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navarra-my.sharepoint.com/personal/julen_perales_unavarra_es/Documents/Articulo/Erosion/"/>
    </mc:Choice>
  </mc:AlternateContent>
  <xr:revisionPtr revIDLastSave="124" documentId="8_{5740B343-A139-4554-AB59-24C15A762DDF}" xr6:coauthVersionLast="47" xr6:coauthVersionMax="47" xr10:uidLastSave="{03C1654C-AC90-4F16-A0E5-06CEFBF4BE13}"/>
  <bookViews>
    <workbookView xWindow="-120" yWindow="-120" windowWidth="25440" windowHeight="15390" firstSheet="8" activeTab="8" xr2:uid="{7A4472F0-CAED-4CA1-9035-9B351FDC6C5B}"/>
    <workbookView xWindow="-120" yWindow="-120" windowWidth="25440" windowHeight="15390" firstSheet="8" activeTab="8" xr2:uid="{477BF3ED-7E51-4511-B269-C27AE07F1DB3}"/>
  </bookViews>
  <sheets>
    <sheet name="2005-2014" sheetId="5" r:id="rId1"/>
    <sheet name="2010-2018" sheetId="2" r:id="rId2"/>
    <sheet name="2015-2023" sheetId="3" r:id="rId3"/>
    <sheet name="Iker" sheetId="4" r:id="rId4"/>
    <sheet name="IPC Navarra Anual" sheetId="11" r:id="rId5"/>
    <sheet name="Julen" sheetId="6" state="hidden" r:id="rId6"/>
    <sheet name="Julen_Emilio" sheetId="9" r:id="rId7"/>
    <sheet name="Emilio" sheetId="8" r:id="rId8"/>
    <sheet name="Oses" sheetId="12" r:id="rId9"/>
  </sheets>
  <definedNames>
    <definedName name="_xlnm._FilterDatabase" localSheetId="5" hidden="1">Julen!$A$2:$B$21</definedName>
    <definedName name="_xlnm._FilterDatabase" localSheetId="6" hidden="1">Julen_Emilio!$A$2:$C$21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2" l="1"/>
  <c r="P3" i="12"/>
  <c r="O4" i="12"/>
  <c r="P4" i="12"/>
  <c r="O5" i="12"/>
  <c r="P5" i="12"/>
  <c r="O6" i="12"/>
  <c r="P6" i="12"/>
  <c r="O7" i="12"/>
  <c r="P7" i="12"/>
  <c r="O8" i="12"/>
  <c r="P8" i="12"/>
  <c r="O9" i="12"/>
  <c r="P9" i="12"/>
  <c r="O10" i="12"/>
  <c r="P10" i="12"/>
  <c r="O11" i="12"/>
  <c r="P11" i="12"/>
  <c r="O12" i="12"/>
  <c r="P12" i="12"/>
  <c r="O13" i="12"/>
  <c r="P13" i="12"/>
  <c r="O14" i="12"/>
  <c r="P14" i="12"/>
  <c r="O15" i="12"/>
  <c r="P15" i="12"/>
  <c r="O16" i="12"/>
  <c r="P16" i="12"/>
  <c r="O17" i="12"/>
  <c r="P17" i="12"/>
  <c r="O18" i="12"/>
  <c r="P18" i="12"/>
  <c r="O19" i="12"/>
  <c r="P19" i="12"/>
  <c r="O20" i="12"/>
  <c r="P20" i="12"/>
  <c r="O21" i="12"/>
  <c r="P21" i="12"/>
  <c r="O22" i="12"/>
  <c r="P22" i="12"/>
  <c r="O23" i="12"/>
  <c r="P23" i="12"/>
  <c r="O24" i="12"/>
  <c r="P24" i="12"/>
  <c r="O25" i="12"/>
  <c r="P25" i="12"/>
  <c r="O26" i="12"/>
  <c r="P26" i="12"/>
  <c r="O27" i="12"/>
  <c r="P27" i="12"/>
  <c r="O28" i="12"/>
  <c r="P28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3" i="12"/>
  <c r="K8" i="9"/>
  <c r="H3" i="9"/>
  <c r="E3" i="9"/>
  <c r="C5" i="9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4" i="9"/>
  <c r="K11" i="11"/>
  <c r="W11" i="11"/>
  <c r="AI11" i="11"/>
  <c r="AU11" i="11"/>
  <c r="BG11" i="11"/>
  <c r="BS11" i="11"/>
  <c r="CE11" i="11"/>
  <c r="CQ11" i="11"/>
  <c r="DC11" i="11"/>
  <c r="DO11" i="11"/>
  <c r="EA11" i="11"/>
  <c r="EM11" i="11"/>
  <c r="EY11" i="11"/>
  <c r="FK11" i="11"/>
  <c r="FW11" i="11"/>
  <c r="GI11" i="11"/>
  <c r="GU11" i="11"/>
  <c r="HG11" i="11"/>
  <c r="HS11" i="11"/>
  <c r="G22" i="6"/>
  <c r="F3" i="9" l="1"/>
  <c r="G3" i="9"/>
  <c r="F4" i="9"/>
  <c r="G4" i="9"/>
  <c r="F5" i="9"/>
  <c r="G5" i="9"/>
  <c r="F6" i="9"/>
  <c r="G6" i="9"/>
  <c r="F7" i="9"/>
  <c r="G7" i="9"/>
  <c r="F8" i="9"/>
  <c r="G8" i="9"/>
  <c r="F9" i="9"/>
  <c r="G9" i="9"/>
  <c r="F10" i="9"/>
  <c r="G10" i="9"/>
  <c r="F11" i="9"/>
  <c r="G11" i="9"/>
  <c r="F12" i="9"/>
  <c r="G12" i="9"/>
  <c r="F13" i="9"/>
  <c r="G13" i="9"/>
  <c r="F14" i="9"/>
  <c r="G14" i="9"/>
  <c r="F15" i="9"/>
  <c r="G15" i="9"/>
  <c r="F16" i="9"/>
  <c r="G16" i="9"/>
  <c r="F17" i="9"/>
  <c r="G17" i="9"/>
  <c r="F18" i="9"/>
  <c r="G18" i="9"/>
  <c r="F19" i="9"/>
  <c r="G19" i="9"/>
  <c r="F20" i="9"/>
  <c r="G20" i="9"/>
  <c r="F21" i="9"/>
  <c r="G21" i="9"/>
  <c r="F22" i="9"/>
  <c r="G22" i="9"/>
  <c r="F23" i="9"/>
  <c r="G23" i="9"/>
  <c r="F24" i="9"/>
  <c r="G24" i="9"/>
  <c r="F25" i="9"/>
  <c r="G25" i="9"/>
  <c r="F26" i="9"/>
  <c r="G26" i="9"/>
  <c r="F27" i="9"/>
  <c r="G27" i="9"/>
  <c r="F28" i="9"/>
  <c r="G28" i="9"/>
  <c r="E21" i="9"/>
  <c r="E20" i="9"/>
  <c r="E19" i="9"/>
  <c r="E18" i="9"/>
  <c r="E17" i="9"/>
  <c r="E16" i="9"/>
  <c r="E15" i="9"/>
  <c r="E14" i="9"/>
  <c r="E13" i="9"/>
  <c r="E12" i="9"/>
  <c r="E5" i="9"/>
  <c r="E6" i="9"/>
  <c r="E7" i="9"/>
  <c r="E8" i="9"/>
  <c r="E9" i="9"/>
  <c r="E10" i="9"/>
  <c r="E11" i="9"/>
  <c r="E4" i="9"/>
  <c r="E23" i="9"/>
  <c r="E24" i="9"/>
  <c r="E25" i="9"/>
  <c r="E26" i="9"/>
  <c r="E27" i="9"/>
  <c r="E28" i="9"/>
  <c r="E22" i="9"/>
  <c r="AF4" i="8"/>
  <c r="V28" i="9"/>
  <c r="D28" i="9"/>
  <c r="V27" i="9"/>
  <c r="D27" i="9"/>
  <c r="V26" i="9"/>
  <c r="D26" i="9"/>
  <c r="H26" i="9" s="1"/>
  <c r="K26" i="9" s="1"/>
  <c r="Q26" i="9" s="1"/>
  <c r="V25" i="9"/>
  <c r="D25" i="9"/>
  <c r="V24" i="9"/>
  <c r="D24" i="9"/>
  <c r="V23" i="9"/>
  <c r="D23" i="9"/>
  <c r="V22" i="9"/>
  <c r="D22" i="9"/>
  <c r="V21" i="9"/>
  <c r="D21" i="9"/>
  <c r="J21" i="9" s="1"/>
  <c r="M21" i="9" s="1"/>
  <c r="S21" i="9" s="1"/>
  <c r="V20" i="9"/>
  <c r="D20" i="9"/>
  <c r="V19" i="9"/>
  <c r="D19" i="9"/>
  <c r="V18" i="9"/>
  <c r="D18" i="9"/>
  <c r="J18" i="9" s="1"/>
  <c r="M18" i="9" s="1"/>
  <c r="S18" i="9" s="1"/>
  <c r="V17" i="9"/>
  <c r="D17" i="9"/>
  <c r="V16" i="9"/>
  <c r="D16" i="9"/>
  <c r="J16" i="9" s="1"/>
  <c r="M16" i="9" s="1"/>
  <c r="S16" i="9" s="1"/>
  <c r="V15" i="9"/>
  <c r="D15" i="9"/>
  <c r="J15" i="9" s="1"/>
  <c r="M15" i="9" s="1"/>
  <c r="S15" i="9" s="1"/>
  <c r="V14" i="9"/>
  <c r="D14" i="9"/>
  <c r="V13" i="9"/>
  <c r="D13" i="9"/>
  <c r="V12" i="9"/>
  <c r="D12" i="9"/>
  <c r="J12" i="9" s="1"/>
  <c r="M12" i="9" s="1"/>
  <c r="S12" i="9" s="1"/>
  <c r="V11" i="9"/>
  <c r="D11" i="9"/>
  <c r="V10" i="9"/>
  <c r="D10" i="9"/>
  <c r="J10" i="9" s="1"/>
  <c r="M10" i="9" s="1"/>
  <c r="S10" i="9" s="1"/>
  <c r="V9" i="9"/>
  <c r="D9" i="9"/>
  <c r="J9" i="9" s="1"/>
  <c r="M9" i="9" s="1"/>
  <c r="S9" i="9" s="1"/>
  <c r="V8" i="9"/>
  <c r="D8" i="9"/>
  <c r="V7" i="9"/>
  <c r="D7" i="9"/>
  <c r="V6" i="9"/>
  <c r="D6" i="9"/>
  <c r="V5" i="9"/>
  <c r="D5" i="9"/>
  <c r="V4" i="9"/>
  <c r="D4" i="9"/>
  <c r="J4" i="9" s="1"/>
  <c r="M4" i="9" s="1"/>
  <c r="S4" i="9" s="1"/>
  <c r="V3" i="9"/>
  <c r="D3" i="9"/>
  <c r="AL22" i="8"/>
  <c r="AK22" i="8"/>
  <c r="AJ22" i="8"/>
  <c r="AI22" i="8"/>
  <c r="AH22" i="8"/>
  <c r="AG22" i="8"/>
  <c r="AF22" i="8"/>
  <c r="AE22" i="8"/>
  <c r="AD22" i="8"/>
  <c r="AC22" i="8"/>
  <c r="AB22" i="8"/>
  <c r="AL13" i="8"/>
  <c r="AK13" i="8"/>
  <c r="AJ13" i="8"/>
  <c r="AI13" i="8"/>
  <c r="AH13" i="8"/>
  <c r="AG13" i="8"/>
  <c r="AF13" i="8"/>
  <c r="AE13" i="8"/>
  <c r="AD13" i="8"/>
  <c r="AC13" i="8"/>
  <c r="AB13" i="8"/>
  <c r="AL10" i="8"/>
  <c r="AK10" i="8"/>
  <c r="AJ10" i="8"/>
  <c r="AI10" i="8"/>
  <c r="AI25" i="8" s="1"/>
  <c r="AI28" i="8" s="1"/>
  <c r="AH10" i="8"/>
  <c r="AH25" i="8" s="1"/>
  <c r="AH28" i="8" s="1"/>
  <c r="AG10" i="8"/>
  <c r="AF10" i="8"/>
  <c r="AF25" i="8" s="1"/>
  <c r="AF28" i="8" s="1"/>
  <c r="AE10" i="8"/>
  <c r="AE16" i="8" s="1"/>
  <c r="AE19" i="8" s="1"/>
  <c r="AD10" i="8"/>
  <c r="AC10" i="8"/>
  <c r="AL9" i="8"/>
  <c r="AK9" i="8"/>
  <c r="AJ9" i="8"/>
  <c r="AI9" i="8"/>
  <c r="AH9" i="8"/>
  <c r="AG9" i="8"/>
  <c r="AF9" i="8"/>
  <c r="AE9" i="8"/>
  <c r="AD9" i="8"/>
  <c r="AC9" i="8"/>
  <c r="AL8" i="8"/>
  <c r="AK8" i="8"/>
  <c r="AJ8" i="8"/>
  <c r="AI8" i="8"/>
  <c r="AH8" i="8"/>
  <c r="AG8" i="8"/>
  <c r="AF8" i="8"/>
  <c r="AE8" i="8"/>
  <c r="AD8" i="8"/>
  <c r="AC8" i="8"/>
  <c r="AL7" i="8"/>
  <c r="AK7" i="8"/>
  <c r="AJ7" i="8"/>
  <c r="AI7" i="8"/>
  <c r="AH7" i="8"/>
  <c r="AG7" i="8"/>
  <c r="AF7" i="8"/>
  <c r="AE7" i="8"/>
  <c r="AD7" i="8"/>
  <c r="AC7" i="8"/>
  <c r="AL6" i="8"/>
  <c r="AK6" i="8"/>
  <c r="AJ6" i="8"/>
  <c r="AI6" i="8"/>
  <c r="AH6" i="8"/>
  <c r="AG6" i="8"/>
  <c r="AF6" i="8"/>
  <c r="AE6" i="8"/>
  <c r="AD6" i="8"/>
  <c r="AC6" i="8"/>
  <c r="AL5" i="8"/>
  <c r="AK5" i="8"/>
  <c r="AJ5" i="8"/>
  <c r="AI5" i="8"/>
  <c r="AH5" i="8"/>
  <c r="AG5" i="8"/>
  <c r="AF5" i="8"/>
  <c r="AE5" i="8"/>
  <c r="AD5" i="8"/>
  <c r="AC5" i="8"/>
  <c r="AL4" i="8"/>
  <c r="AK4" i="8"/>
  <c r="AJ4" i="8"/>
  <c r="AI4" i="8"/>
  <c r="AH4" i="8"/>
  <c r="AG4" i="8"/>
  <c r="AE4" i="8"/>
  <c r="AD4" i="8"/>
  <c r="AC4" i="8"/>
  <c r="AB8" i="8"/>
  <c r="AB9" i="8"/>
  <c r="AB10" i="8"/>
  <c r="AB6" i="8"/>
  <c r="AB7" i="8"/>
  <c r="AB5" i="8"/>
  <c r="AB4" i="8"/>
  <c r="AA5" i="8"/>
  <c r="AA6" i="8" s="1"/>
  <c r="AA7" i="8" s="1"/>
  <c r="AA8" i="8" s="1"/>
  <c r="AA9" i="8" s="1"/>
  <c r="AA10" i="8" s="1"/>
  <c r="H16" i="9" l="1"/>
  <c r="K16" i="9" s="1"/>
  <c r="Q16" i="9" s="1"/>
  <c r="J5" i="9"/>
  <c r="M5" i="9" s="1"/>
  <c r="S5" i="9" s="1"/>
  <c r="J11" i="9"/>
  <c r="M11" i="9" s="1"/>
  <c r="S11" i="9" s="1"/>
  <c r="J17" i="9"/>
  <c r="M17" i="9" s="1"/>
  <c r="S17" i="9" s="1"/>
  <c r="I14" i="9"/>
  <c r="H8" i="9"/>
  <c r="Q8" i="9" s="1"/>
  <c r="I18" i="9"/>
  <c r="H28" i="9"/>
  <c r="K28" i="9" s="1"/>
  <c r="Q28" i="9" s="1"/>
  <c r="J6" i="9"/>
  <c r="M6" i="9" s="1"/>
  <c r="S6" i="9" s="1"/>
  <c r="H20" i="9"/>
  <c r="K20" i="9" s="1"/>
  <c r="Q20" i="9" s="1"/>
  <c r="I6" i="9"/>
  <c r="L6" i="9" s="1"/>
  <c r="R6" i="9" s="1"/>
  <c r="J13" i="9"/>
  <c r="M13" i="9" s="1"/>
  <c r="S13" i="9" s="1"/>
  <c r="I10" i="9"/>
  <c r="L10" i="9" s="1"/>
  <c r="R10" i="9" s="1"/>
  <c r="H12" i="9"/>
  <c r="K12" i="9" s="1"/>
  <c r="Q12" i="9" s="1"/>
  <c r="J3" i="9"/>
  <c r="M3" i="9" s="1"/>
  <c r="S3" i="9" s="1"/>
  <c r="K3" i="9"/>
  <c r="Q3" i="9" s="1"/>
  <c r="J14" i="9"/>
  <c r="M14" i="9" s="1"/>
  <c r="S14" i="9" s="1"/>
  <c r="J7" i="9"/>
  <c r="M7" i="9" s="1"/>
  <c r="S7" i="9" s="1"/>
  <c r="J19" i="9"/>
  <c r="M19" i="9" s="1"/>
  <c r="S19" i="9" s="1"/>
  <c r="J20" i="9"/>
  <c r="M20" i="9" s="1"/>
  <c r="S20" i="9" s="1"/>
  <c r="J8" i="9"/>
  <c r="M8" i="9" s="1"/>
  <c r="S8" i="9" s="1"/>
  <c r="I4" i="9"/>
  <c r="L4" i="9" s="1"/>
  <c r="R4" i="9" s="1"/>
  <c r="I8" i="9"/>
  <c r="L8" i="9" s="1"/>
  <c r="R8" i="9" s="1"/>
  <c r="T8" i="9" s="1"/>
  <c r="H15" i="9"/>
  <c r="K15" i="9" s="1"/>
  <c r="Q15" i="9" s="1"/>
  <c r="H19" i="9"/>
  <c r="K19" i="9" s="1"/>
  <c r="Q19" i="9" s="1"/>
  <c r="I7" i="9"/>
  <c r="L7" i="9" s="1"/>
  <c r="R7" i="9" s="1"/>
  <c r="J28" i="9"/>
  <c r="M28" i="9" s="1"/>
  <c r="S28" i="9" s="1"/>
  <c r="I28" i="9"/>
  <c r="L28" i="9" s="1"/>
  <c r="R28" i="9" s="1"/>
  <c r="J23" i="9"/>
  <c r="M23" i="9" s="1"/>
  <c r="S23" i="9" s="1"/>
  <c r="I23" i="9"/>
  <c r="L23" i="9" s="1"/>
  <c r="R23" i="9" s="1"/>
  <c r="H23" i="9"/>
  <c r="K23" i="9" s="1"/>
  <c r="Q23" i="9" s="1"/>
  <c r="H7" i="9"/>
  <c r="K7" i="9" s="1"/>
  <c r="Q7" i="9" s="1"/>
  <c r="H11" i="9"/>
  <c r="K11" i="9" s="1"/>
  <c r="Q11" i="9" s="1"/>
  <c r="I3" i="9"/>
  <c r="L3" i="9" s="1"/>
  <c r="R3" i="9" s="1"/>
  <c r="I11" i="9"/>
  <c r="L11" i="9" s="1"/>
  <c r="R11" i="9" s="1"/>
  <c r="I15" i="9"/>
  <c r="L15" i="9" s="1"/>
  <c r="R15" i="9" s="1"/>
  <c r="I19" i="9"/>
  <c r="L19" i="9" s="1"/>
  <c r="R19" i="9" s="1"/>
  <c r="J22" i="9"/>
  <c r="M22" i="9" s="1"/>
  <c r="S22" i="9" s="1"/>
  <c r="I22" i="9"/>
  <c r="L22" i="9" s="1"/>
  <c r="R22" i="9" s="1"/>
  <c r="J25" i="9"/>
  <c r="M25" i="9" s="1"/>
  <c r="S25" i="9" s="1"/>
  <c r="I25" i="9"/>
  <c r="L25" i="9" s="1"/>
  <c r="R25" i="9" s="1"/>
  <c r="H6" i="9"/>
  <c r="K6" i="9" s="1"/>
  <c r="Q6" i="9" s="1"/>
  <c r="H10" i="9"/>
  <c r="K10" i="9" s="1"/>
  <c r="Q10" i="9" s="1"/>
  <c r="H14" i="9"/>
  <c r="K14" i="9" s="1"/>
  <c r="Q14" i="9" s="1"/>
  <c r="H18" i="9"/>
  <c r="K18" i="9" s="1"/>
  <c r="Q18" i="9" s="1"/>
  <c r="H22" i="9"/>
  <c r="K22" i="9" s="1"/>
  <c r="Q22" i="9" s="1"/>
  <c r="H25" i="9"/>
  <c r="H4" i="9"/>
  <c r="K4" i="9" s="1"/>
  <c r="Q4" i="9" s="1"/>
  <c r="I12" i="9"/>
  <c r="L12" i="9" s="1"/>
  <c r="R12" i="9" s="1"/>
  <c r="T12" i="9" s="1"/>
  <c r="I16" i="9"/>
  <c r="L16" i="9" s="1"/>
  <c r="R16" i="9" s="1"/>
  <c r="T16" i="9" s="1"/>
  <c r="I20" i="9"/>
  <c r="L20" i="9" s="1"/>
  <c r="R20" i="9" s="1"/>
  <c r="J26" i="9"/>
  <c r="M26" i="9" s="1"/>
  <c r="S26" i="9" s="1"/>
  <c r="I26" i="9"/>
  <c r="L26" i="9" s="1"/>
  <c r="R26" i="9" s="1"/>
  <c r="L14" i="9"/>
  <c r="R14" i="9" s="1"/>
  <c r="L18" i="9"/>
  <c r="R18" i="9" s="1"/>
  <c r="H5" i="9"/>
  <c r="K5" i="9" s="1"/>
  <c r="Q5" i="9" s="1"/>
  <c r="H9" i="9"/>
  <c r="K9" i="9" s="1"/>
  <c r="Q9" i="9" s="1"/>
  <c r="H13" i="9"/>
  <c r="K13" i="9" s="1"/>
  <c r="Q13" i="9" s="1"/>
  <c r="H17" i="9"/>
  <c r="K17" i="9" s="1"/>
  <c r="Q17" i="9" s="1"/>
  <c r="H21" i="9"/>
  <c r="K21" i="9" s="1"/>
  <c r="Q21" i="9" s="1"/>
  <c r="J24" i="9"/>
  <c r="M24" i="9" s="1"/>
  <c r="S24" i="9" s="1"/>
  <c r="I24" i="9"/>
  <c r="L24" i="9" s="1"/>
  <c r="R24" i="9" s="1"/>
  <c r="J27" i="9"/>
  <c r="M27" i="9" s="1"/>
  <c r="S27" i="9" s="1"/>
  <c r="I27" i="9"/>
  <c r="L27" i="9" s="1"/>
  <c r="R27" i="9" s="1"/>
  <c r="I5" i="9"/>
  <c r="L5" i="9" s="1"/>
  <c r="R5" i="9" s="1"/>
  <c r="I9" i="9"/>
  <c r="L9" i="9" s="1"/>
  <c r="R9" i="9" s="1"/>
  <c r="I13" i="9"/>
  <c r="L13" i="9" s="1"/>
  <c r="R13" i="9" s="1"/>
  <c r="I17" i="9"/>
  <c r="L17" i="9" s="1"/>
  <c r="R17" i="9" s="1"/>
  <c r="I21" i="9"/>
  <c r="L21" i="9" s="1"/>
  <c r="R21" i="9" s="1"/>
  <c r="H24" i="9"/>
  <c r="K24" i="9" s="1"/>
  <c r="Q24" i="9" s="1"/>
  <c r="H27" i="9"/>
  <c r="K27" i="9" s="1"/>
  <c r="Q27" i="9" s="1"/>
  <c r="AB25" i="8"/>
  <c r="AB28" i="8" s="1"/>
  <c r="AL25" i="8"/>
  <c r="AL28" i="8" s="1"/>
  <c r="AC16" i="8"/>
  <c r="AC19" i="8" s="1"/>
  <c r="AD16" i="8"/>
  <c r="AD19" i="8" s="1"/>
  <c r="AJ25" i="8"/>
  <c r="AJ28" i="8" s="1"/>
  <c r="AE25" i="8"/>
  <c r="AE28" i="8" s="1"/>
  <c r="AG16" i="8"/>
  <c r="AG19" i="8" s="1"/>
  <c r="AD25" i="8"/>
  <c r="AD28" i="8" s="1"/>
  <c r="AG25" i="8"/>
  <c r="AG28" i="8" s="1"/>
  <c r="AK25" i="8"/>
  <c r="AK28" i="8" s="1"/>
  <c r="AC25" i="8"/>
  <c r="AC28" i="8" s="1"/>
  <c r="AJ16" i="8"/>
  <c r="AJ19" i="8" s="1"/>
  <c r="AB16" i="8"/>
  <c r="AB19" i="8" s="1"/>
  <c r="AH16" i="8"/>
  <c r="AH19" i="8" s="1"/>
  <c r="AI16" i="8"/>
  <c r="AI19" i="8" s="1"/>
  <c r="AK16" i="8"/>
  <c r="AK19" i="8" s="1"/>
  <c r="AL16" i="8"/>
  <c r="AL19" i="8" s="1"/>
  <c r="AF16" i="8"/>
  <c r="AF19" i="8" s="1"/>
  <c r="U28" i="6"/>
  <c r="C28" i="6"/>
  <c r="I28" i="6" s="1"/>
  <c r="L28" i="6" s="1"/>
  <c r="R28" i="6" s="1"/>
  <c r="U27" i="6"/>
  <c r="C27" i="6"/>
  <c r="I27" i="6" s="1"/>
  <c r="L27" i="6" s="1"/>
  <c r="R27" i="6" s="1"/>
  <c r="U26" i="6"/>
  <c r="C26" i="6"/>
  <c r="G26" i="6" s="1"/>
  <c r="J26" i="6" s="1"/>
  <c r="P26" i="6" s="1"/>
  <c r="U25" i="6"/>
  <c r="C25" i="6"/>
  <c r="I25" i="6" s="1"/>
  <c r="L25" i="6" s="1"/>
  <c r="R25" i="6" s="1"/>
  <c r="U24" i="6"/>
  <c r="C24" i="6"/>
  <c r="G24" i="6" s="1"/>
  <c r="J24" i="6" s="1"/>
  <c r="P24" i="6" s="1"/>
  <c r="U23" i="6"/>
  <c r="C23" i="6"/>
  <c r="I23" i="6" s="1"/>
  <c r="L23" i="6" s="1"/>
  <c r="R23" i="6" s="1"/>
  <c r="U22" i="6"/>
  <c r="C22" i="6"/>
  <c r="J22" i="6" s="1"/>
  <c r="P22" i="6" s="1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3" i="6"/>
  <c r="C3" i="6"/>
  <c r="C4" i="6"/>
  <c r="H4" i="6" s="1"/>
  <c r="C5" i="6"/>
  <c r="G5" i="6" s="1"/>
  <c r="J5" i="6" s="1"/>
  <c r="P5" i="6" s="1"/>
  <c r="C6" i="6"/>
  <c r="G6" i="6" s="1"/>
  <c r="J6" i="6" s="1"/>
  <c r="P6" i="6" s="1"/>
  <c r="C7" i="6"/>
  <c r="G7" i="6" s="1"/>
  <c r="J7" i="6" s="1"/>
  <c r="P7" i="6" s="1"/>
  <c r="C8" i="6"/>
  <c r="G8" i="6" s="1"/>
  <c r="J8" i="6" s="1"/>
  <c r="P8" i="6" s="1"/>
  <c r="C9" i="6"/>
  <c r="H9" i="6" s="1"/>
  <c r="K9" i="6" s="1"/>
  <c r="Q9" i="6" s="1"/>
  <c r="C10" i="6"/>
  <c r="H10" i="6" s="1"/>
  <c r="K10" i="6" s="1"/>
  <c r="Q10" i="6" s="1"/>
  <c r="C11" i="6"/>
  <c r="H11" i="6" s="1"/>
  <c r="K11" i="6" s="1"/>
  <c r="Q11" i="6" s="1"/>
  <c r="C12" i="6"/>
  <c r="H12" i="6" s="1"/>
  <c r="C13" i="6"/>
  <c r="I13" i="6" s="1"/>
  <c r="L13" i="6" s="1"/>
  <c r="R13" i="6" s="1"/>
  <c r="C14" i="6"/>
  <c r="G14" i="6" s="1"/>
  <c r="J14" i="6" s="1"/>
  <c r="P14" i="6" s="1"/>
  <c r="C15" i="6"/>
  <c r="H15" i="6" s="1"/>
  <c r="C16" i="6"/>
  <c r="H16" i="6" s="1"/>
  <c r="C17" i="6"/>
  <c r="G17" i="6" s="1"/>
  <c r="J17" i="6" s="1"/>
  <c r="P17" i="6" s="1"/>
  <c r="C18" i="6"/>
  <c r="G18" i="6" s="1"/>
  <c r="J18" i="6" s="1"/>
  <c r="P18" i="6" s="1"/>
  <c r="C19" i="6"/>
  <c r="G19" i="6" s="1"/>
  <c r="J19" i="6" s="1"/>
  <c r="P19" i="6" s="1"/>
  <c r="C20" i="6"/>
  <c r="G20" i="6" s="1"/>
  <c r="J20" i="6" s="1"/>
  <c r="P20" i="6" s="1"/>
  <c r="C21" i="6"/>
  <c r="C19" i="4"/>
  <c r="U56" i="4"/>
  <c r="U52" i="4"/>
  <c r="U48" i="4"/>
  <c r="U30" i="4"/>
  <c r="U25" i="4"/>
  <c r="D19" i="4"/>
  <c r="K25" i="9" l="1"/>
  <c r="Q25" i="9" s="1"/>
  <c r="T25" i="9" s="1"/>
  <c r="T20" i="9"/>
  <c r="T21" i="9"/>
  <c r="T17" i="9"/>
  <c r="T4" i="9"/>
  <c r="T11" i="9"/>
  <c r="T26" i="9"/>
  <c r="T6" i="9"/>
  <c r="T23" i="9"/>
  <c r="T27" i="9"/>
  <c r="T24" i="9"/>
  <c r="T13" i="9"/>
  <c r="T9" i="9"/>
  <c r="T28" i="9"/>
  <c r="T19" i="9"/>
  <c r="T5" i="9"/>
  <c r="T15" i="9"/>
  <c r="T22" i="9"/>
  <c r="T18" i="9"/>
  <c r="T14" i="9"/>
  <c r="T7" i="9"/>
  <c r="T10" i="9"/>
  <c r="T3" i="9"/>
  <c r="K16" i="6"/>
  <c r="Q16" i="6" s="1"/>
  <c r="K4" i="6"/>
  <c r="Q4" i="6" s="1"/>
  <c r="K12" i="6"/>
  <c r="Q12" i="6" s="1"/>
  <c r="H21" i="6"/>
  <c r="K21" i="6" s="1"/>
  <c r="Q21" i="6" s="1"/>
  <c r="I21" i="6"/>
  <c r="H3" i="6"/>
  <c r="K3" i="6" s="1"/>
  <c r="Q3" i="6" s="1"/>
  <c r="G3" i="6"/>
  <c r="J3" i="6" s="1"/>
  <c r="P3" i="6" s="1"/>
  <c r="K15" i="6"/>
  <c r="Q15" i="6" s="1"/>
  <c r="G23" i="6"/>
  <c r="J23" i="6" s="1"/>
  <c r="P23" i="6" s="1"/>
  <c r="G25" i="6"/>
  <c r="J25" i="6" s="1"/>
  <c r="P25" i="6" s="1"/>
  <c r="G27" i="6"/>
  <c r="J27" i="6" s="1"/>
  <c r="P27" i="6" s="1"/>
  <c r="G28" i="6"/>
  <c r="J28" i="6" s="1"/>
  <c r="P28" i="6" s="1"/>
  <c r="H22" i="6"/>
  <c r="K22" i="6" s="1"/>
  <c r="Q22" i="6" s="1"/>
  <c r="H24" i="6"/>
  <c r="K24" i="6" s="1"/>
  <c r="Q24" i="6" s="1"/>
  <c r="H26" i="6"/>
  <c r="K26" i="6" s="1"/>
  <c r="Q26" i="6" s="1"/>
  <c r="I22" i="6"/>
  <c r="L22" i="6" s="1"/>
  <c r="R22" i="6" s="1"/>
  <c r="I24" i="6"/>
  <c r="L24" i="6" s="1"/>
  <c r="R24" i="6" s="1"/>
  <c r="I26" i="6"/>
  <c r="L26" i="6" s="1"/>
  <c r="R26" i="6" s="1"/>
  <c r="H23" i="6"/>
  <c r="K23" i="6" s="1"/>
  <c r="Q23" i="6" s="1"/>
  <c r="H25" i="6"/>
  <c r="K25" i="6" s="1"/>
  <c r="Q25" i="6" s="1"/>
  <c r="H27" i="6"/>
  <c r="K27" i="6" s="1"/>
  <c r="Q27" i="6" s="1"/>
  <c r="H28" i="6"/>
  <c r="K28" i="6" s="1"/>
  <c r="Q28" i="6" s="1"/>
  <c r="G13" i="6"/>
  <c r="J13" i="6" s="1"/>
  <c r="P13" i="6" s="1"/>
  <c r="G10" i="6"/>
  <c r="J10" i="6" s="1"/>
  <c r="P10" i="6" s="1"/>
  <c r="I20" i="6"/>
  <c r="L20" i="6" s="1"/>
  <c r="R20" i="6" s="1"/>
  <c r="H19" i="6"/>
  <c r="K19" i="6" s="1"/>
  <c r="Q19" i="6" s="1"/>
  <c r="H13" i="6"/>
  <c r="K13" i="6" s="1"/>
  <c r="Q13" i="6" s="1"/>
  <c r="I8" i="6"/>
  <c r="L8" i="6" s="1"/>
  <c r="R8" i="6" s="1"/>
  <c r="G12" i="6"/>
  <c r="J12" i="6" s="1"/>
  <c r="P12" i="6" s="1"/>
  <c r="H20" i="6"/>
  <c r="K20" i="6" s="1"/>
  <c r="Q20" i="6" s="1"/>
  <c r="H14" i="6"/>
  <c r="K14" i="6" s="1"/>
  <c r="Q14" i="6" s="1"/>
  <c r="H8" i="6"/>
  <c r="K8" i="6" s="1"/>
  <c r="Q8" i="6" s="1"/>
  <c r="I14" i="6"/>
  <c r="L14" i="6" s="1"/>
  <c r="R14" i="6" s="1"/>
  <c r="G11" i="6"/>
  <c r="J11" i="6" s="1"/>
  <c r="P11" i="6" s="1"/>
  <c r="I19" i="6"/>
  <c r="L19" i="6" s="1"/>
  <c r="R19" i="6" s="1"/>
  <c r="I7" i="6"/>
  <c r="L7" i="6" s="1"/>
  <c r="R7" i="6" s="1"/>
  <c r="H7" i="6"/>
  <c r="K7" i="6" s="1"/>
  <c r="Q7" i="6" s="1"/>
  <c r="S7" i="6" s="1"/>
  <c r="G21" i="6"/>
  <c r="J21" i="6" s="1"/>
  <c r="P21" i="6" s="1"/>
  <c r="G9" i="6"/>
  <c r="J9" i="6" s="1"/>
  <c r="P9" i="6" s="1"/>
  <c r="I18" i="6"/>
  <c r="L18" i="6" s="1"/>
  <c r="R18" i="6" s="1"/>
  <c r="I12" i="6"/>
  <c r="L12" i="6" s="1"/>
  <c r="R12" i="6" s="1"/>
  <c r="I6" i="6"/>
  <c r="L6" i="6" s="1"/>
  <c r="R6" i="6" s="1"/>
  <c r="H18" i="6"/>
  <c r="K18" i="6" s="1"/>
  <c r="Q18" i="6" s="1"/>
  <c r="H6" i="6"/>
  <c r="K6" i="6" s="1"/>
  <c r="Q6" i="6" s="1"/>
  <c r="S6" i="6" s="1"/>
  <c r="I17" i="6"/>
  <c r="L17" i="6" s="1"/>
  <c r="R17" i="6" s="1"/>
  <c r="I11" i="6"/>
  <c r="L11" i="6" s="1"/>
  <c r="R11" i="6" s="1"/>
  <c r="I5" i="6"/>
  <c r="L5" i="6" s="1"/>
  <c r="R5" i="6" s="1"/>
  <c r="H17" i="6"/>
  <c r="K17" i="6" s="1"/>
  <c r="Q17" i="6" s="1"/>
  <c r="H5" i="6"/>
  <c r="K5" i="6" s="1"/>
  <c r="Q5" i="6" s="1"/>
  <c r="I16" i="6"/>
  <c r="L16" i="6" s="1"/>
  <c r="R16" i="6" s="1"/>
  <c r="I10" i="6"/>
  <c r="L10" i="6" s="1"/>
  <c r="R10" i="6" s="1"/>
  <c r="I4" i="6"/>
  <c r="L4" i="6" s="1"/>
  <c r="R4" i="6" s="1"/>
  <c r="G16" i="6"/>
  <c r="J16" i="6" s="1"/>
  <c r="P16" i="6" s="1"/>
  <c r="S16" i="6" s="1"/>
  <c r="G4" i="6"/>
  <c r="J4" i="6" s="1"/>
  <c r="P4" i="6" s="1"/>
  <c r="G15" i="6"/>
  <c r="J15" i="6" s="1"/>
  <c r="P15" i="6" s="1"/>
  <c r="L21" i="6"/>
  <c r="R21" i="6" s="1"/>
  <c r="I15" i="6"/>
  <c r="L15" i="6" s="1"/>
  <c r="R15" i="6" s="1"/>
  <c r="I9" i="6"/>
  <c r="L9" i="6" s="1"/>
  <c r="R9" i="6" s="1"/>
  <c r="I3" i="6"/>
  <c r="L3" i="6" s="1"/>
  <c r="R3" i="6" s="1"/>
  <c r="U20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C9" i="4"/>
  <c r="C20" i="4" s="1"/>
  <c r="B131" i="3"/>
  <c r="B130" i="3"/>
  <c r="B129" i="3"/>
  <c r="B128" i="3"/>
  <c r="B127" i="3"/>
  <c r="B126" i="3"/>
  <c r="B125" i="3"/>
  <c r="B124" i="3"/>
  <c r="B123" i="3"/>
  <c r="B113" i="3"/>
  <c r="B112" i="3"/>
  <c r="B111" i="3"/>
  <c r="B107" i="3"/>
  <c r="B106" i="3"/>
  <c r="B105" i="3"/>
  <c r="S8" i="6" l="1"/>
  <c r="S18" i="6"/>
  <c r="S4" i="6"/>
  <c r="S20" i="6"/>
  <c r="S5" i="6"/>
  <c r="S17" i="6"/>
  <c r="S15" i="6"/>
  <c r="S9" i="6"/>
  <c r="S21" i="6"/>
  <c r="S11" i="6"/>
  <c r="S14" i="6"/>
  <c r="S12" i="6"/>
  <c r="S19" i="6"/>
  <c r="S10" i="6"/>
  <c r="S13" i="6"/>
  <c r="S26" i="6"/>
  <c r="S24" i="6"/>
  <c r="S22" i="6"/>
  <c r="S28" i="6"/>
  <c r="S27" i="6"/>
  <c r="S25" i="6"/>
  <c r="S23" i="6"/>
  <c r="S3" i="6"/>
  <c r="S20" i="4"/>
  <c r="S48" i="4" s="1"/>
  <c r="S25" i="4"/>
  <c r="S52" i="4" s="1"/>
  <c r="S30" i="4"/>
  <c r="S56" i="4" s="1"/>
  <c r="M20" i="4"/>
  <c r="M48" i="4" s="1"/>
  <c r="M25" i="4"/>
  <c r="M52" i="4" s="1"/>
  <c r="M30" i="4"/>
  <c r="M56" i="4" s="1"/>
  <c r="G20" i="4"/>
  <c r="G48" i="4" s="1"/>
  <c r="G25" i="4"/>
  <c r="G52" i="4" s="1"/>
  <c r="G30" i="4"/>
  <c r="G56" i="4" s="1"/>
  <c r="R20" i="4"/>
  <c r="R48" i="4" s="1"/>
  <c r="R30" i="4"/>
  <c r="R56" i="4" s="1"/>
  <c r="R25" i="4"/>
  <c r="R52" i="4" s="1"/>
  <c r="L20" i="4"/>
  <c r="L48" i="4" s="1"/>
  <c r="L30" i="4"/>
  <c r="L56" i="4" s="1"/>
  <c r="L25" i="4"/>
  <c r="L52" i="4" s="1"/>
  <c r="F20" i="4"/>
  <c r="F48" i="4" s="1"/>
  <c r="F30" i="4"/>
  <c r="F56" i="4" s="1"/>
  <c r="F25" i="4"/>
  <c r="F52" i="4" s="1"/>
  <c r="Q20" i="4"/>
  <c r="Q48" i="4" s="1"/>
  <c r="Q30" i="4"/>
  <c r="Q56" i="4" s="1"/>
  <c r="Q25" i="4"/>
  <c r="Q52" i="4" s="1"/>
  <c r="K20" i="4"/>
  <c r="K48" i="4" s="1"/>
  <c r="K30" i="4"/>
  <c r="K56" i="4" s="1"/>
  <c r="K25" i="4"/>
  <c r="K52" i="4" s="1"/>
  <c r="E20" i="4"/>
  <c r="E48" i="4" s="1"/>
  <c r="E30" i="4"/>
  <c r="E56" i="4" s="1"/>
  <c r="E25" i="4"/>
  <c r="E52" i="4" s="1"/>
  <c r="P20" i="4"/>
  <c r="P48" i="4" s="1"/>
  <c r="P30" i="4"/>
  <c r="P56" i="4" s="1"/>
  <c r="P25" i="4"/>
  <c r="P52" i="4" s="1"/>
  <c r="J20" i="4"/>
  <c r="J48" i="4" s="1"/>
  <c r="J30" i="4"/>
  <c r="J56" i="4" s="1"/>
  <c r="J25" i="4"/>
  <c r="J52" i="4" s="1"/>
  <c r="D20" i="4"/>
  <c r="D48" i="4" s="1"/>
  <c r="D30" i="4"/>
  <c r="D56" i="4" s="1"/>
  <c r="D25" i="4"/>
  <c r="D52" i="4" s="1"/>
  <c r="C48" i="4"/>
  <c r="C30" i="4"/>
  <c r="C56" i="4" s="1"/>
  <c r="C25" i="4"/>
  <c r="C52" i="4" s="1"/>
  <c r="O20" i="4"/>
  <c r="O48" i="4" s="1"/>
  <c r="O30" i="4"/>
  <c r="O56" i="4" s="1"/>
  <c r="O25" i="4"/>
  <c r="O52" i="4" s="1"/>
  <c r="I20" i="4"/>
  <c r="I48" i="4" s="1"/>
  <c r="I30" i="4"/>
  <c r="I56" i="4" s="1"/>
  <c r="I25" i="4"/>
  <c r="I52" i="4" s="1"/>
  <c r="T20" i="4"/>
  <c r="T48" i="4" s="1"/>
  <c r="T30" i="4"/>
  <c r="T56" i="4" s="1"/>
  <c r="T25" i="4"/>
  <c r="T52" i="4" s="1"/>
  <c r="N20" i="4"/>
  <c r="N48" i="4" s="1"/>
  <c r="N30" i="4"/>
  <c r="N56" i="4" s="1"/>
  <c r="N25" i="4"/>
  <c r="N52" i="4" s="1"/>
  <c r="H20" i="4"/>
  <c r="H48" i="4" s="1"/>
  <c r="H30" i="4"/>
  <c r="H56" i="4" s="1"/>
  <c r="H25" i="4"/>
  <c r="H52" i="4" s="1"/>
  <c r="B140" i="2"/>
  <c r="B139" i="2"/>
  <c r="B138" i="2"/>
  <c r="B137" i="2"/>
  <c r="B136" i="2"/>
  <c r="B135" i="2"/>
  <c r="B134" i="2"/>
  <c r="B133" i="2"/>
  <c r="B132" i="2"/>
  <c r="B122" i="2"/>
  <c r="B121" i="2"/>
  <c r="B120" i="2"/>
  <c r="B119" i="2"/>
  <c r="B118" i="2"/>
  <c r="B116" i="2"/>
  <c r="B115" i="2"/>
  <c r="B114" i="2"/>
  <c r="B104" i="2"/>
  <c r="B103" i="2"/>
  <c r="B102" i="2"/>
  <c r="B101" i="2"/>
  <c r="B100" i="2"/>
  <c r="B99" i="2"/>
  <c r="B98" i="2"/>
  <c r="B97" i="2"/>
  <c r="B96" i="2"/>
  <c r="B77" i="2"/>
  <c r="B76" i="2"/>
  <c r="B75" i="2"/>
  <c r="B74" i="2"/>
  <c r="B73" i="2"/>
  <c r="B72" i="2"/>
  <c r="B71" i="2"/>
  <c r="B70" i="2"/>
  <c r="B6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tc={AF3FD55A-2C2C-4314-8961-2FE57268175C}</author>
    <author>tc={A3E83ABE-F033-4D6C-9EA1-69C50B4CBC9C}</author>
    <author>tc={CCCB573E-8229-4F8B-9522-7F13A6594D8C}</author>
    <author>tc={0C7E103C-6AE7-4CB0-AAF8-0BFE1BE657E9}</author>
    <author>tc={1AF9291E-4E43-41CF-9759-0B16C9700205}</author>
    <author>tc={1209B5E7-6E2D-4E51-87C7-F349BC06BE9F}</author>
  </authors>
  <commentList>
    <comment ref="E1" authorId="0" shapeId="0" xr:uid="{AF3FD55A-2C2C-4314-8961-2FE57268175C}">
      <text>
        <t>[Threaded comment]
Your version of Excel allows you to read this threaded comment; however, any edits to it will get removed if the file is opened in a newer version of Excel. Learn more: https://go.microsoft.com/fwlink/?linkid=870924
Comment:
    Cálculos de Emilio</t>
      </text>
    </comment>
    <comment ref="H1" authorId="1" shapeId="0" xr:uid="{A3E83ABE-F033-4D6C-9EA1-69C50B4CBC9C}">
      <text>
        <t>[Threaded comment]
Your version of Excel allows you to read this threaded comment; however, any edits to it will get removed if the file is opened in a newer version of Excel. Learn more: https://go.microsoft.com/fwlink/?linkid=870924
Comment:
    Entiendo que lo de Emilio está en precios nominales, por lo que los convierto a precios reales con base 2023</t>
      </text>
    </comment>
    <comment ref="K1" authorId="2" shapeId="0" xr:uid="{CCCB573E-8229-4F8B-9522-7F13A6594D8C}">
      <text>
        <t>[Threaded comment]
Your version of Excel allows you to read this threaded comment; however, any edits to it will get removed if the file is opened in a newer version of Excel. Learn more: https://go.microsoft.com/fwlink/?linkid=870924
Comment:
    Convierto los precios de los fertilizantes en precios de los nutrientes</t>
      </text>
    </comment>
    <comment ref="N1" authorId="3" shapeId="0" xr:uid="{0C7E103C-6AE7-4CB0-AAF8-0BFE1BE657E9}">
      <text>
        <t>[Threaded comment]
Your version of Excel allows you to read this threaded comment; however, any edits to it will get removed if the file is opened in a newer version of Excel. Learn more: https://go.microsoft.com/fwlink/?linkid=870924
Comment:
    Estos datos salen de las simulaciones</t>
      </text>
    </comment>
    <comment ref="B3" authorId="4" shapeId="0" xr:uid="{1AF9291E-4E43-41CF-9759-0B16C9700205}">
      <text>
        <t>[Threaded comment]
Your version of Excel allows you to read this threaded comment; however, any edits to it will get removed if the file is opened in a newer version of Excel. Learn more: https://go.microsoft.com/fwlink/?linkid=870924
Comment:
    INE</t>
      </text>
    </comment>
    <comment ref="B22" authorId="5" shapeId="0" xr:uid="{1209B5E7-6E2D-4E51-87C7-F349BC06BE9F}">
      <text>
        <t>[Threaded comment]
Your version of Excel allows you to read this threaded comment; however, any edits to it will get removed if the file is opened in a newer version of Excel. Learn more: https://go.microsoft.com/fwlink/?linkid=870924
Comment:
    IMF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tc={44BBA26F-5E62-43E5-BBD7-AA5E490BE77D}</author>
    <author>tc={03DC75B8-E0EA-417C-BA67-118DA7B93C04}</author>
    <author>tc={26B0669C-FDD9-4D07-967F-8A056E413330}</author>
    <author>tc={B50CF460-0458-4AEA-9480-2D8D7CFA0D8B}</author>
  </authors>
  <commentList>
    <comment ref="G1" authorId="0" shapeId="0" xr:uid="{44BBA26F-5E62-43E5-BBD7-AA5E490BE77D}">
      <text>
        <t>[Threaded comment]
Your version of Excel allows you to read this threaded comment; however, any edits to it will get removed if the file is opened in a newer version of Excel. Learn more: https://go.microsoft.com/fwlink/?linkid=870924
Comment:
    Convierto los precios de los fertilizantes en precios de los nutrientes</t>
      </text>
    </comment>
    <comment ref="J1" authorId="1" shapeId="0" xr:uid="{03DC75B8-E0EA-417C-BA67-118DA7B93C04}">
      <text>
        <t>[Threaded comment]
Your version of Excel allows you to read this threaded comment; however, any edits to it will get removed if the file is opened in a newer version of Excel. Learn more: https://go.microsoft.com/fwlink/?linkid=870924
Comment:
    Estos datos salen de las simulaciones</t>
      </text>
    </comment>
    <comment ref="K1" authorId="2" shapeId="0" xr:uid="{26B0669C-FDD9-4D07-967F-8A056E413330}">
      <text>
        <t>[Threaded comment]
Your version of Excel allows you to read this threaded comment; however, any edits to it will get removed if the file is opened in a newer version of Excel. Learn more: https://go.microsoft.com/fwlink/?linkid=870924
Comment:
    Estos datos salen de las simulaciones</t>
      </text>
    </comment>
    <comment ref="N1" authorId="3" shapeId="0" xr:uid="{B50CF460-0458-4AEA-9480-2D8D7CFA0D8B}">
      <text>
        <t>[Threaded comment]
Your version of Excel allows you to read this threaded comment; however, any edits to it will get removed if the file is opened in a newer version of Excel. Learn more: https://go.microsoft.com/fwlink/?linkid=870924
Comment:
    Estos datos salen de las simulaciones</t>
      </text>
    </comment>
  </commentList>
</comments>
</file>

<file path=xl/sharedStrings.xml><?xml version="1.0" encoding="utf-8"?>
<sst xmlns="http://schemas.openxmlformats.org/spreadsheetml/2006/main" count="863" uniqueCount="478">
  <si>
    <t>PRECIOS PAGADOS POR LOS AGRICULTORES</t>
  </si>
  <si>
    <t>EUROS POR 100kg s/IVA</t>
  </si>
  <si>
    <t>PRODUCTOS</t>
  </si>
  <si>
    <t>AÑO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</si>
  <si>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</si>
  <si>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</si>
  <si>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</si>
  <si>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</si>
  <si>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</si>
  <si>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</si>
  <si>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</si>
  <si>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</si>
  <si>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Septiem.</t>
  </si>
  <si>
    <t>Octubre</t>
  </si>
  <si>
    <t>Noviem.</t>
  </si>
  <si>
    <t>Diciem.</t>
  </si>
  <si>
    <t>Anual</t>
  </si>
  <si>
    <t>ABONOS</t>
  </si>
  <si>
    <t>SULFATO AMONICO 21% (100 KG.)</t>
  </si>
  <si>
    <t>NITROSULFATO AMONICO 26% (100 KG.)</t>
  </si>
  <si>
    <t>NITRATO AMONICO CALCICO 26% (100 KG.)</t>
  </si>
  <si>
    <t>NITRATO AMONICO 33,5 (100 KG.)</t>
  </si>
  <si>
    <t>UREA 46% (100 KG.)</t>
  </si>
  <si>
    <t>SUPERFOSFATO DE CAL 18% (GRANO) (100 KG)</t>
  </si>
  <si>
    <t>SULFATO POTASICO 50% (100 KG.)</t>
  </si>
  <si>
    <t>DAP (FOSFATO DIAMONICO) (100 KG.)</t>
  </si>
  <si>
    <t>COMPLEJO 0-14-7 (100 KG.)</t>
  </si>
  <si>
    <t>COMPLEJO 8-8-8- (100 KG.)</t>
  </si>
  <si>
    <t>COMPLEJO 8-15-15 (100 KG.)</t>
  </si>
  <si>
    <t>COMPLEJO 8-24-16 (100 KG.)</t>
  </si>
  <si>
    <t>COMPLEJO 12-12-24 (100 KG.)</t>
  </si>
  <si>
    <t>COMPLEJO 12-24-8 (100 KG.)</t>
  </si>
  <si>
    <t>COMPLEJO 15-15-15 (100 KG.)</t>
  </si>
  <si>
    <t>Nota 1: Posición comercial entrada explotación agraria, en sacos.</t>
  </si>
  <si>
    <t>Nota 2: La matriz de ponderación provincial para el cálculo del precio nacional es la correspondiente a la del cálculo de los índices de precios 2005=100</t>
  </si>
  <si>
    <t>COMPLEJO 4-12-8 (100 kg)</t>
  </si>
  <si>
    <t>SULFATO AMONICO 21% (100 kg)</t>
  </si>
  <si>
    <t>NITROSULFATO AMONICO  26% (100 kg)</t>
  </si>
  <si>
    <t>NITRATO AMONICO CALCICO 26% (100 kg)</t>
  </si>
  <si>
    <t>NITRATO AMONICO 33,5 (100 kg)</t>
  </si>
  <si>
    <t>UREA 46% (100 kg)</t>
  </si>
  <si>
    <t>SOLUCIÓN NITROGENADA 32% (100kg)</t>
  </si>
  <si>
    <t>CLORURO POTÁSICO 60% (100kg)</t>
  </si>
  <si>
    <t>SULFATO POTASICO 50% (100 kg)</t>
  </si>
  <si>
    <t>DAP (FOSFATO DIAMONICO) (100 kg)</t>
  </si>
  <si>
    <t>COMPLEJO 7-12-7 (100kg)</t>
  </si>
  <si>
    <t>COMPLEJO 8-15-15 (100 kg)</t>
  </si>
  <si>
    <t>COMPLEJO 8-24-8 (100kg)</t>
  </si>
  <si>
    <t>COMPLEJO 8-24-16 (100 kg)</t>
  </si>
  <si>
    <t>COMPLEJO 9-18-27 (100kg)</t>
  </si>
  <si>
    <t>COMPLEJO 15-15-15 (100 kg)</t>
  </si>
  <si>
    <t>Nota 2: La matriz de ponderación provincial para el cálculo del precio nacional se ha actualizado a la del cálculo de los índices de precios 2010=100</t>
  </si>
  <si>
    <t>NITROSULFATO AMONICO       26% (100 kg)</t>
  </si>
  <si>
    <t>ACIDO FOSFORICO</t>
  </si>
  <si>
    <t>Nota 2: Los datos mensuales de XXXX han de considerarse provisionales</t>
  </si>
  <si>
    <t>Nota 2: La matriz de ponderación provincial para el cálculo del precio nacional se ha actualizado a la del cálculo de los índices de precios 2015=100</t>
  </si>
  <si>
    <t>1/4</t>
  </si>
  <si>
    <t>IPC abril comparado con 2023</t>
  </si>
  <si>
    <t>https://www.ine.es/calcula/</t>
  </si>
  <si>
    <t>2005-2023</t>
  </si>
  <si>
    <t>2006-2023</t>
  </si>
  <si>
    <t>2007-2023</t>
  </si>
  <si>
    <t>2008-2023</t>
  </si>
  <si>
    <t>2009-2023</t>
  </si>
  <si>
    <t>2010-2023</t>
  </si>
  <si>
    <t>2011-2023</t>
  </si>
  <si>
    <t>2012-2023</t>
  </si>
  <si>
    <t>2013-2023</t>
  </si>
  <si>
    <t>2014-2023</t>
  </si>
  <si>
    <t>2015-2023</t>
  </si>
  <si>
    <t>2016-2023</t>
  </si>
  <si>
    <t>2017-2023</t>
  </si>
  <si>
    <t>2018-2023</t>
  </si>
  <si>
    <t>2019-2023</t>
  </si>
  <si>
    <t>2020-2023</t>
  </si>
  <si>
    <t>2021-2023</t>
  </si>
  <si>
    <t>2022-2023</t>
  </si>
  <si>
    <t xml:space="preserve">IPC </t>
  </si>
  <si>
    <t>Tasa</t>
  </si>
  <si>
    <t>Precios de los fertilizantes actualizados a 2023</t>
  </si>
  <si>
    <t>Nitrogeno (N)</t>
  </si>
  <si>
    <t>UREA 46% (100 KG.) Actualizada</t>
  </si>
  <si>
    <t>Fosforo (P)</t>
  </si>
  <si>
    <t xml:space="preserve">SUPERFOSFATO DE CAL 18% (100 KG) </t>
  </si>
  <si>
    <t>SUPERFOSFATO DE CAL 18% (100 KG) Actualizado</t>
  </si>
  <si>
    <t>Potasio (K)</t>
  </si>
  <si>
    <t>SULFATO POTASICO 50% (100 KG.) Actualizado</t>
  </si>
  <si>
    <t>Porcentaje de nutrientes en cada fertilizante</t>
  </si>
  <si>
    <t>Nitrogeno</t>
  </si>
  <si>
    <t>Fosforo</t>
  </si>
  <si>
    <t>Potasio</t>
  </si>
  <si>
    <t>Precios de los nutrioentes actualizados a 2023</t>
  </si>
  <si>
    <t>Indice de Precios de Consumo. Base 2021</t>
  </si>
  <si>
    <t>Resultados por comunidades autónomas</t>
  </si>
  <si>
    <t/>
  </si>
  <si>
    <t>Índices por comunidades autónomas: general y de grupos ECOICOP</t>
  </si>
  <si>
    <t>Unidades: Tasas</t>
  </si>
  <si>
    <t xml:space="preserve"> </t>
  </si>
  <si>
    <t>Variación anual</t>
  </si>
  <si>
    <t>2024M09</t>
  </si>
  <si>
    <t>2024M08</t>
  </si>
  <si>
    <t>2024M07</t>
  </si>
  <si>
    <t>2024M06</t>
  </si>
  <si>
    <t>2024M05</t>
  </si>
  <si>
    <t>2024M04</t>
  </si>
  <si>
    <t>2024M03</t>
  </si>
  <si>
    <t>2024M02</t>
  </si>
  <si>
    <t>2024M01</t>
  </si>
  <si>
    <t>2023M12</t>
  </si>
  <si>
    <t>2023M11</t>
  </si>
  <si>
    <t>2023M10</t>
  </si>
  <si>
    <t>2023M09</t>
  </si>
  <si>
    <t>2023M08</t>
  </si>
  <si>
    <t>2023M07</t>
  </si>
  <si>
    <t>2023M06</t>
  </si>
  <si>
    <t>2023M05</t>
  </si>
  <si>
    <t>2023M04</t>
  </si>
  <si>
    <t>2023M03</t>
  </si>
  <si>
    <t>2023M02</t>
  </si>
  <si>
    <t>2023M01</t>
  </si>
  <si>
    <t>2022M12</t>
  </si>
  <si>
    <t>2022M11</t>
  </si>
  <si>
    <t>2022M10</t>
  </si>
  <si>
    <t>2022M09</t>
  </si>
  <si>
    <t>2022M08</t>
  </si>
  <si>
    <t>2022M07</t>
  </si>
  <si>
    <t>2022M06</t>
  </si>
  <si>
    <t>2022M05</t>
  </si>
  <si>
    <t>2022M04</t>
  </si>
  <si>
    <t>2022M03</t>
  </si>
  <si>
    <t>2022M02</t>
  </si>
  <si>
    <t>2022M01</t>
  </si>
  <si>
    <t>2021M12</t>
  </si>
  <si>
    <t>2021M11</t>
  </si>
  <si>
    <t>2021M10</t>
  </si>
  <si>
    <t>2021M09</t>
  </si>
  <si>
    <t>2021M08</t>
  </si>
  <si>
    <t>2021M07</t>
  </si>
  <si>
    <t>2021M06</t>
  </si>
  <si>
    <t>2021M05</t>
  </si>
  <si>
    <t>2021M04</t>
  </si>
  <si>
    <t>2021M03</t>
  </si>
  <si>
    <t>2021M02</t>
  </si>
  <si>
    <t>2021M01</t>
  </si>
  <si>
    <t>2020M12</t>
  </si>
  <si>
    <t>2020M11</t>
  </si>
  <si>
    <t>2020M10</t>
  </si>
  <si>
    <t>2020M09</t>
  </si>
  <si>
    <t>2020M08</t>
  </si>
  <si>
    <t>2020M07</t>
  </si>
  <si>
    <t>2020M06</t>
  </si>
  <si>
    <t>2020M05</t>
  </si>
  <si>
    <t>2020M04</t>
  </si>
  <si>
    <t>2020M03</t>
  </si>
  <si>
    <t>2020M02</t>
  </si>
  <si>
    <t>2020M01</t>
  </si>
  <si>
    <t>2019M12</t>
  </si>
  <si>
    <t>2019M11</t>
  </si>
  <si>
    <t>2019M10</t>
  </si>
  <si>
    <t>2019M09</t>
  </si>
  <si>
    <t>2019M08</t>
  </si>
  <si>
    <t>2019M07</t>
  </si>
  <si>
    <t>2019M06</t>
  </si>
  <si>
    <t>2019M05</t>
  </si>
  <si>
    <t>2019M04</t>
  </si>
  <si>
    <t>2019M03</t>
  </si>
  <si>
    <t>2019M02</t>
  </si>
  <si>
    <t>2019M01</t>
  </si>
  <si>
    <t>2018M12</t>
  </si>
  <si>
    <t>2018M11</t>
  </si>
  <si>
    <t>2018M10</t>
  </si>
  <si>
    <t>2018M09</t>
  </si>
  <si>
    <t>2018M08</t>
  </si>
  <si>
    <t>2018M07</t>
  </si>
  <si>
    <t>2018M06</t>
  </si>
  <si>
    <t>2018M05</t>
  </si>
  <si>
    <t>2018M04</t>
  </si>
  <si>
    <t>2018M03</t>
  </si>
  <si>
    <t>2018M02</t>
  </si>
  <si>
    <t>2018M01</t>
  </si>
  <si>
    <t>2017M12</t>
  </si>
  <si>
    <t>2017M11</t>
  </si>
  <si>
    <t>2017M10</t>
  </si>
  <si>
    <t>2017M09</t>
  </si>
  <si>
    <t>2017M08</t>
  </si>
  <si>
    <t>2017M07</t>
  </si>
  <si>
    <t>2017M06</t>
  </si>
  <si>
    <t>2017M05</t>
  </si>
  <si>
    <t>2017M04</t>
  </si>
  <si>
    <t>2017M03</t>
  </si>
  <si>
    <t>2017M02</t>
  </si>
  <si>
    <t>2017M01</t>
  </si>
  <si>
    <t>2016M12</t>
  </si>
  <si>
    <t>2016M11</t>
  </si>
  <si>
    <t>2016M10</t>
  </si>
  <si>
    <t>2016M09</t>
  </si>
  <si>
    <t>2016M08</t>
  </si>
  <si>
    <t>2016M07</t>
  </si>
  <si>
    <t>2016M06</t>
  </si>
  <si>
    <t>2016M05</t>
  </si>
  <si>
    <t>2016M04</t>
  </si>
  <si>
    <t>2016M03</t>
  </si>
  <si>
    <t>2016M02</t>
  </si>
  <si>
    <t>2016M01</t>
  </si>
  <si>
    <t>2015M12</t>
  </si>
  <si>
    <t>2015M11</t>
  </si>
  <si>
    <t>2015M10</t>
  </si>
  <si>
    <t>2015M09</t>
  </si>
  <si>
    <t>2015M08</t>
  </si>
  <si>
    <t>2015M07</t>
  </si>
  <si>
    <t>2015M06</t>
  </si>
  <si>
    <t>2015M05</t>
  </si>
  <si>
    <t>2015M04</t>
  </si>
  <si>
    <t>2015M03</t>
  </si>
  <si>
    <t>2015M02</t>
  </si>
  <si>
    <t>2015M01</t>
  </si>
  <si>
    <t>2014M12</t>
  </si>
  <si>
    <t>2014M11</t>
  </si>
  <si>
    <t>2014M10</t>
  </si>
  <si>
    <t>2014M09</t>
  </si>
  <si>
    <t>2014M08</t>
  </si>
  <si>
    <t>2014M07</t>
  </si>
  <si>
    <t>2014M06</t>
  </si>
  <si>
    <t>2014M05</t>
  </si>
  <si>
    <t>2014M04</t>
  </si>
  <si>
    <t>2014M03</t>
  </si>
  <si>
    <t>2014M02</t>
  </si>
  <si>
    <t>2014M01</t>
  </si>
  <si>
    <t>2013M12</t>
  </si>
  <si>
    <t>2013M11</t>
  </si>
  <si>
    <t>2013M10</t>
  </si>
  <si>
    <t>2013M09</t>
  </si>
  <si>
    <t>2013M08</t>
  </si>
  <si>
    <t>2013M07</t>
  </si>
  <si>
    <t>2013M06</t>
  </si>
  <si>
    <t>2013M05</t>
  </si>
  <si>
    <t>2013M04</t>
  </si>
  <si>
    <t>2013M03</t>
  </si>
  <si>
    <t>2013M02</t>
  </si>
  <si>
    <t>2013M01</t>
  </si>
  <si>
    <t>2012M12</t>
  </si>
  <si>
    <t>2012M11</t>
  </si>
  <si>
    <t>2012M10</t>
  </si>
  <si>
    <t>2012M09</t>
  </si>
  <si>
    <t>2012M08</t>
  </si>
  <si>
    <t>2012M07</t>
  </si>
  <si>
    <t>2012M06</t>
  </si>
  <si>
    <t>2012M05</t>
  </si>
  <si>
    <t>2012M04</t>
  </si>
  <si>
    <t>2012M03</t>
  </si>
  <si>
    <t>2012M02</t>
  </si>
  <si>
    <t>2012M01</t>
  </si>
  <si>
    <t>2011M12</t>
  </si>
  <si>
    <t>2011M11</t>
  </si>
  <si>
    <t>2011M10</t>
  </si>
  <si>
    <t>2011M09</t>
  </si>
  <si>
    <t>2011M08</t>
  </si>
  <si>
    <t>2011M07</t>
  </si>
  <si>
    <t>2011M06</t>
  </si>
  <si>
    <t>2011M05</t>
  </si>
  <si>
    <t>2011M04</t>
  </si>
  <si>
    <t>2011M03</t>
  </si>
  <si>
    <t>2011M02</t>
  </si>
  <si>
    <t>2011M01</t>
  </si>
  <si>
    <t>2010M12</t>
  </si>
  <si>
    <t>2010M11</t>
  </si>
  <si>
    <t>2010M10</t>
  </si>
  <si>
    <t>2010M09</t>
  </si>
  <si>
    <t>2010M08</t>
  </si>
  <si>
    <t>2010M07</t>
  </si>
  <si>
    <t>2010M06</t>
  </si>
  <si>
    <t>2010M05</t>
  </si>
  <si>
    <t>2010M04</t>
  </si>
  <si>
    <t>2010M03</t>
  </si>
  <si>
    <t>2010M02</t>
  </si>
  <si>
    <t>2010M01</t>
  </si>
  <si>
    <t>2009M12</t>
  </si>
  <si>
    <t>2009M11</t>
  </si>
  <si>
    <t>2009M10</t>
  </si>
  <si>
    <t>2009M09</t>
  </si>
  <si>
    <t>2009M08</t>
  </si>
  <si>
    <t>2009M07</t>
  </si>
  <si>
    <t>2009M06</t>
  </si>
  <si>
    <t>2009M05</t>
  </si>
  <si>
    <t>2009M04</t>
  </si>
  <si>
    <t>2009M03</t>
  </si>
  <si>
    <t>2009M02</t>
  </si>
  <si>
    <t>2009M01</t>
  </si>
  <si>
    <t>2008M12</t>
  </si>
  <si>
    <t>2008M11</t>
  </si>
  <si>
    <t>2008M10</t>
  </si>
  <si>
    <t>2008M09</t>
  </si>
  <si>
    <t>2008M08</t>
  </si>
  <si>
    <t>2008M07</t>
  </si>
  <si>
    <t>2008M06</t>
  </si>
  <si>
    <t>2008M05</t>
  </si>
  <si>
    <t>2008M04</t>
  </si>
  <si>
    <t>2008M03</t>
  </si>
  <si>
    <t>2008M02</t>
  </si>
  <si>
    <t>2008M01</t>
  </si>
  <si>
    <t>2007M12</t>
  </si>
  <si>
    <t>2007M11</t>
  </si>
  <si>
    <t>2007M10</t>
  </si>
  <si>
    <t>2007M09</t>
  </si>
  <si>
    <t>2007M08</t>
  </si>
  <si>
    <t>2007M07</t>
  </si>
  <si>
    <t>2007M06</t>
  </si>
  <si>
    <t>2007M05</t>
  </si>
  <si>
    <t>2007M04</t>
  </si>
  <si>
    <t>2007M03</t>
  </si>
  <si>
    <t>2007M02</t>
  </si>
  <si>
    <t>2007M01</t>
  </si>
  <si>
    <t>2006M12</t>
  </si>
  <si>
    <t>2006M11</t>
  </si>
  <si>
    <t>2006M10</t>
  </si>
  <si>
    <t>2006M09</t>
  </si>
  <si>
    <t>2006M08</t>
  </si>
  <si>
    <t>2006M07</t>
  </si>
  <si>
    <t>2006M06</t>
  </si>
  <si>
    <t>2006M05</t>
  </si>
  <si>
    <t>2006M04</t>
  </si>
  <si>
    <t>2006M03</t>
  </si>
  <si>
    <t>2006M02</t>
  </si>
  <si>
    <t>2006M01</t>
  </si>
  <si>
    <t>2005M12</t>
  </si>
  <si>
    <t>2005M11</t>
  </si>
  <si>
    <t>2005M10</t>
  </si>
  <si>
    <t>2005M09</t>
  </si>
  <si>
    <t>2005M08</t>
  </si>
  <si>
    <t>2005M07</t>
  </si>
  <si>
    <t>2005M06</t>
  </si>
  <si>
    <t>2005M05</t>
  </si>
  <si>
    <t>2005M04</t>
  </si>
  <si>
    <t>2005M03</t>
  </si>
  <si>
    <t>2005M02</t>
  </si>
  <si>
    <t>2005M01</t>
  </si>
  <si>
    <t>15 Navarra, Comunidad Foral de</t>
  </si>
  <si>
    <t xml:space="preserve">    Índice general</t>
  </si>
  <si>
    <t>Notas:</t>
  </si>
  <si>
    <t xml:space="preserve">Fuente: </t>
  </si>
  <si>
    <t>Instituto Nacional de Estadística</t>
  </si>
  <si>
    <t>a) Hago la media de las tasas de cambio anuales</t>
  </si>
  <si>
    <t>Media anual</t>
  </si>
  <si>
    <t>NOMINALES</t>
  </si>
  <si>
    <t>CONSTANTES</t>
  </si>
  <si>
    <t>PRECIO NUTRIENTE/KG</t>
  </si>
  <si>
    <t>Erosion/Nutriente (kg)</t>
  </si>
  <si>
    <t>Valoración Erosion</t>
  </si>
  <si>
    <t>Elemental wheight</t>
  </si>
  <si>
    <t>Año</t>
  </si>
  <si>
    <t>IPC (base 2021</t>
  </si>
  <si>
    <t>IPC (base 2023)</t>
  </si>
  <si>
    <t>Urea</t>
  </si>
  <si>
    <t>N</t>
  </si>
  <si>
    <t>P</t>
  </si>
  <si>
    <t>K</t>
  </si>
  <si>
    <t>Total</t>
  </si>
  <si>
    <t>P2O5</t>
  </si>
  <si>
    <t>REALES</t>
  </si>
  <si>
    <t>IPC (INE + IMF_Core Inflation)</t>
  </si>
  <si>
    <t>IPC (base 2005)</t>
  </si>
  <si>
    <t xml:space="preserve">PRECIOS FERTILIZANTES. SERIES ENLAZADAS (2005-2014, 2010-2018, 2015-2023) </t>
  </si>
  <si>
    <t>PRECIOS FERTILIZANTES, PREDICCIONES MENSUALES (2024:01-2030:12)</t>
  </si>
  <si>
    <t>PRECIOS FERTILIZANTES, PREDICCIONES ANUALES (PROMEDIO PREDICCIONES MENSUALES)</t>
  </si>
  <si>
    <t>obs</t>
  </si>
  <si>
    <t>SA21</t>
  </si>
  <si>
    <t>NSA26</t>
  </si>
  <si>
    <t>NAC26</t>
  </si>
  <si>
    <t>NA33.5</t>
  </si>
  <si>
    <t>UREA46</t>
  </si>
  <si>
    <t>SFC18</t>
  </si>
  <si>
    <t>SP50</t>
  </si>
  <si>
    <t>DAP</t>
  </si>
  <si>
    <t>C81515</t>
  </si>
  <si>
    <t>C82416</t>
  </si>
  <si>
    <t>C151515</t>
  </si>
  <si>
    <t>SA21_hat</t>
  </si>
  <si>
    <t>NSA26_hat</t>
  </si>
  <si>
    <t>NAC26_hat</t>
  </si>
  <si>
    <t>NA335_hat</t>
  </si>
  <si>
    <t>UREA46_hat</t>
  </si>
  <si>
    <t>SFC18_hat</t>
  </si>
  <si>
    <t>SP50_hat</t>
  </si>
  <si>
    <t>DAP_hat</t>
  </si>
  <si>
    <t>C81515_hat</t>
  </si>
  <si>
    <t>C82416_hat</t>
  </si>
  <si>
    <t>C151515_hat</t>
  </si>
  <si>
    <t>2024M10</t>
  </si>
  <si>
    <t>2024M11</t>
  </si>
  <si>
    <t>2024M12</t>
  </si>
  <si>
    <t>Tasa de crecimiento del periodo 2030 sobre 2023 (TCP23)</t>
  </si>
  <si>
    <t>2025M01</t>
  </si>
  <si>
    <t>TCP23</t>
  </si>
  <si>
    <t>2025M02</t>
  </si>
  <si>
    <t>2025M03</t>
  </si>
  <si>
    <t>Tasa de crecimiento anualizada del periodo 2030 sobre 2023 (TCPA23)</t>
  </si>
  <si>
    <t>2025M04</t>
  </si>
  <si>
    <t>TCPA23</t>
  </si>
  <si>
    <t>2025M05</t>
  </si>
  <si>
    <t>2025M06</t>
  </si>
  <si>
    <t>2025M07</t>
  </si>
  <si>
    <t>2025M08</t>
  </si>
  <si>
    <t>2025M09</t>
  </si>
  <si>
    <t>Tasa de crecimiento del periodo 2030 sobre 2019 (TCP19)</t>
  </si>
  <si>
    <t>2025M10</t>
  </si>
  <si>
    <t>TCP19</t>
  </si>
  <si>
    <t>2025M11</t>
  </si>
  <si>
    <t>2025M12</t>
  </si>
  <si>
    <t>Tasa de crecimiento anualizada del periodo 2030 sobre 2019 (TCP19)</t>
  </si>
  <si>
    <t>2026M01</t>
  </si>
  <si>
    <t>TCPA19</t>
  </si>
  <si>
    <t>2026M02</t>
  </si>
  <si>
    <t>2026M03</t>
  </si>
  <si>
    <t>2026M04</t>
  </si>
  <si>
    <t>2026M05</t>
  </si>
  <si>
    <t>2026M06</t>
  </si>
  <si>
    <t>2026M07</t>
  </si>
  <si>
    <t>2026M08</t>
  </si>
  <si>
    <t>2026M09</t>
  </si>
  <si>
    <t>2026M10</t>
  </si>
  <si>
    <t>2026M11</t>
  </si>
  <si>
    <t>2026M12</t>
  </si>
  <si>
    <t>2027M01</t>
  </si>
  <si>
    <t>2027M02</t>
  </si>
  <si>
    <t>2027M03</t>
  </si>
  <si>
    <t>2027M04</t>
  </si>
  <si>
    <t>2027M05</t>
  </si>
  <si>
    <t>2027M06</t>
  </si>
  <si>
    <t>2027M07</t>
  </si>
  <si>
    <t>2027M08</t>
  </si>
  <si>
    <t>2027M09</t>
  </si>
  <si>
    <t>2027M10</t>
  </si>
  <si>
    <t>2027M11</t>
  </si>
  <si>
    <t>2027M12</t>
  </si>
  <si>
    <t>2028M01</t>
  </si>
  <si>
    <t>2028M02</t>
  </si>
  <si>
    <t>2028M03</t>
  </si>
  <si>
    <t>2028M04</t>
  </si>
  <si>
    <t>2028M05</t>
  </si>
  <si>
    <t>2028M06</t>
  </si>
  <si>
    <t>2028M07</t>
  </si>
  <si>
    <t>2028M08</t>
  </si>
  <si>
    <t>2028M09</t>
  </si>
  <si>
    <t>2028M10</t>
  </si>
  <si>
    <t>2028M11</t>
  </si>
  <si>
    <t>2028M12</t>
  </si>
  <si>
    <t>2029M01</t>
  </si>
  <si>
    <t>2029M02</t>
  </si>
  <si>
    <t>2029M03</t>
  </si>
  <si>
    <t>2029M04</t>
  </si>
  <si>
    <t>2029M05</t>
  </si>
  <si>
    <t>2029M06</t>
  </si>
  <si>
    <t>2029M07</t>
  </si>
  <si>
    <t>2029M08</t>
  </si>
  <si>
    <t>2029M09</t>
  </si>
  <si>
    <t>2029M10</t>
  </si>
  <si>
    <t>2029M11</t>
  </si>
  <si>
    <t>2029M12</t>
  </si>
  <si>
    <t>2030M01</t>
  </si>
  <si>
    <t>2030M02</t>
  </si>
  <si>
    <t>2030M03</t>
  </si>
  <si>
    <t>2030M04</t>
  </si>
  <si>
    <t>2030M05</t>
  </si>
  <si>
    <t>2030M06</t>
  </si>
  <si>
    <t>2030M07</t>
  </si>
  <si>
    <t>2030M08</t>
  </si>
  <si>
    <t>2030M09</t>
  </si>
  <si>
    <t>2030M10</t>
  </si>
  <si>
    <t>2030M11</t>
  </si>
  <si>
    <t>2030M12</t>
  </si>
  <si>
    <t>Usos</t>
  </si>
  <si>
    <t>Erosion Total (t)</t>
  </si>
  <si>
    <t>Erosion/Nutriente (2005=100)</t>
  </si>
  <si>
    <t>Agriculture</t>
  </si>
  <si>
    <t>Forest</t>
  </si>
  <si>
    <t>Pasture</t>
  </si>
  <si>
    <t>Shrubland</t>
  </si>
  <si>
    <t>Unproductive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</si>
</sst>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"/>
    <numFmt numFmtId="166" formatCode="#,##0.00\ &quot;€&quot;"/>
    <numFmt numFmtId="167" formatCode="#,##0.0"/>
  </numFmts>
  <fonts count="2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24"/>
      <name val="Arial"/>
      <family val="2"/>
    </font>
    <font>
      <u/>
      <sz val="11"/>
      <name val="Arial"/>
      <family val="2"/>
    </font>
    <font>
      <b/>
      <sz val="24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  <font>
      <sz val="11"/>
      <name val="Arial"/>
      <family val="2"/>
    </font>
    <font>
      <sz val="11"/>
      <color rgb="FF00B050"/>
      <name val="Arial"/>
      <family val="2"/>
    </font>
    <font>
      <sz val="8"/>
      <name val="Arial"/>
      <family val="2"/>
    </font>
    <font>
      <b/>
      <i/>
      <sz val="10"/>
      <color theme="1"/>
      <name val="Arial"/>
      <family val="2"/>
    </font>
    <font>
      <u/>
      <sz val="10"/>
      <color theme="10"/>
      <name val="Arial"/>
      <family val="2"/>
    </font>
    <font>
      <b/>
      <sz val="11"/>
      <color theme="1"/>
      <name val="Aptos Narrow"/>
      <family val="2"/>
      <scheme val="minor"/>
    </font>
    <font>
      <sz val="10"/>
      <color theme="0"/>
      <name val="Arial"/>
      <family val="2"/>
    </font>
    <font>
      <sz val="10"/>
      <name val="Arial"/>
      <family val="2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9"/>
      <color indexed="8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6" fillId="0" borderId="0"/>
  </cellStyleXfs>
  <cellXfs count="131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quotePrefix="1" applyFill="1" applyBorder="1" applyAlignment="1">
      <alignment horizontal="left" wrapText="1"/>
    </xf>
    <xf numFmtId="1" fontId="0" fillId="2" borderId="7" xfId="0" applyNumberFormat="1" applyFill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2" fontId="0" fillId="2" borderId="14" xfId="0" applyNumberFormat="1" applyFill="1" applyBorder="1" applyAlignment="1">
      <alignment horizontal="center"/>
    </xf>
    <xf numFmtId="0" fontId="0" fillId="2" borderId="4" xfId="0" applyFill="1" applyBorder="1"/>
    <xf numFmtId="0" fontId="0" fillId="2" borderId="4" xfId="0" quotePrefix="1" applyFill="1" applyBorder="1" applyAlignment="1">
      <alignment horizontal="left"/>
    </xf>
    <xf numFmtId="0" fontId="0" fillId="2" borderId="9" xfId="0" applyFill="1" applyBorder="1"/>
    <xf numFmtId="2" fontId="0" fillId="2" borderId="10" xfId="0" applyNumberFormat="1" applyFill="1" applyBorder="1" applyAlignment="1">
      <alignment horizontal="center"/>
    </xf>
    <xf numFmtId="2" fontId="0" fillId="2" borderId="11" xfId="0" applyNumberFormat="1" applyFill="1" applyBorder="1" applyAlignment="1">
      <alignment horizontal="center"/>
    </xf>
    <xf numFmtId="2" fontId="0" fillId="2" borderId="15" xfId="0" applyNumberForma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2" borderId="0" xfId="0" applyFill="1" applyAlignment="1">
      <alignment horizontal="left"/>
    </xf>
    <xf numFmtId="49" fontId="0" fillId="2" borderId="0" xfId="0" applyNumberFormat="1" applyFill="1" applyAlignment="1">
      <alignment horizontal="right"/>
    </xf>
    <xf numFmtId="0" fontId="6" fillId="2" borderId="0" xfId="0" applyFont="1" applyFill="1"/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2" borderId="4" xfId="0" quotePrefix="1" applyFont="1" applyFill="1" applyBorder="1" applyAlignment="1">
      <alignment horizontal="left" wrapText="1"/>
    </xf>
    <xf numFmtId="1" fontId="7" fillId="2" borderId="7" xfId="0" applyNumberFormat="1" applyFont="1" applyFill="1" applyBorder="1" applyAlignment="1">
      <alignment horizontal="center"/>
    </xf>
    <xf numFmtId="2" fontId="7" fillId="2" borderId="7" xfId="0" applyNumberFormat="1" applyFont="1" applyFill="1" applyBorder="1" applyAlignment="1">
      <alignment horizontal="center"/>
    </xf>
    <xf numFmtId="2" fontId="7" fillId="2" borderId="8" xfId="0" applyNumberFormat="1" applyFont="1" applyFill="1" applyBorder="1" applyAlignment="1">
      <alignment horizontal="center"/>
    </xf>
    <xf numFmtId="2" fontId="7" fillId="2" borderId="14" xfId="0" applyNumberFormat="1" applyFont="1" applyFill="1" applyBorder="1" applyAlignment="1">
      <alignment horizontal="center"/>
    </xf>
    <xf numFmtId="0" fontId="7" fillId="2" borderId="4" xfId="0" applyFont="1" applyFill="1" applyBorder="1"/>
    <xf numFmtId="0" fontId="7" fillId="2" borderId="9" xfId="0" applyFont="1" applyFill="1" applyBorder="1"/>
    <xf numFmtId="2" fontId="7" fillId="2" borderId="10" xfId="0" applyNumberFormat="1" applyFont="1" applyFill="1" applyBorder="1" applyAlignment="1">
      <alignment horizontal="center"/>
    </xf>
    <xf numFmtId="2" fontId="7" fillId="2" borderId="11" xfId="0" applyNumberFormat="1" applyFont="1" applyFill="1" applyBorder="1" applyAlignment="1">
      <alignment horizontal="center"/>
    </xf>
    <xf numFmtId="2" fontId="7" fillId="2" borderId="15" xfId="0" applyNumberFormat="1" applyFont="1" applyFill="1" applyBorder="1" applyAlignment="1">
      <alignment horizontal="center"/>
    </xf>
    <xf numFmtId="2" fontId="6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left"/>
    </xf>
    <xf numFmtId="49" fontId="6" fillId="2" borderId="0" xfId="0" applyNumberFormat="1" applyFont="1" applyFill="1" applyAlignment="1">
      <alignment horizontal="center"/>
    </xf>
    <xf numFmtId="49" fontId="6" fillId="2" borderId="0" xfId="0" quotePrefix="1" applyNumberFormat="1" applyFont="1" applyFill="1" applyAlignment="1">
      <alignment horizontal="right"/>
    </xf>
    <xf numFmtId="164" fontId="0" fillId="0" borderId="0" xfId="1" applyNumberFormat="1" applyFont="1"/>
    <xf numFmtId="0" fontId="9" fillId="2" borderId="0" xfId="0" applyFont="1" applyFill="1"/>
    <xf numFmtId="0" fontId="9" fillId="2" borderId="1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9" fillId="2" borderId="4" xfId="0" quotePrefix="1" applyFont="1" applyFill="1" applyBorder="1" applyAlignment="1">
      <alignment horizontal="left" wrapText="1"/>
    </xf>
    <xf numFmtId="2" fontId="9" fillId="2" borderId="16" xfId="0" applyNumberFormat="1" applyFont="1" applyFill="1" applyBorder="1" applyAlignment="1">
      <alignment horizontal="center"/>
    </xf>
    <xf numFmtId="2" fontId="9" fillId="2" borderId="14" xfId="0" applyNumberFormat="1" applyFont="1" applyFill="1" applyBorder="1" applyAlignment="1">
      <alignment horizontal="center"/>
    </xf>
    <xf numFmtId="0" fontId="9" fillId="2" borderId="4" xfId="0" applyFont="1" applyFill="1" applyBorder="1" applyAlignment="1">
      <alignment wrapText="1"/>
    </xf>
    <xf numFmtId="0" fontId="9" fillId="2" borderId="9" xfId="0" applyFont="1" applyFill="1" applyBorder="1"/>
    <xf numFmtId="2" fontId="9" fillId="2" borderId="10" xfId="0" applyNumberFormat="1" applyFont="1" applyFill="1" applyBorder="1" applyAlignment="1">
      <alignment horizontal="center"/>
    </xf>
    <xf numFmtId="2" fontId="9" fillId="2" borderId="11" xfId="0" applyNumberFormat="1" applyFont="1" applyFill="1" applyBorder="1" applyAlignment="1">
      <alignment horizontal="center"/>
    </xf>
    <xf numFmtId="2" fontId="9" fillId="2" borderId="15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49" fontId="9" fillId="2" borderId="0" xfId="0" applyNumberFormat="1" applyFont="1" applyFill="1" applyAlignment="1">
      <alignment horizontal="center"/>
    </xf>
    <xf numFmtId="0" fontId="10" fillId="2" borderId="4" xfId="0" quotePrefix="1" applyFont="1" applyFill="1" applyBorder="1" applyAlignment="1">
      <alignment horizontal="left"/>
    </xf>
    <xf numFmtId="1" fontId="10" fillId="2" borderId="7" xfId="0" applyNumberFormat="1" applyFont="1" applyFill="1" applyBorder="1" applyAlignment="1">
      <alignment horizontal="center"/>
    </xf>
    <xf numFmtId="2" fontId="10" fillId="2" borderId="7" xfId="0" applyNumberFormat="1" applyFont="1" applyFill="1" applyBorder="1" applyAlignment="1">
      <alignment horizontal="center"/>
    </xf>
    <xf numFmtId="2" fontId="10" fillId="2" borderId="8" xfId="0" applyNumberFormat="1" applyFont="1" applyFill="1" applyBorder="1" applyAlignment="1">
      <alignment horizontal="center"/>
    </xf>
    <xf numFmtId="2" fontId="10" fillId="2" borderId="14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4" xfId="0" applyFont="1" applyFill="1" applyBorder="1"/>
    <xf numFmtId="165" fontId="0" fillId="0" borderId="0" xfId="1" applyNumberFormat="1" applyFont="1"/>
    <xf numFmtId="165" fontId="0" fillId="0" borderId="0" xfId="0" applyNumberFormat="1"/>
    <xf numFmtId="0" fontId="2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0" borderId="0" xfId="0" applyNumberFormat="1"/>
    <xf numFmtId="0" fontId="12" fillId="0" borderId="0" xfId="0" applyFont="1"/>
    <xf numFmtId="0" fontId="13" fillId="0" borderId="0" xfId="2"/>
    <xf numFmtId="9" fontId="0" fillId="0" borderId="0" xfId="1" applyFont="1"/>
    <xf numFmtId="2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0" fontId="0" fillId="8" borderId="0" xfId="0" applyFill="1" applyAlignment="1">
      <alignment horizontal="center" vertical="center" wrapText="1"/>
    </xf>
    <xf numFmtId="0" fontId="15" fillId="7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166" fontId="0" fillId="0" borderId="0" xfId="0" applyNumberFormat="1"/>
    <xf numFmtId="9" fontId="14" fillId="0" borderId="0" xfId="1" applyFont="1" applyAlignment="1">
      <alignment horizontal="center" vertical="center"/>
    </xf>
    <xf numFmtId="0" fontId="0" fillId="9" borderId="4" xfId="0" quotePrefix="1" applyFill="1" applyBorder="1" applyAlignment="1">
      <alignment horizontal="left" wrapText="1"/>
    </xf>
    <xf numFmtId="0" fontId="7" fillId="9" borderId="4" xfId="0" quotePrefix="1" applyFont="1" applyFill="1" applyBorder="1" applyAlignment="1">
      <alignment horizontal="left" wrapText="1"/>
    </xf>
    <xf numFmtId="0" fontId="9" fillId="9" borderId="4" xfId="0" quotePrefix="1" applyFont="1" applyFill="1" applyBorder="1" applyAlignment="1">
      <alignment horizontal="left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10" fontId="0" fillId="0" borderId="0" xfId="1" applyNumberFormat="1" applyFont="1"/>
    <xf numFmtId="0" fontId="18" fillId="12" borderId="17" xfId="3" applyFont="1" applyFill="1" applyBorder="1"/>
    <xf numFmtId="0" fontId="16" fillId="0" borderId="0" xfId="3"/>
    <xf numFmtId="0" fontId="18" fillId="11" borderId="17" xfId="3" applyFont="1" applyFill="1" applyBorder="1" applyAlignment="1">
      <alignment horizontal="left"/>
    </xf>
    <xf numFmtId="0" fontId="16" fillId="10" borderId="17" xfId="3" applyFill="1" applyBorder="1"/>
    <xf numFmtId="167" fontId="20" fillId="13" borderId="17" xfId="3" applyNumberFormat="1" applyFont="1" applyFill="1" applyBorder="1" applyAlignment="1">
      <alignment horizontal="right"/>
    </xf>
    <xf numFmtId="0" fontId="14" fillId="0" borderId="0" xfId="0" applyFont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0" xfId="0" quotePrefix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quotePrefix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0" xfId="0" quotePrefix="1" applyFont="1" applyFill="1" applyAlignment="1">
      <alignment horizontal="center"/>
    </xf>
    <xf numFmtId="167" fontId="0" fillId="0" borderId="18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18" fillId="10" borderId="17" xfId="3" applyFont="1" applyFill="1" applyBorder="1" applyAlignment="1">
      <alignment horizontal="left"/>
    </xf>
    <xf numFmtId="9" fontId="0" fillId="0" borderId="0" xfId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7" fillId="10" borderId="17" xfId="3" applyFont="1" applyFill="1" applyBorder="1" applyAlignment="1"/>
    <xf numFmtId="0" fontId="18" fillId="11" borderId="17" xfId="3" applyFont="1" applyFill="1" applyBorder="1" applyAlignment="1"/>
    <xf numFmtId="0" fontId="19" fillId="12" borderId="17" xfId="3" applyFont="1" applyFill="1" applyBorder="1" applyAlignment="1"/>
    <xf numFmtId="0" fontId="17" fillId="12" borderId="17" xfId="3" applyFont="1" applyFill="1" applyBorder="1" applyAlignment="1"/>
    <xf numFmtId="0" fontId="18" fillId="12" borderId="17" xfId="3" applyFont="1" applyFill="1" applyBorder="1" applyAlignment="1"/>
  </cellXfs>
  <cellStyles count="4">
    <cellStyle name="Hipervínculo" xfId="2" builtinId="8"/>
    <cellStyle name="Normal" xfId="0" builtinId="0"/>
    <cellStyle name="Normal 2" xfId="3" xr:uid="{DA8CCF6A-F6CF-4437-8D04-5C4375BB6788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Precios Nutrientes</a:t>
            </a:r>
            <a:r>
              <a:rPr lang="es-ES" baseline="0"/>
              <a:t> Actualizados 2023 (€/kg)</a:t>
            </a:r>
          </a:p>
        </c:rich>
      </c:tx>
      <c:layout>
        <c:manualLayout>
          <c:xMode val="edge"/>
          <c:yMode val="edge"/>
          <c:x val="0.1944304461942257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Julen!$J$2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Julen!$A$3:$A$21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Julen!$J$3:$J$21</c:f>
              <c:numCache>
                <c:formatCode>0.00</c:formatCode>
                <c:ptCount val="19"/>
                <c:pt idx="0">
                  <c:v>0.77775845120588238</c:v>
                </c:pt>
                <c:pt idx="1">
                  <c:v>0.80463107351739649</c:v>
                </c:pt>
                <c:pt idx="2">
                  <c:v>0.88097322712942783</c:v>
                </c:pt>
                <c:pt idx="3">
                  <c:v>1.2309654283063891</c:v>
                </c:pt>
                <c:pt idx="4">
                  <c:v>0.9279924948327466</c:v>
                </c:pt>
                <c:pt idx="5">
                  <c:v>0.88945330218283913</c:v>
                </c:pt>
                <c:pt idx="6">
                  <c:v>1.0686881568938669</c:v>
                </c:pt>
                <c:pt idx="7">
                  <c:v>1.165553225705185</c:v>
                </c:pt>
                <c:pt idx="8">
                  <c:v>1.0774388239670041</c:v>
                </c:pt>
                <c:pt idx="9">
                  <c:v>1.0338382729693172</c:v>
                </c:pt>
                <c:pt idx="10">
                  <c:v>1.0099713387477138</c:v>
                </c:pt>
                <c:pt idx="11">
                  <c:v>0.88198830185039623</c:v>
                </c:pt>
                <c:pt idx="12">
                  <c:v>0.81696902649017733</c:v>
                </c:pt>
                <c:pt idx="13">
                  <c:v>0.82976596084160992</c:v>
                </c:pt>
                <c:pt idx="14">
                  <c:v>0.86347669853353048</c:v>
                </c:pt>
                <c:pt idx="15">
                  <c:v>0.82063940753958819</c:v>
                </c:pt>
                <c:pt idx="16">
                  <c:v>1.1990429399633193</c:v>
                </c:pt>
                <c:pt idx="17">
                  <c:v>2.1927729783918757</c:v>
                </c:pt>
                <c:pt idx="18">
                  <c:v>1.3356521739130434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90-4FB4-90D4-B2F786FF994F}"/>
            </c:ext>
          </c:extLst>
        </c:ser>
        <c:ser>
          <c:idx val="1"/>
          <c:order val="1"/>
          <c:tx>
            <c:strRef>
              <c:f>Julen!$K$2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Julen!$A$3:$A$21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Julen!$K$3:$K$21</c:f>
              <c:numCache>
                <c:formatCode>0.00</c:formatCode>
                <c:ptCount val="19"/>
                <c:pt idx="0">
                  <c:v>2.71193251263524</c:v>
                </c:pt>
                <c:pt idx="1">
                  <c:v>2.62217793082888</c:v>
                </c:pt>
                <c:pt idx="2">
                  <c:v>2.7216351859355417</c:v>
                </c:pt>
                <c:pt idx="3">
                  <c:v>4.2646595720216816</c:v>
                </c:pt>
                <c:pt idx="4">
                  <c:v>3.9513288473925581</c:v>
                </c:pt>
                <c:pt idx="5">
                  <c:v>3.0265692926017569</c:v>
                </c:pt>
                <c:pt idx="6">
                  <c:v>3.3307432529554046</c:v>
                </c:pt>
                <c:pt idx="7">
                  <c:v>3.3215835034213308</c:v>
                </c:pt>
                <c:pt idx="8">
                  <c:v>3.333371225987515</c:v>
                </c:pt>
                <c:pt idx="9">
                  <c:v>3.1844836119538429</c:v>
                </c:pt>
                <c:pt idx="10">
                  <c:v>3.3692170866453606</c:v>
                </c:pt>
                <c:pt idx="11">
                  <c:v>3.2956152319574401</c:v>
                </c:pt>
                <c:pt idx="12">
                  <c:v>3.0722806018083162</c:v>
                </c:pt>
                <c:pt idx="13">
                  <c:v>3.0192066204802916</c:v>
                </c:pt>
                <c:pt idx="14">
                  <c:v>2.991582954054274</c:v>
                </c:pt>
                <c:pt idx="15">
                  <c:v>3.098503715956213</c:v>
                </c:pt>
                <c:pt idx="16">
                  <c:v>3.3199589266324385</c:v>
                </c:pt>
                <c:pt idx="17">
                  <c:v>5.2266959442469902</c:v>
                </c:pt>
                <c:pt idx="18">
                  <c:v>4.5846666666666662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90-4FB4-90D4-B2F786FF994F}"/>
            </c:ext>
          </c:extLst>
        </c:ser>
        <c:ser>
          <c:idx val="2"/>
          <c:order val="2"/>
          <c:tx>
            <c:strRef>
              <c:f>Julen!$L$2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Julen!$A$3:$A$21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Julen!$L$3:$L$21</c:f>
              <c:numCache>
                <c:formatCode>0.00</c:formatCode>
                <c:ptCount val="19"/>
                <c:pt idx="0">
                  <c:v>1.7896363122479753</c:v>
                </c:pt>
                <c:pt idx="1">
                  <c:v>1.7823132744267329</c:v>
                </c:pt>
                <c:pt idx="2">
                  <c:v>1.8227563428434643</c:v>
                </c:pt>
                <c:pt idx="3">
                  <c:v>2.6648419496129989</c:v>
                </c:pt>
                <c:pt idx="4">
                  <c:v>3.2688026589777985</c:v>
                </c:pt>
                <c:pt idx="5">
                  <c:v>2.735454717464028</c:v>
                </c:pt>
                <c:pt idx="6">
                  <c:v>2.6414610806876797</c:v>
                </c:pt>
                <c:pt idx="7">
                  <c:v>2.6731348908623183</c:v>
                </c:pt>
                <c:pt idx="8">
                  <c:v>2.7419154712509393</c:v>
                </c:pt>
                <c:pt idx="9">
                  <c:v>2.7766966956012857</c:v>
                </c:pt>
                <c:pt idx="10">
                  <c:v>3.0908725058246218</c:v>
                </c:pt>
                <c:pt idx="11">
                  <c:v>3.1600898671453912</c:v>
                </c:pt>
                <c:pt idx="12">
                  <c:v>3.1676046980054391</c:v>
                </c:pt>
                <c:pt idx="13">
                  <c:v>3.0028114609991357</c:v>
                </c:pt>
                <c:pt idx="14">
                  <c:v>2.9314851475443597</c:v>
                </c:pt>
                <c:pt idx="15">
                  <c:v>2.9957384031917784</c:v>
                </c:pt>
                <c:pt idx="16">
                  <c:v>3.0021971573865196</c:v>
                </c:pt>
                <c:pt idx="17">
                  <c:v>4.0214063447840198</c:v>
                </c:pt>
                <c:pt idx="18">
                  <c:v>3.7625925925925925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90-4FB4-90D4-B2F786FF9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7695888"/>
        <c:axId val="967696368"/>
      </c:lineChart>
      <c:catAx>
        <c:axId val="96769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696368"/>
        <c:crosses val="autoZero"/>
        <c:auto val="1"/>
        <c:lblAlgn val="ctr"/>
        <c:lblOffset val="100"/>
        <c:noMultiLvlLbl val="0"/>
      </c:catAx>
      <c:valAx>
        <c:axId val="9676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69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Valoración</a:t>
            </a:r>
            <a:r>
              <a:rPr lang="es-ES" baseline="0"/>
              <a:t> Erosión (€/año)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Julen!$P$2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Julen!$A$3:$A$21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Julen!$P$3:$P$21</c:f>
              <c:numCache>
                <c:formatCode>#,##0.00\ "€"</c:formatCode>
                <c:ptCount val="19"/>
                <c:pt idx="0">
                  <c:v>6362546.4787671119</c:v>
                </c:pt>
                <c:pt idx="1">
                  <c:v>6697926.5640106751</c:v>
                </c:pt>
                <c:pt idx="2">
                  <c:v>7319687.991347271</c:v>
                </c:pt>
                <c:pt idx="3">
                  <c:v>9903086.8720974121</c:v>
                </c:pt>
                <c:pt idx="4">
                  <c:v>7561690.5242801234</c:v>
                </c:pt>
                <c:pt idx="5">
                  <c:v>7219143.6131001804</c:v>
                </c:pt>
                <c:pt idx="6">
                  <c:v>8603249.5772176869</c:v>
                </c:pt>
                <c:pt idx="7">
                  <c:v>9306213.974715516</c:v>
                </c:pt>
                <c:pt idx="8">
                  <c:v>8105012.0853232211</c:v>
                </c:pt>
                <c:pt idx="9">
                  <c:v>7804103.4370284826</c:v>
                </c:pt>
                <c:pt idx="10">
                  <c:v>7318206.942553685</c:v>
                </c:pt>
                <c:pt idx="11">
                  <c:v>6395501.9594071116</c:v>
                </c:pt>
                <c:pt idx="12">
                  <c:v>5923642.620487879</c:v>
                </c:pt>
                <c:pt idx="13">
                  <c:v>5865679.8666262208</c:v>
                </c:pt>
                <c:pt idx="14">
                  <c:v>6097991.9502188694</c:v>
                </c:pt>
                <c:pt idx="15">
                  <c:v>5803593.3534348523</c:v>
                </c:pt>
                <c:pt idx="16">
                  <c:v>8466221.7130699828</c:v>
                </c:pt>
                <c:pt idx="17">
                  <c:v>15435803.672306536</c:v>
                </c:pt>
                <c:pt idx="18">
                  <c:v>9398781.5023304336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8-46A2-A3A1-787E8ECC1B88}"/>
            </c:ext>
          </c:extLst>
        </c:ser>
        <c:ser>
          <c:idx val="1"/>
          <c:order val="1"/>
          <c:tx>
            <c:strRef>
              <c:f>Julen!$Q$2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Julen!$A$3:$A$21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Julen!$Q$3:$Q$21</c:f>
              <c:numCache>
                <c:formatCode>#,##0.00\ "€"</c:formatCode>
                <c:ptCount val="19"/>
                <c:pt idx="0">
                  <c:v>134597.48216698761</c:v>
                </c:pt>
                <c:pt idx="1">
                  <c:v>132011.19627974625</c:v>
                </c:pt>
                <c:pt idx="2">
                  <c:v>136820.79159805534</c:v>
                </c:pt>
                <c:pt idx="3">
                  <c:v>208853.78460221406</c:v>
                </c:pt>
                <c:pt idx="4">
                  <c:v>195477.04151342317</c:v>
                </c:pt>
                <c:pt idx="5">
                  <c:v>149214.83290706994</c:v>
                </c:pt>
                <c:pt idx="6">
                  <c:v>163258.41815910159</c:v>
                </c:pt>
                <c:pt idx="7">
                  <c:v>161614.74376527267</c:v>
                </c:pt>
                <c:pt idx="8">
                  <c:v>155355.62386433655</c:v>
                </c:pt>
                <c:pt idx="9">
                  <c:v>148843.24459314448</c:v>
                </c:pt>
                <c:pt idx="10">
                  <c:v>152653.48794751236</c:v>
                </c:pt>
                <c:pt idx="11">
                  <c:v>149426.92073840005</c:v>
                </c:pt>
                <c:pt idx="12">
                  <c:v>139274.64512590886</c:v>
                </c:pt>
                <c:pt idx="13">
                  <c:v>134341.0856884915</c:v>
                </c:pt>
                <c:pt idx="14">
                  <c:v>132998.20886397851</c:v>
                </c:pt>
                <c:pt idx="15">
                  <c:v>137889.61778986489</c:v>
                </c:pt>
                <c:pt idx="16">
                  <c:v>147554.47475778428</c:v>
                </c:pt>
                <c:pt idx="17">
                  <c:v>231730.95492745066</c:v>
                </c:pt>
                <c:pt idx="18">
                  <c:v>203228.91955885998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8-46A2-A3A1-787E8ECC1B88}"/>
            </c:ext>
          </c:extLst>
        </c:ser>
        <c:ser>
          <c:idx val="2"/>
          <c:order val="2"/>
          <c:tx>
            <c:strRef>
              <c:f>Julen!$R$2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Julen!$A$3:$A$21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Julen!$R$3:$R$21</c:f>
              <c:numCache>
                <c:formatCode>#,##0.00\ "€"</c:formatCode>
                <c:ptCount val="19"/>
                <c:pt idx="0">
                  <c:v>1202709.1429976912</c:v>
                </c:pt>
                <c:pt idx="1">
                  <c:v>1216675.5503942557</c:v>
                </c:pt>
                <c:pt idx="2">
                  <c:v>1243505.1346370438</c:v>
                </c:pt>
                <c:pt idx="3">
                  <c:v>1764757.4572970755</c:v>
                </c:pt>
                <c:pt idx="4">
                  <c:v>2188486.9015089297</c:v>
                </c:pt>
                <c:pt idx="5">
                  <c:v>1824876.6567031543</c:v>
                </c:pt>
                <c:pt idx="6">
                  <c:v>1751510.8312220965</c:v>
                </c:pt>
                <c:pt idx="7">
                  <c:v>1761267.3754927204</c:v>
                </c:pt>
                <c:pt idx="8">
                  <c:v>1731209.6597121374</c:v>
                </c:pt>
                <c:pt idx="9">
                  <c:v>1758343.6661900785</c:v>
                </c:pt>
                <c:pt idx="10">
                  <c:v>1902020.5462782737</c:v>
                </c:pt>
                <c:pt idx="11">
                  <c:v>1945878.3499944038</c:v>
                </c:pt>
                <c:pt idx="12">
                  <c:v>1950071.8273897604</c:v>
                </c:pt>
                <c:pt idx="13">
                  <c:v>1817814.0073486869</c:v>
                </c:pt>
                <c:pt idx="14">
                  <c:v>1773264.5108106495</c:v>
                </c:pt>
                <c:pt idx="15">
                  <c:v>1814134.0743359569</c:v>
                </c:pt>
                <c:pt idx="16">
                  <c:v>1815653.2352554738</c:v>
                </c:pt>
                <c:pt idx="17">
                  <c:v>2426012.2992613544</c:v>
                </c:pt>
                <c:pt idx="18">
                  <c:v>2269676.4597542593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D8-46A2-A3A1-787E8ECC1B88}"/>
            </c:ext>
          </c:extLst>
        </c:ser>
        <c:ser>
          <c:idx val="3"/>
          <c:order val="3"/>
          <c:tx>
            <c:strRef>
              <c:f>Julen!$S$2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Julen!$A$3:$A$21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Julen!$S$3:$S$21</c:f>
              <c:numCache>
                <c:formatCode>#,##0.00\ "€"</c:formatCode>
                <c:ptCount val="19"/>
                <c:pt idx="0">
                  <c:v>7699853.1039317911</c:v>
                </c:pt>
                <c:pt idx="1">
                  <c:v>8046613.3106846772</c:v>
                </c:pt>
                <c:pt idx="2">
                  <c:v>8700013.9175823703</c:v>
                </c:pt>
                <c:pt idx="3">
                  <c:v>11876698.113996701</c:v>
                </c:pt>
                <c:pt idx="4">
                  <c:v>9945654.467302477</c:v>
                </c:pt>
                <c:pt idx="5">
                  <c:v>9193235.1027104035</c:v>
                </c:pt>
                <c:pt idx="6">
                  <c:v>10518018.826598885</c:v>
                </c:pt>
                <c:pt idx="7">
                  <c:v>11229096.093973508</c:v>
                </c:pt>
                <c:pt idx="8">
                  <c:v>9991577.3688996956</c:v>
                </c:pt>
                <c:pt idx="9">
                  <c:v>9711290.3478117064</c:v>
                </c:pt>
                <c:pt idx="10">
                  <c:v>9372880.9767794721</c:v>
                </c:pt>
                <c:pt idx="11">
                  <c:v>8490807.2301399149</c:v>
                </c:pt>
                <c:pt idx="12">
                  <c:v>8012989.0930035487</c:v>
                </c:pt>
                <c:pt idx="13">
                  <c:v>7817834.9596633986</c:v>
                </c:pt>
                <c:pt idx="14">
                  <c:v>8004254.6698934976</c:v>
                </c:pt>
                <c:pt idx="15">
                  <c:v>7755617.0455606738</c:v>
                </c:pt>
                <c:pt idx="16">
                  <c:v>10429429.423083242</c:v>
                </c:pt>
                <c:pt idx="17">
                  <c:v>18093546.92649534</c:v>
                </c:pt>
                <c:pt idx="18">
                  <c:v>11871686.881643552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8-46A2-A3A1-787E8ECC1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371536"/>
        <c:axId val="1669357616"/>
      </c:lineChart>
      <c:catAx>
        <c:axId val="166937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357616"/>
        <c:crosses val="autoZero"/>
        <c:auto val="1"/>
        <c:lblAlgn val="ctr"/>
        <c:lblOffset val="100"/>
        <c:noMultiLvlLbl val="0"/>
      </c:catAx>
      <c:valAx>
        <c:axId val="166935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37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Erosión Anual Por Nutriente (kg)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Julen!$M$2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Julen!$A$3:$A$21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Julen!$M$3:$M$21</c:f>
              <c:numCache>
                <c:formatCode>General</c:formatCode>
                <c:ptCount val="19"/>
                <c:pt idx="0">
                  <c:v>8180620.1770000001</c:v>
                </c:pt>
                <c:pt idx="1">
                  <c:v>8324220.608</c:v>
                </c:pt>
                <c:pt idx="2">
                  <c:v>8308638.4079999998</c:v>
                </c:pt>
                <c:pt idx="3">
                  <c:v>8044975.6299999999</c:v>
                </c:pt>
                <c:pt idx="4">
                  <c:v>8148439.3099999996</c:v>
                </c:pt>
                <c:pt idx="5">
                  <c:v>8116382.9460000005</c:v>
                </c:pt>
                <c:pt idx="6">
                  <c:v>8050289.9950000001</c:v>
                </c:pt>
                <c:pt idx="7">
                  <c:v>7984374.9469999997</c:v>
                </c:pt>
                <c:pt idx="8">
                  <c:v>7522480.0750000002</c:v>
                </c:pt>
                <c:pt idx="9">
                  <c:v>7548669.4979999997</c:v>
                </c:pt>
                <c:pt idx="10">
                  <c:v>7245955.0700000003</c:v>
                </c:pt>
                <c:pt idx="11">
                  <c:v>7251232.1830000002</c:v>
                </c:pt>
                <c:pt idx="12">
                  <c:v>7250755.449</c:v>
                </c:pt>
                <c:pt idx="13">
                  <c:v>7069077.4790000003</c:v>
                </c:pt>
                <c:pt idx="14">
                  <c:v>7062138.4000000004</c:v>
                </c:pt>
                <c:pt idx="15">
                  <c:v>7072038.3399999999</c:v>
                </c:pt>
                <c:pt idx="16">
                  <c:v>7060816.1150000002</c:v>
                </c:pt>
                <c:pt idx="17">
                  <c:v>7039398.8909999998</c:v>
                </c:pt>
                <c:pt idx="18">
                  <c:v>7036848.1299999999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91-47D1-B313-5E1187B72E9A}"/>
            </c:ext>
          </c:extLst>
        </c:ser>
        <c:ser>
          <c:idx val="1"/>
          <c:order val="1"/>
          <c:tx>
            <c:strRef>
              <c:f>Julen!$N$2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Julen!$A$3:$A$21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Julen!$N$3:$N$21</c:f>
              <c:numCache>
                <c:formatCode>General</c:formatCode>
                <c:ptCount val="19"/>
                <c:pt idx="0">
                  <c:v>49631.575100000002</c:v>
                </c:pt>
                <c:pt idx="1">
                  <c:v>50344.103170000002</c:v>
                </c:pt>
                <c:pt idx="2">
                  <c:v>50271.539810000002</c:v>
                </c:pt>
                <c:pt idx="3">
                  <c:v>48973.143360000002</c:v>
                </c:pt>
                <c:pt idx="4">
                  <c:v>49471.215649999998</c:v>
                </c:pt>
                <c:pt idx="5">
                  <c:v>49301.641060000002</c:v>
                </c:pt>
                <c:pt idx="6">
                  <c:v>49015.61176</c:v>
                </c:pt>
                <c:pt idx="7">
                  <c:v>48655.932809999998</c:v>
                </c:pt>
                <c:pt idx="8">
                  <c:v>46606.157350000001</c:v>
                </c:pt>
                <c:pt idx="9">
                  <c:v>46740.150909999997</c:v>
                </c:pt>
                <c:pt idx="10">
                  <c:v>45308.296860000002</c:v>
                </c:pt>
                <c:pt idx="11">
                  <c:v>45341.13063</c:v>
                </c:pt>
                <c:pt idx="12">
                  <c:v>45332.657780000001</c:v>
                </c:pt>
                <c:pt idx="13">
                  <c:v>44495.492550000003</c:v>
                </c:pt>
                <c:pt idx="14">
                  <c:v>44457.469810000002</c:v>
                </c:pt>
                <c:pt idx="15">
                  <c:v>44502.001750000003</c:v>
                </c:pt>
                <c:pt idx="16">
                  <c:v>44444.668749999997</c:v>
                </c:pt>
                <c:pt idx="17">
                  <c:v>44336.031289999999</c:v>
                </c:pt>
                <c:pt idx="18">
                  <c:v>44327.959770000001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91-47D1-B313-5E1187B72E9A}"/>
            </c:ext>
          </c:extLst>
        </c:ser>
        <c:ser>
          <c:idx val="2"/>
          <c:order val="2"/>
          <c:tx>
            <c:strRef>
              <c:f>Julen!$O$2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Julen!$A$3:$A$21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Julen!$O$3:$O$21</c:f>
              <c:numCache>
                <c:formatCode>General</c:formatCode>
                <c:ptCount val="19"/>
                <c:pt idx="0">
                  <c:v>672041.09279999998</c:v>
                </c:pt>
                <c:pt idx="1">
                  <c:v>682638.43839999998</c:v>
                </c:pt>
                <c:pt idx="2">
                  <c:v>682211.38800000004</c:v>
                </c:pt>
                <c:pt idx="3">
                  <c:v>662237.19480000006</c:v>
                </c:pt>
                <c:pt idx="4">
                  <c:v>669507.19570000004</c:v>
                </c:pt>
                <c:pt idx="5">
                  <c:v>667120.03859999997</c:v>
                </c:pt>
                <c:pt idx="6">
                  <c:v>663084.09539999999</c:v>
                </c:pt>
                <c:pt idx="7">
                  <c:v>658877.10400000005</c:v>
                </c:pt>
                <c:pt idx="8">
                  <c:v>631386.95479999995</c:v>
                </c:pt>
                <c:pt idx="9">
                  <c:v>633250.17420000001</c:v>
                </c:pt>
                <c:pt idx="10">
                  <c:v>615366.87219999998</c:v>
                </c:pt>
                <c:pt idx="11">
                  <c:v>615766.77619999996</c:v>
                </c:pt>
                <c:pt idx="12">
                  <c:v>615629.79390000005</c:v>
                </c:pt>
                <c:pt idx="13">
                  <c:v>605370.67709999997</c:v>
                </c:pt>
                <c:pt idx="14">
                  <c:v>604903.11959999998</c:v>
                </c:pt>
                <c:pt idx="15">
                  <c:v>605571.59210000001</c:v>
                </c:pt>
                <c:pt idx="16">
                  <c:v>604774.81660000002</c:v>
                </c:pt>
                <c:pt idx="17">
                  <c:v>603274.59880000004</c:v>
                </c:pt>
                <c:pt idx="18">
                  <c:v>603221.42350000003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91-47D1-B313-5E1187B72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4579408"/>
        <c:axId val="1674582768"/>
      </c:lineChart>
      <c:catAx>
        <c:axId val="167457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82768"/>
        <c:crosses val="autoZero"/>
        <c:auto val="1"/>
        <c:lblAlgn val="ctr"/>
        <c:lblOffset val="100"/>
        <c:noMultiLvlLbl val="0"/>
      </c:catAx>
      <c:valAx>
        <c:axId val="167458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Precios Nutrientes</a:t>
            </a:r>
            <a:r>
              <a:rPr lang="es-ES" baseline="0"/>
              <a:t> Actualizados 2023 (€/kg)</a:t>
            </a:r>
          </a:p>
        </c:rich>
      </c:tx>
      <c:layout>
        <c:manualLayout>
          <c:xMode val="edge"/>
          <c:yMode val="edge"/>
          <c:x val="0.1944304461942257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Julen_Emilio!$K$2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Julen_Emilio!$A$3:$A$28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Julen_Emilio!$K$3:$K$28</c:f>
              <c:numCache>
                <c:formatCode>0.00</c:formatCode>
                <c:ptCount val="26"/>
                <c:pt idx="0">
                  <c:v>0.76075654086198918</c:v>
                </c:pt>
                <c:pt idx="1">
                  <c:v>0.78412263857488118</c:v>
                </c:pt>
                <c:pt idx="2">
                  <c:v>0.80814248497699126</c:v>
                </c:pt>
                <c:pt idx="3">
                  <c:v>1.1349078764295428</c:v>
                </c:pt>
                <c:pt idx="4">
                  <c:v>0.85557842127090267</c:v>
                </c:pt>
                <c:pt idx="5">
                  <c:v>0.82654621496523062</c:v>
                </c:pt>
                <c:pt idx="6">
                  <c:v>1.0078831574725897</c:v>
                </c:pt>
                <c:pt idx="7">
                  <c:v>1.1101059983384369</c:v>
                </c:pt>
                <c:pt idx="8">
                  <c:v>1.0386642362802394</c:v>
                </c:pt>
                <c:pt idx="9">
                  <c:v>0.99829352197653265</c:v>
                </c:pt>
                <c:pt idx="10">
                  <c:v>0.99157265133310557</c:v>
                </c:pt>
                <c:pt idx="11">
                  <c:v>0.8556639153108534</c:v>
                </c:pt>
                <c:pt idx="12">
                  <c:v>0.78481034003988981</c:v>
                </c:pt>
                <c:pt idx="13">
                  <c:v>0.78586651917301675</c:v>
                </c:pt>
                <c:pt idx="14">
                  <c:v>0.81424768846714712</c:v>
                </c:pt>
                <c:pt idx="15">
                  <c:v>0.77388509264684469</c:v>
                </c:pt>
                <c:pt idx="16">
                  <c:v>1.1251715641725795</c:v>
                </c:pt>
                <c:pt idx="17">
                  <c:v>2.1854608016304349</c:v>
                </c:pt>
                <c:pt idx="18">
                  <c:v>1.3355434782608697</c:v>
                </c:pt>
                <c:pt idx="19">
                  <c:v>1.0724421866047416</c:v>
                </c:pt>
                <c:pt idx="20">
                  <c:v>1.0035538299534961</c:v>
                </c:pt>
                <c:pt idx="21">
                  <c:v>0.96534294810249266</c:v>
                </c:pt>
                <c:pt idx="22">
                  <c:v>0.97482011573884653</c:v>
                </c:pt>
                <c:pt idx="23">
                  <c:v>0.97165681979420004</c:v>
                </c:pt>
                <c:pt idx="24">
                  <c:v>0.94565620201912126</c:v>
                </c:pt>
                <c:pt idx="25">
                  <c:v>0.92137795255967636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E7-4B9E-A47D-4F160E7245E9}"/>
            </c:ext>
          </c:extLst>
        </c:ser>
        <c:ser>
          <c:idx val="1"/>
          <c:order val="1"/>
          <c:tx>
            <c:strRef>
              <c:f>Julen_Emilio!$L$2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Julen_Emilio!$A$3:$A$28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Julen_Emilio!$L$3:$L$28</c:f>
              <c:numCache>
                <c:formatCode>0.00</c:formatCode>
                <c:ptCount val="26"/>
                <c:pt idx="0">
                  <c:v>2.7833947903631642</c:v>
                </c:pt>
                <c:pt idx="1">
                  <c:v>2.6830917175956737</c:v>
                </c:pt>
                <c:pt idx="2">
                  <c:v>2.6183627948920556</c:v>
                </c:pt>
                <c:pt idx="3">
                  <c:v>4.1213701425140279</c:v>
                </c:pt>
                <c:pt idx="4">
                  <c:v>3.8316653842722621</c:v>
                </c:pt>
                <c:pt idx="5">
                  <c:v>2.9698618319846872</c:v>
                </c:pt>
                <c:pt idx="6">
                  <c:v>3.3150944438864522</c:v>
                </c:pt>
                <c:pt idx="7">
                  <c:v>3.3384464147993049</c:v>
                </c:pt>
                <c:pt idx="8">
                  <c:v>3.3917029399887459</c:v>
                </c:pt>
                <c:pt idx="9">
                  <c:v>3.2447904500843285</c:v>
                </c:pt>
                <c:pt idx="10">
                  <c:v>3.3081446702677568</c:v>
                </c:pt>
                <c:pt idx="11">
                  <c:v>3.1962287995608221</c:v>
                </c:pt>
                <c:pt idx="12">
                  <c:v>2.9510572172571674</c:v>
                </c:pt>
                <c:pt idx="13">
                  <c:v>2.859298490444433</c:v>
                </c:pt>
                <c:pt idx="14">
                  <c:v>2.8211354213792195</c:v>
                </c:pt>
                <c:pt idx="15">
                  <c:v>2.9213872348111729</c:v>
                </c:pt>
                <c:pt idx="16">
                  <c:v>3.115268143111658</c:v>
                </c:pt>
                <c:pt idx="17">
                  <c:v>5.209840385802468</c:v>
                </c:pt>
                <c:pt idx="18">
                  <c:v>4.5844537037037032</c:v>
                </c:pt>
                <c:pt idx="19">
                  <c:v>3.5804848083883924</c:v>
                </c:pt>
                <c:pt idx="20">
                  <c:v>3.1760382101942799</c:v>
                </c:pt>
                <c:pt idx="21">
                  <c:v>3.0070884334785899</c:v>
                </c:pt>
                <c:pt idx="22">
                  <c:v>3.0211764192163422</c:v>
                </c:pt>
                <c:pt idx="23">
                  <c:v>3.0290269775171761</c:v>
                </c:pt>
                <c:pt idx="24">
                  <c:v>2.9682917914877796</c:v>
                </c:pt>
                <c:pt idx="25">
                  <c:v>2.8930650845520747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E7-4B9E-A47D-4F160E7245E9}"/>
            </c:ext>
          </c:extLst>
        </c:ser>
        <c:ser>
          <c:idx val="2"/>
          <c:order val="2"/>
          <c:tx>
            <c:strRef>
              <c:f>Julen_Emilio!$M$2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Julen_Emilio!$A$3:$A$28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Julen_Emilio!$M$3:$M$28</c:f>
              <c:numCache>
                <c:formatCode>0.00</c:formatCode>
                <c:ptCount val="26"/>
                <c:pt idx="0">
                  <c:v>1.8113297266595623</c:v>
                </c:pt>
                <c:pt idx="1">
                  <c:v>1.798173269699668</c:v>
                </c:pt>
                <c:pt idx="2">
                  <c:v>1.7309610764821772</c:v>
                </c:pt>
                <c:pt idx="3">
                  <c:v>2.5367306934835216</c:v>
                </c:pt>
                <c:pt idx="4">
                  <c:v>3.1218201004748729</c:v>
                </c:pt>
                <c:pt idx="5">
                  <c:v>2.6620060146949185</c:v>
                </c:pt>
                <c:pt idx="6">
                  <c:v>2.6075035412600482</c:v>
                </c:pt>
                <c:pt idx="7">
                  <c:v>2.6645302358309126</c:v>
                </c:pt>
                <c:pt idx="8">
                  <c:v>2.7658413914671396</c:v>
                </c:pt>
                <c:pt idx="9">
                  <c:v>2.8056345395509856</c:v>
                </c:pt>
                <c:pt idx="10">
                  <c:v>3.0351086493980222</c:v>
                </c:pt>
                <c:pt idx="11">
                  <c:v>3.0653904240327052</c:v>
                </c:pt>
                <c:pt idx="12">
                  <c:v>3.0429974537403659</c:v>
                </c:pt>
                <c:pt idx="13">
                  <c:v>2.8434484298578053</c:v>
                </c:pt>
                <c:pt idx="14">
                  <c:v>2.7645211535614505</c:v>
                </c:pt>
                <c:pt idx="15">
                  <c:v>2.8251639012035392</c:v>
                </c:pt>
                <c:pt idx="16">
                  <c:v>2.8169633064182524</c:v>
                </c:pt>
                <c:pt idx="17">
                  <c:v>4.0080035879629632</c:v>
                </c:pt>
                <c:pt idx="18">
                  <c:v>3.762438271604938</c:v>
                </c:pt>
                <c:pt idx="19">
                  <c:v>3.2044056404770411</c:v>
                </c:pt>
                <c:pt idx="20">
                  <c:v>3.081605765728749</c:v>
                </c:pt>
                <c:pt idx="21">
                  <c:v>2.8961233062430645</c:v>
                </c:pt>
                <c:pt idx="22">
                  <c:v>2.8380359996533198</c:v>
                </c:pt>
                <c:pt idx="23">
                  <c:v>2.8202734869980266</c:v>
                </c:pt>
                <c:pt idx="24">
                  <c:v>2.7691226085682596</c:v>
                </c:pt>
                <c:pt idx="25">
                  <c:v>2.7066719222792512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E7-4B9E-A47D-4F160E724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7695888"/>
        <c:axId val="967696368"/>
      </c:lineChart>
      <c:catAx>
        <c:axId val="96769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696368"/>
        <c:crosses val="autoZero"/>
        <c:auto val="1"/>
        <c:lblAlgn val="ctr"/>
        <c:lblOffset val="100"/>
        <c:noMultiLvlLbl val="0"/>
      </c:catAx>
      <c:valAx>
        <c:axId val="9676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69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Valoración</a:t>
            </a:r>
            <a:r>
              <a:rPr lang="es-ES" baseline="0"/>
              <a:t> Erosión (€/año)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Julen_Emilio!$Q$2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Julen_Emilio!$A$3:$A$28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Julen_Emilio!$Q$3:$Q$28</c:f>
              <c:numCache>
                <c:formatCode>#,##0.00\ "€"</c:formatCode>
                <c:ptCount val="26"/>
                <c:pt idx="0">
                  <c:v>6223460.3079603137</c:v>
                </c:pt>
                <c:pt idx="1">
                  <c:v>6527209.8272243617</c:v>
                </c:pt>
                <c:pt idx="2">
                  <c:v>6714563.689816392</c:v>
                </c:pt>
                <c:pt idx="3">
                  <c:v>9130306.2081707232</c:v>
                </c:pt>
                <c:pt idx="4">
                  <c:v>6971628.8406715635</c:v>
                </c:pt>
                <c:pt idx="5">
                  <c:v>6708565.6032246482</c:v>
                </c:pt>
                <c:pt idx="6">
                  <c:v>8113751.6987305982</c:v>
                </c:pt>
                <c:pt idx="7">
                  <c:v>8863502.5216478389</c:v>
                </c:pt>
                <c:pt idx="8">
                  <c:v>7813331.0220331931</c:v>
                </c:pt>
                <c:pt idx="9">
                  <c:v>7535787.8593952442</c:v>
                </c:pt>
                <c:pt idx="10">
                  <c:v>7184890.8802004587</c:v>
                </c:pt>
                <c:pt idx="11">
                  <c:v>6204617.7205338469</c:v>
                </c:pt>
                <c:pt idx="12">
                  <c:v>5690467.849475774</c:v>
                </c:pt>
                <c:pt idx="13">
                  <c:v>5555351.3121860949</c:v>
                </c:pt>
                <c:pt idx="14">
                  <c:v>5750329.8678350775</c:v>
                </c:pt>
                <c:pt idx="15">
                  <c:v>5472945.0459529376</c:v>
                </c:pt>
                <c:pt idx="16">
                  <c:v>7944629.5124495057</c:v>
                </c:pt>
                <c:pt idx="17">
                  <c:v>15384330.343321254</c:v>
                </c:pt>
                <c:pt idx="18">
                  <c:v>9398016.6275336966</c:v>
                </c:pt>
                <c:pt idx="19">
                  <c:v>7282197.7150206761</c:v>
                </c:pt>
                <c:pt idx="20">
                  <c:v>6762945.7927781278</c:v>
                </c:pt>
                <c:pt idx="21">
                  <c:v>6455077.0006126286</c:v>
                </c:pt>
                <c:pt idx="22">
                  <c:v>6467210.5874768374</c:v>
                </c:pt>
                <c:pt idx="23">
                  <c:v>6395673.5602744082</c:v>
                </c:pt>
                <c:pt idx="24">
                  <c:v>6176268.450415072</c:v>
                </c:pt>
                <c:pt idx="25">
                  <c:v>5972394.335101502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BB-4FBB-A1FA-E08A38AAB9BC}"/>
            </c:ext>
          </c:extLst>
        </c:ser>
        <c:ser>
          <c:idx val="1"/>
          <c:order val="1"/>
          <c:tx>
            <c:strRef>
              <c:f>Julen_Emilio!$R$2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Julen_Emilio!$A$3:$A$28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Julen_Emilio!$R$3:$R$28</c:f>
              <c:numCache>
                <c:formatCode>#,##0.00\ "€"</c:formatCode>
                <c:ptCount val="26"/>
                <c:pt idx="0">
                  <c:v>138144.26757085815</c:v>
                </c:pt>
                <c:pt idx="1">
                  <c:v>135077.8462452091</c:v>
                </c:pt>
                <c:pt idx="2">
                  <c:v>131629.12948043883</c:v>
                </c:pt>
                <c:pt idx="3">
                  <c:v>201836.45082896313</c:v>
                </c:pt>
                <c:pt idx="4">
                  <c:v>189557.1445239732</c:v>
                </c:pt>
                <c:pt idx="5">
                  <c:v>146419.06203830309</c:v>
                </c:pt>
                <c:pt idx="6">
                  <c:v>162491.38220927145</c:v>
                </c:pt>
                <c:pt idx="7">
                  <c:v>162435.22444826036</c:v>
                </c:pt>
                <c:pt idx="8">
                  <c:v>158074.2409055731</c:v>
                </c:pt>
                <c:pt idx="9">
                  <c:v>151661.99530826832</c:v>
                </c:pt>
                <c:pt idx="10">
                  <c:v>149886.40077631836</c:v>
                </c:pt>
                <c:pt idx="11">
                  <c:v>144920.62752425531</c:v>
                </c:pt>
                <c:pt idx="12">
                  <c:v>133779.26691911829</c:v>
                </c:pt>
                <c:pt idx="13">
                  <c:v>127225.89467979652</c:v>
                </c:pt>
                <c:pt idx="14">
                  <c:v>125420.54282588829</c:v>
                </c:pt>
                <c:pt idx="15">
                  <c:v>130007.57983599449</c:v>
                </c:pt>
                <c:pt idx="16">
                  <c:v>138457.06068802523</c:v>
                </c:pt>
                <c:pt idx="17">
                  <c:v>230983.64636084388</c:v>
                </c:pt>
                <c:pt idx="18">
                  <c:v>203219.47934520527</c:v>
                </c:pt>
                <c:pt idx="19">
                  <c:v>156770.36417899092</c:v>
                </c:pt>
                <c:pt idx="20">
                  <c:v>138396.27671904894</c:v>
                </c:pt>
                <c:pt idx="21">
                  <c:v>130350.31319037895</c:v>
                </c:pt>
                <c:pt idx="22">
                  <c:v>130254.9018290127</c:v>
                </c:pt>
                <c:pt idx="23">
                  <c:v>129866.03464940339</c:v>
                </c:pt>
                <c:pt idx="24">
                  <c:v>126541.66808859406</c:v>
                </c:pt>
                <c:pt idx="25">
                  <c:v>122658.90525082839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BB-4FBB-A1FA-E08A38AAB9BC}"/>
            </c:ext>
          </c:extLst>
        </c:ser>
        <c:ser>
          <c:idx val="2"/>
          <c:order val="2"/>
          <c:tx>
            <c:strRef>
              <c:f>Julen_Emilio!$S$2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Julen_Emilio!$A$3:$A$28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Julen_Emilio!$S$3:$S$28</c:f>
              <c:numCache>
                <c:formatCode>#,##0.00\ "€"</c:formatCode>
                <c:ptCount val="26"/>
                <c:pt idx="0">
                  <c:v>1217288.0089254174</c:v>
                </c:pt>
                <c:pt idx="1">
                  <c:v>1227502.1928004033</c:v>
                </c:pt>
                <c:pt idx="2">
                  <c:v>1180881.3585608804</c:v>
                </c:pt>
                <c:pt idx="3">
                  <c:v>1679917.4184155862</c:v>
                </c:pt>
                <c:pt idx="4">
                  <c:v>2090081.0209488245</c:v>
                </c:pt>
                <c:pt idx="5">
                  <c:v>1775877.5552767061</c:v>
                </c:pt>
                <c:pt idx="6">
                  <c:v>1728994.1269087156</c:v>
                </c:pt>
                <c:pt idx="7">
                  <c:v>1755597.9653047088</c:v>
                </c:pt>
                <c:pt idx="8">
                  <c:v>1746316.1736182319</c:v>
                </c:pt>
                <c:pt idx="9">
                  <c:v>1776668.5609121984</c:v>
                </c:pt>
                <c:pt idx="10">
                  <c:v>1867705.3163672274</c:v>
                </c:pt>
                <c:pt idx="11">
                  <c:v>1887565.5792009698</c:v>
                </c:pt>
                <c:pt idx="12">
                  <c:v>1873359.8952844064</c:v>
                </c:pt>
                <c:pt idx="13">
                  <c:v>1721340.3012819514</c:v>
                </c:pt>
                <c:pt idx="14">
                  <c:v>1672267.4699895119</c:v>
                </c:pt>
                <c:pt idx="15">
                  <c:v>1710839.0015952743</c:v>
                </c:pt>
                <c:pt idx="16">
                  <c:v>1703628.4670080282</c:v>
                </c:pt>
                <c:pt idx="17">
                  <c:v>2417926.7565173171</c:v>
                </c:pt>
                <c:pt idx="18">
                  <c:v>2269583.3700284106</c:v>
                </c:pt>
                <c:pt idx="19">
                  <c:v>1893029.2690541388</c:v>
                </c:pt>
                <c:pt idx="20">
                  <c:v>1810492.8477545013</c:v>
                </c:pt>
                <c:pt idx="21">
                  <c:v>1691835.5472263654</c:v>
                </c:pt>
                <c:pt idx="22">
                  <c:v>1648439.1346679903</c:v>
                </c:pt>
                <c:pt idx="23">
                  <c:v>1628674.9257480309</c:v>
                </c:pt>
                <c:pt idx="24">
                  <c:v>1589916.1516484891</c:v>
                </c:pt>
                <c:pt idx="25">
                  <c:v>1545447.1559507386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BB-4FBB-A1FA-E08A38AAB9BC}"/>
            </c:ext>
          </c:extLst>
        </c:ser>
        <c:ser>
          <c:idx val="3"/>
          <c:order val="3"/>
          <c:tx>
            <c:strRef>
              <c:f>Julen_Emilio!$T$2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Julen_Emilio!$A$3:$A$28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Julen_Emilio!$T$3:$T$28</c:f>
              <c:numCache>
                <c:formatCode>#,##0.00\ "€"</c:formatCode>
                <c:ptCount val="26"/>
                <c:pt idx="0">
                  <c:v>7578892.5844565891</c:v>
                </c:pt>
                <c:pt idx="1">
                  <c:v>7889789.866269974</c:v>
                </c:pt>
                <c:pt idx="2">
                  <c:v>8027074.1778577119</c:v>
                </c:pt>
                <c:pt idx="3">
                  <c:v>11012060.077415273</c:v>
                </c:pt>
                <c:pt idx="4">
                  <c:v>9251267.0061443616</c:v>
                </c:pt>
                <c:pt idx="5">
                  <c:v>8630862.2205396574</c:v>
                </c:pt>
                <c:pt idx="6">
                  <c:v>10005237.207848584</c:v>
                </c:pt>
                <c:pt idx="7">
                  <c:v>10781535.711400807</c:v>
                </c:pt>
                <c:pt idx="8">
                  <c:v>9717721.4365569986</c:v>
                </c:pt>
                <c:pt idx="9">
                  <c:v>9464118.4156157114</c:v>
                </c:pt>
                <c:pt idx="10">
                  <c:v>9202482.5973440036</c:v>
                </c:pt>
                <c:pt idx="11">
                  <c:v>8237103.9272590727</c:v>
                </c:pt>
                <c:pt idx="12">
                  <c:v>7697607.0116792992</c:v>
                </c:pt>
                <c:pt idx="13">
                  <c:v>7403917.5081478432</c:v>
                </c:pt>
                <c:pt idx="14">
                  <c:v>7548017.8806504775</c:v>
                </c:pt>
                <c:pt idx="15">
                  <c:v>7313791.6273842063</c:v>
                </c:pt>
                <c:pt idx="16">
                  <c:v>9786715.0401455592</c:v>
                </c:pt>
                <c:pt idx="17">
                  <c:v>18033240.746199414</c:v>
                </c:pt>
                <c:pt idx="18">
                  <c:v>11870819.476907313</c:v>
                </c:pt>
                <c:pt idx="19">
                  <c:v>9331997.3482538052</c:v>
                </c:pt>
                <c:pt idx="20">
                  <c:v>8711834.9172516782</c:v>
                </c:pt>
                <c:pt idx="21">
                  <c:v>8277262.8610293735</c:v>
                </c:pt>
                <c:pt idx="22">
                  <c:v>8245904.6239738408</c:v>
                </c:pt>
                <c:pt idx="23">
                  <c:v>8154214.5206718426</c:v>
                </c:pt>
                <c:pt idx="24">
                  <c:v>7892726.2701521553</c:v>
                </c:pt>
                <c:pt idx="25">
                  <c:v>7640500.3963030688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BB-4FBB-A1FA-E08A38AAB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371536"/>
        <c:axId val="1669357616"/>
      </c:lineChart>
      <c:catAx>
        <c:axId val="166937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357616"/>
        <c:crosses val="autoZero"/>
        <c:auto val="1"/>
        <c:lblAlgn val="ctr"/>
        <c:lblOffset val="100"/>
        <c:noMultiLvlLbl val="0"/>
      </c:catAx>
      <c:valAx>
        <c:axId val="166935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37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Erosión Anual Por Nutriente (kg)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Julen_Emilio!$N$2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Julen_Emilio!$A$3:$A$28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Julen_Emilio!$N$3:$N$28</c:f>
              <c:numCache>
                <c:formatCode>General</c:formatCode>
                <c:ptCount val="26"/>
                <c:pt idx="0">
                  <c:v>8180620.1770000001</c:v>
                </c:pt>
                <c:pt idx="1">
                  <c:v>8324220.608</c:v>
                </c:pt>
                <c:pt idx="2">
                  <c:v>8308638.4079999998</c:v>
                </c:pt>
                <c:pt idx="3">
                  <c:v>8044975.6299999999</c:v>
                </c:pt>
                <c:pt idx="4">
                  <c:v>8148439.3099999996</c:v>
                </c:pt>
                <c:pt idx="5">
                  <c:v>8116382.9460000005</c:v>
                </c:pt>
                <c:pt idx="6">
                  <c:v>8050289.9950000001</c:v>
                </c:pt>
                <c:pt idx="7">
                  <c:v>7984374.9469999997</c:v>
                </c:pt>
                <c:pt idx="8">
                  <c:v>7522480.0750000002</c:v>
                </c:pt>
                <c:pt idx="9">
                  <c:v>7548669.4979999997</c:v>
                </c:pt>
                <c:pt idx="10">
                  <c:v>7245955.0700000003</c:v>
                </c:pt>
                <c:pt idx="11">
                  <c:v>7251232.1830000002</c:v>
                </c:pt>
                <c:pt idx="12">
                  <c:v>7250755.449</c:v>
                </c:pt>
                <c:pt idx="13">
                  <c:v>7069077.4790000003</c:v>
                </c:pt>
                <c:pt idx="14">
                  <c:v>7062138.4000000004</c:v>
                </c:pt>
                <c:pt idx="15">
                  <c:v>7072038.3399999999</c:v>
                </c:pt>
                <c:pt idx="16">
                  <c:v>7060816.1150000002</c:v>
                </c:pt>
                <c:pt idx="17">
                  <c:v>7039398.8909999998</c:v>
                </c:pt>
                <c:pt idx="18">
                  <c:v>7036848.1299999999</c:v>
                </c:pt>
                <c:pt idx="19">
                  <c:v>6790293.9720000001</c:v>
                </c:pt>
                <c:pt idx="20">
                  <c:v>6738996.5449999999</c:v>
                </c:pt>
                <c:pt idx="21">
                  <c:v>6686822.557</c:v>
                </c:pt>
                <c:pt idx="22">
                  <c:v>6634260.4989999998</c:v>
                </c:pt>
                <c:pt idx="23">
                  <c:v>6582235.034</c:v>
                </c:pt>
                <c:pt idx="24">
                  <c:v>6531198.5870000003</c:v>
                </c:pt>
                <c:pt idx="25">
                  <c:v>6482024.3619999997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3-4017-B883-00D9BF7C9C05}"/>
            </c:ext>
          </c:extLst>
        </c:ser>
        <c:ser>
          <c:idx val="1"/>
          <c:order val="1"/>
          <c:tx>
            <c:strRef>
              <c:f>Julen_Emilio!$O$2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Julen_Emilio!$A$3:$A$28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Julen_Emilio!$O$3:$O$28</c:f>
              <c:numCache>
                <c:formatCode>General</c:formatCode>
                <c:ptCount val="26"/>
                <c:pt idx="0">
                  <c:v>49631.575100000002</c:v>
                </c:pt>
                <c:pt idx="1">
                  <c:v>50344.103170000002</c:v>
                </c:pt>
                <c:pt idx="2">
                  <c:v>50271.539810000002</c:v>
                </c:pt>
                <c:pt idx="3">
                  <c:v>48973.143360000002</c:v>
                </c:pt>
                <c:pt idx="4">
                  <c:v>49471.215649999998</c:v>
                </c:pt>
                <c:pt idx="5">
                  <c:v>49301.641060000002</c:v>
                </c:pt>
                <c:pt idx="6">
                  <c:v>49015.61176</c:v>
                </c:pt>
                <c:pt idx="7">
                  <c:v>48655.932809999998</c:v>
                </c:pt>
                <c:pt idx="8">
                  <c:v>46606.157350000001</c:v>
                </c:pt>
                <c:pt idx="9">
                  <c:v>46740.150909999997</c:v>
                </c:pt>
                <c:pt idx="10">
                  <c:v>45308.296860000002</c:v>
                </c:pt>
                <c:pt idx="11">
                  <c:v>45341.13063</c:v>
                </c:pt>
                <c:pt idx="12">
                  <c:v>45332.657780000001</c:v>
                </c:pt>
                <c:pt idx="13">
                  <c:v>44495.492550000003</c:v>
                </c:pt>
                <c:pt idx="14">
                  <c:v>44457.469810000002</c:v>
                </c:pt>
                <c:pt idx="15">
                  <c:v>44502.001750000003</c:v>
                </c:pt>
                <c:pt idx="16">
                  <c:v>44444.668749999997</c:v>
                </c:pt>
                <c:pt idx="17">
                  <c:v>44336.031289999999</c:v>
                </c:pt>
                <c:pt idx="18">
                  <c:v>44327.959770000001</c:v>
                </c:pt>
                <c:pt idx="19">
                  <c:v>43784.675139999999</c:v>
                </c:pt>
                <c:pt idx="20">
                  <c:v>43575.129630000003</c:v>
                </c:pt>
                <c:pt idx="21">
                  <c:v>43347.682009999997</c:v>
                </c:pt>
                <c:pt idx="22">
                  <c:v>43113.96746</c:v>
                </c:pt>
                <c:pt idx="23">
                  <c:v>42873.845500000003</c:v>
                </c:pt>
                <c:pt idx="24">
                  <c:v>42631.141739999999</c:v>
                </c:pt>
                <c:pt idx="25">
                  <c:v>42397.56164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73-4017-B883-00D9BF7C9C05}"/>
            </c:ext>
          </c:extLst>
        </c:ser>
        <c:ser>
          <c:idx val="2"/>
          <c:order val="2"/>
          <c:tx>
            <c:strRef>
              <c:f>Julen_Emilio!$P$2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Julen_Emilio!$A$3:$A$28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Julen_Emilio!$P$3:$P$28</c:f>
              <c:numCache>
                <c:formatCode>General</c:formatCode>
                <c:ptCount val="26"/>
                <c:pt idx="0">
                  <c:v>672041.09279999998</c:v>
                </c:pt>
                <c:pt idx="1">
                  <c:v>682638.43839999998</c:v>
                </c:pt>
                <c:pt idx="2">
                  <c:v>682211.38800000004</c:v>
                </c:pt>
                <c:pt idx="3">
                  <c:v>662237.19480000006</c:v>
                </c:pt>
                <c:pt idx="4">
                  <c:v>669507.19570000004</c:v>
                </c:pt>
                <c:pt idx="5">
                  <c:v>667120.03859999997</c:v>
                </c:pt>
                <c:pt idx="6">
                  <c:v>663084.09539999999</c:v>
                </c:pt>
                <c:pt idx="7">
                  <c:v>658877.10400000005</c:v>
                </c:pt>
                <c:pt idx="8">
                  <c:v>631386.95479999995</c:v>
                </c:pt>
                <c:pt idx="9">
                  <c:v>633250.17420000001</c:v>
                </c:pt>
                <c:pt idx="10">
                  <c:v>615366.87219999998</c:v>
                </c:pt>
                <c:pt idx="11">
                  <c:v>615766.77619999996</c:v>
                </c:pt>
                <c:pt idx="12">
                  <c:v>615629.79390000005</c:v>
                </c:pt>
                <c:pt idx="13">
                  <c:v>605370.67709999997</c:v>
                </c:pt>
                <c:pt idx="14">
                  <c:v>604903.11959999998</c:v>
                </c:pt>
                <c:pt idx="15">
                  <c:v>605571.59210000001</c:v>
                </c:pt>
                <c:pt idx="16">
                  <c:v>604774.81660000002</c:v>
                </c:pt>
                <c:pt idx="17">
                  <c:v>603274.59880000004</c:v>
                </c:pt>
                <c:pt idx="18">
                  <c:v>603221.42350000003</c:v>
                </c:pt>
                <c:pt idx="19">
                  <c:v>590758.31259999995</c:v>
                </c:pt>
                <c:pt idx="20">
                  <c:v>587516.05020000006</c:v>
                </c:pt>
                <c:pt idx="21">
                  <c:v>584172.48450000002</c:v>
                </c:pt>
                <c:pt idx="22">
                  <c:v>580837.99320000003</c:v>
                </c:pt>
                <c:pt idx="23">
                  <c:v>577488.29440000001</c:v>
                </c:pt>
                <c:pt idx="24">
                  <c:v>574158.81359999999</c:v>
                </c:pt>
                <c:pt idx="25">
                  <c:v>570976.90460000001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73-4017-B883-00D9BF7C9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4579408"/>
        <c:axId val="1674582768"/>
      </c:lineChart>
      <c:catAx>
        <c:axId val="167457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82768"/>
        <c:crosses val="autoZero"/>
        <c:auto val="1"/>
        <c:lblAlgn val="ctr"/>
        <c:lblOffset val="100"/>
        <c:noMultiLvlLbl val="0"/>
      </c:catAx>
      <c:valAx>
        <c:axId val="167458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Valoración</a:t>
            </a:r>
            <a:r>
              <a:rPr lang="es-ES" baseline="0"/>
              <a:t> Erosión (€/año)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Julen_Emilio!$Q$2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Julen_Emilio!$A$3:$A$28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Julen_Emilio!$Q$3:$Q$28</c:f>
              <c:numCache>
                <c:formatCode>#,##0.00\ "€"</c:formatCode>
                <c:ptCount val="26"/>
                <c:pt idx="0">
                  <c:v>6223460.3079603137</c:v>
                </c:pt>
                <c:pt idx="1">
                  <c:v>6527209.8272243617</c:v>
                </c:pt>
                <c:pt idx="2">
                  <c:v>6714563.689816392</c:v>
                </c:pt>
                <c:pt idx="3">
                  <c:v>9130306.2081707232</c:v>
                </c:pt>
                <c:pt idx="4">
                  <c:v>6971628.8406715635</c:v>
                </c:pt>
                <c:pt idx="5">
                  <c:v>6708565.6032246482</c:v>
                </c:pt>
                <c:pt idx="6">
                  <c:v>8113751.6987305982</c:v>
                </c:pt>
                <c:pt idx="7">
                  <c:v>8863502.5216478389</c:v>
                </c:pt>
                <c:pt idx="8">
                  <c:v>7813331.0220331931</c:v>
                </c:pt>
                <c:pt idx="9">
                  <c:v>7535787.8593952442</c:v>
                </c:pt>
                <c:pt idx="10">
                  <c:v>7184890.8802004587</c:v>
                </c:pt>
                <c:pt idx="11">
                  <c:v>6204617.7205338469</c:v>
                </c:pt>
                <c:pt idx="12">
                  <c:v>5690467.849475774</c:v>
                </c:pt>
                <c:pt idx="13">
                  <c:v>5555351.3121860949</c:v>
                </c:pt>
                <c:pt idx="14">
                  <c:v>5750329.8678350775</c:v>
                </c:pt>
                <c:pt idx="15">
                  <c:v>5472945.0459529376</c:v>
                </c:pt>
                <c:pt idx="16">
                  <c:v>7944629.5124495057</c:v>
                </c:pt>
                <c:pt idx="17">
                  <c:v>15384330.343321254</c:v>
                </c:pt>
                <c:pt idx="18">
                  <c:v>9398016.6275336966</c:v>
                </c:pt>
                <c:pt idx="19">
                  <c:v>7282197.7150206761</c:v>
                </c:pt>
                <c:pt idx="20">
                  <c:v>6762945.7927781278</c:v>
                </c:pt>
                <c:pt idx="21">
                  <c:v>6455077.0006126286</c:v>
                </c:pt>
                <c:pt idx="22">
                  <c:v>6467210.5874768374</c:v>
                </c:pt>
                <c:pt idx="23">
                  <c:v>6395673.5602744082</c:v>
                </c:pt>
                <c:pt idx="24">
                  <c:v>6176268.450415072</c:v>
                </c:pt>
                <c:pt idx="25">
                  <c:v>5972394.335101502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2E-423A-95A6-B4DE295FCF78}"/>
            </c:ext>
          </c:extLst>
        </c:ser>
        <c:ser>
          <c:idx val="1"/>
          <c:order val="1"/>
          <c:tx>
            <c:strRef>
              <c:f>Julen_Emilio!$R$2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Julen_Emilio!$A$3:$A$28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Julen_Emilio!$R$3:$R$28</c:f>
              <c:numCache>
                <c:formatCode>#,##0.00\ "€"</c:formatCode>
                <c:ptCount val="26"/>
                <c:pt idx="0">
                  <c:v>138144.26757085815</c:v>
                </c:pt>
                <c:pt idx="1">
                  <c:v>135077.8462452091</c:v>
                </c:pt>
                <c:pt idx="2">
                  <c:v>131629.12948043883</c:v>
                </c:pt>
                <c:pt idx="3">
                  <c:v>201836.45082896313</c:v>
                </c:pt>
                <c:pt idx="4">
                  <c:v>189557.1445239732</c:v>
                </c:pt>
                <c:pt idx="5">
                  <c:v>146419.06203830309</c:v>
                </c:pt>
                <c:pt idx="6">
                  <c:v>162491.38220927145</c:v>
                </c:pt>
                <c:pt idx="7">
                  <c:v>162435.22444826036</c:v>
                </c:pt>
                <c:pt idx="8">
                  <c:v>158074.2409055731</c:v>
                </c:pt>
                <c:pt idx="9">
                  <c:v>151661.99530826832</c:v>
                </c:pt>
                <c:pt idx="10">
                  <c:v>149886.40077631836</c:v>
                </c:pt>
                <c:pt idx="11">
                  <c:v>144920.62752425531</c:v>
                </c:pt>
                <c:pt idx="12">
                  <c:v>133779.26691911829</c:v>
                </c:pt>
                <c:pt idx="13">
                  <c:v>127225.89467979652</c:v>
                </c:pt>
                <c:pt idx="14">
                  <c:v>125420.54282588829</c:v>
                </c:pt>
                <c:pt idx="15">
                  <c:v>130007.57983599449</c:v>
                </c:pt>
                <c:pt idx="16">
                  <c:v>138457.06068802523</c:v>
                </c:pt>
                <c:pt idx="17">
                  <c:v>230983.64636084388</c:v>
                </c:pt>
                <c:pt idx="18">
                  <c:v>203219.47934520527</c:v>
                </c:pt>
                <c:pt idx="19">
                  <c:v>156770.36417899092</c:v>
                </c:pt>
                <c:pt idx="20">
                  <c:v>138396.27671904894</c:v>
                </c:pt>
                <c:pt idx="21">
                  <c:v>130350.31319037895</c:v>
                </c:pt>
                <c:pt idx="22">
                  <c:v>130254.9018290127</c:v>
                </c:pt>
                <c:pt idx="23">
                  <c:v>129866.03464940339</c:v>
                </c:pt>
                <c:pt idx="24">
                  <c:v>126541.66808859406</c:v>
                </c:pt>
                <c:pt idx="25">
                  <c:v>122658.90525082839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2E-423A-95A6-B4DE295FCF78}"/>
            </c:ext>
          </c:extLst>
        </c:ser>
        <c:ser>
          <c:idx val="2"/>
          <c:order val="2"/>
          <c:tx>
            <c:strRef>
              <c:f>Julen_Emilio!$S$2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Julen_Emilio!$A$3:$A$28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Julen_Emilio!$S$3:$S$28</c:f>
              <c:numCache>
                <c:formatCode>#,##0.00\ "€"</c:formatCode>
                <c:ptCount val="26"/>
                <c:pt idx="0">
                  <c:v>1217288.0089254174</c:v>
                </c:pt>
                <c:pt idx="1">
                  <c:v>1227502.1928004033</c:v>
                </c:pt>
                <c:pt idx="2">
                  <c:v>1180881.3585608804</c:v>
                </c:pt>
                <c:pt idx="3">
                  <c:v>1679917.4184155862</c:v>
                </c:pt>
                <c:pt idx="4">
                  <c:v>2090081.0209488245</c:v>
                </c:pt>
                <c:pt idx="5">
                  <c:v>1775877.5552767061</c:v>
                </c:pt>
                <c:pt idx="6">
                  <c:v>1728994.1269087156</c:v>
                </c:pt>
                <c:pt idx="7">
                  <c:v>1755597.9653047088</c:v>
                </c:pt>
                <c:pt idx="8">
                  <c:v>1746316.1736182319</c:v>
                </c:pt>
                <c:pt idx="9">
                  <c:v>1776668.5609121984</c:v>
                </c:pt>
                <c:pt idx="10">
                  <c:v>1867705.3163672274</c:v>
                </c:pt>
                <c:pt idx="11">
                  <c:v>1887565.5792009698</c:v>
                </c:pt>
                <c:pt idx="12">
                  <c:v>1873359.8952844064</c:v>
                </c:pt>
                <c:pt idx="13">
                  <c:v>1721340.3012819514</c:v>
                </c:pt>
                <c:pt idx="14">
                  <c:v>1672267.4699895119</c:v>
                </c:pt>
                <c:pt idx="15">
                  <c:v>1710839.0015952743</c:v>
                </c:pt>
                <c:pt idx="16">
                  <c:v>1703628.4670080282</c:v>
                </c:pt>
                <c:pt idx="17">
                  <c:v>2417926.7565173171</c:v>
                </c:pt>
                <c:pt idx="18">
                  <c:v>2269583.3700284106</c:v>
                </c:pt>
                <c:pt idx="19">
                  <c:v>1893029.2690541388</c:v>
                </c:pt>
                <c:pt idx="20">
                  <c:v>1810492.8477545013</c:v>
                </c:pt>
                <c:pt idx="21">
                  <c:v>1691835.5472263654</c:v>
                </c:pt>
                <c:pt idx="22">
                  <c:v>1648439.1346679903</c:v>
                </c:pt>
                <c:pt idx="23">
                  <c:v>1628674.9257480309</c:v>
                </c:pt>
                <c:pt idx="24">
                  <c:v>1589916.1516484891</c:v>
                </c:pt>
                <c:pt idx="25">
                  <c:v>1545447.1559507386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2E-423A-95A6-B4DE295FCF78}"/>
            </c:ext>
          </c:extLst>
        </c:ser>
        <c:ser>
          <c:idx val="3"/>
          <c:order val="3"/>
          <c:tx>
            <c:strRef>
              <c:f>Julen_Emilio!$T$2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Julen_Emilio!$A$3:$A$28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Julen_Emilio!$T$3:$T$28</c:f>
              <c:numCache>
                <c:formatCode>#,##0.00\ "€"</c:formatCode>
                <c:ptCount val="26"/>
                <c:pt idx="0">
                  <c:v>7578892.5844565891</c:v>
                </c:pt>
                <c:pt idx="1">
                  <c:v>7889789.866269974</c:v>
                </c:pt>
                <c:pt idx="2">
                  <c:v>8027074.1778577119</c:v>
                </c:pt>
                <c:pt idx="3">
                  <c:v>11012060.077415273</c:v>
                </c:pt>
                <c:pt idx="4">
                  <c:v>9251267.0061443616</c:v>
                </c:pt>
                <c:pt idx="5">
                  <c:v>8630862.2205396574</c:v>
                </c:pt>
                <c:pt idx="6">
                  <c:v>10005237.207848584</c:v>
                </c:pt>
                <c:pt idx="7">
                  <c:v>10781535.711400807</c:v>
                </c:pt>
                <c:pt idx="8">
                  <c:v>9717721.4365569986</c:v>
                </c:pt>
                <c:pt idx="9">
                  <c:v>9464118.4156157114</c:v>
                </c:pt>
                <c:pt idx="10">
                  <c:v>9202482.5973440036</c:v>
                </c:pt>
                <c:pt idx="11">
                  <c:v>8237103.9272590727</c:v>
                </c:pt>
                <c:pt idx="12">
                  <c:v>7697607.0116792992</c:v>
                </c:pt>
                <c:pt idx="13">
                  <c:v>7403917.5081478432</c:v>
                </c:pt>
                <c:pt idx="14">
                  <c:v>7548017.8806504775</c:v>
                </c:pt>
                <c:pt idx="15">
                  <c:v>7313791.6273842063</c:v>
                </c:pt>
                <c:pt idx="16">
                  <c:v>9786715.0401455592</c:v>
                </c:pt>
                <c:pt idx="17">
                  <c:v>18033240.746199414</c:v>
                </c:pt>
                <c:pt idx="18">
                  <c:v>11870819.476907313</c:v>
                </c:pt>
                <c:pt idx="19">
                  <c:v>9331997.3482538052</c:v>
                </c:pt>
                <c:pt idx="20">
                  <c:v>8711834.9172516782</c:v>
                </c:pt>
                <c:pt idx="21">
                  <c:v>8277262.8610293735</c:v>
                </c:pt>
                <c:pt idx="22">
                  <c:v>8245904.6239738408</c:v>
                </c:pt>
                <c:pt idx="23">
                  <c:v>8154214.5206718426</c:v>
                </c:pt>
                <c:pt idx="24">
                  <c:v>7892726.2701521553</c:v>
                </c:pt>
                <c:pt idx="25">
                  <c:v>7640500.3963030688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2E-423A-95A6-B4DE295FC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371536"/>
        <c:axId val="1669357616"/>
      </c:lineChart>
      <c:catAx>
        <c:axId val="166937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357616"/>
        <c:crosses val="autoZero"/>
        <c:auto val="1"/>
        <c:lblAlgn val="ctr"/>
        <c:lblOffset val="100"/>
        <c:noMultiLvlLbl val="0"/>
      </c:catAx>
      <c:valAx>
        <c:axId val="166935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37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33</xdr:row>
      <xdr:rowOff>66675</xdr:rowOff>
    </xdr:from>
    <xdr:to>
      <xdr:col>12</xdr:col>
      <xdr:colOff>276225</xdr:colOff>
      <xdr:row>50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C42EFF-8CE8-DB12-6C5D-8B50EF91C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295275</xdr:colOff>
      <xdr:row>33</xdr:row>
      <xdr:rowOff>76200</xdr:rowOff>
    </xdr:from>
    <xdr:to>
      <xdr:col>18</xdr:col>
      <xdr:colOff>0</xdr:colOff>
      <xdr:row>50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76C9248-497B-1159-1E5C-8E7944C5D5A2}"/>
            </a:ext>
            <a:ext uri="{147F2762-F138-4A5C-976F-8EAC2B608ADB}">
              <a16:predDERef xmlns:a16="http://schemas.microsoft.com/office/drawing/2014/main" pred="{2CC42EFF-8CE8-DB12-6C5D-8B50EF91C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266700</xdr:colOff>
      <xdr:row>33</xdr:row>
      <xdr:rowOff>57150</xdr:rowOff>
    </xdr:from>
    <xdr:to>
      <xdr:col>6</xdr:col>
      <xdr:colOff>266700</xdr:colOff>
      <xdr:row>50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FA87752-4CA5-1A04-ED5C-C9375604AF0D}"/>
            </a:ext>
            <a:ext uri="{147F2762-F138-4A5C-976F-8EAC2B608ADB}">
              <a16:predDERef xmlns:a16="http://schemas.microsoft.com/office/drawing/2014/main" pred="{2CC42EFF-8CE8-DB12-6C5D-8B50EF91C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33</xdr:row>
      <xdr:rowOff>66675</xdr:rowOff>
    </xdr:from>
    <xdr:to>
      <xdr:col>13</xdr:col>
      <xdr:colOff>276225</xdr:colOff>
      <xdr:row>50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9AB105-E7F2-4CF0-8947-D1CD8630CB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295275</xdr:colOff>
      <xdr:row>33</xdr:row>
      <xdr:rowOff>76200</xdr:rowOff>
    </xdr:from>
    <xdr:to>
      <xdr:col>19</xdr:col>
      <xdr:colOff>0</xdr:colOff>
      <xdr:row>50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39C6865-1825-48E4-81BF-479C303D4B83}"/>
            </a:ext>
            <a:ext uri="{147F2762-F138-4A5C-976F-8EAC2B608ADB}">
              <a16:predDERef xmlns:a16="http://schemas.microsoft.com/office/drawing/2014/main" pred="{2CC42EFF-8CE8-DB12-6C5D-8B50EF91C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266700</xdr:colOff>
      <xdr:row>33</xdr:row>
      <xdr:rowOff>57150</xdr:rowOff>
    </xdr:from>
    <xdr:to>
      <xdr:col>7</xdr:col>
      <xdr:colOff>266700</xdr:colOff>
      <xdr:row>50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9418D39-5D19-4239-AEE9-0DCC3F22FA45}"/>
            </a:ext>
            <a:ext uri="{147F2762-F138-4A5C-976F-8EAC2B608ADB}">
              <a16:predDERef xmlns:a16="http://schemas.microsoft.com/office/drawing/2014/main" pred="{2CC42EFF-8CE8-DB12-6C5D-8B50EF91C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295275</xdr:colOff>
      <xdr:row>33</xdr:row>
      <xdr:rowOff>76200</xdr:rowOff>
    </xdr:from>
    <xdr:to>
      <xdr:col>19</xdr:col>
      <xdr:colOff>0</xdr:colOff>
      <xdr:row>50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F4AC57-3B4E-4D84-BA5C-85C5B8B9FA95}"/>
            </a:ext>
            <a:ext uri="{147F2762-F138-4A5C-976F-8EAC2B608ADB}">
              <a16:predDERef xmlns:a16="http://schemas.microsoft.com/office/drawing/2014/main" pred="{2CC42EFF-8CE8-DB12-6C5D-8B50EF91C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ulen Perales" id="{BF2597B1-6476-4FE9-A3D9-36DF32B7FFBE}" userId="S::julen.perales@unavarra.es::82ee1d84-8cec-4dcb-8417-7e29ec397d0b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4-10-15T09:42:43.36" personId="{BF2597B1-6476-4FE9-A3D9-36DF32B7FFBE}" id="{AF3FD55A-2C2C-4314-8961-2FE57268175C}">
    <text>Cálculos de Emilio</text>
  </threadedComment>
  <threadedComment ref="H1" dT="2024-10-15T09:43:42.27" personId="{BF2597B1-6476-4FE9-A3D9-36DF32B7FFBE}" id="{A3E83ABE-F033-4D6C-9EA1-69C50B4CBC9C}">
    <text>Entiendo que lo de Emilio está en precios nominales, por lo que los convierto a precios reales con base 2023</text>
  </threadedComment>
  <threadedComment ref="K1" dT="2024-10-15T09:44:45.12" personId="{BF2597B1-6476-4FE9-A3D9-36DF32B7FFBE}" id="{CCCB573E-8229-4F8B-9522-7F13A6594D8C}">
    <text>Convierto los precios de los fertilizantes en precios de los nutrientes</text>
  </threadedComment>
  <threadedComment ref="N1" dT="2024-10-15T09:45:06.31" personId="{BF2597B1-6476-4FE9-A3D9-36DF32B7FFBE}" id="{0C7E103C-6AE7-4CB0-AAF8-0BFE1BE657E9}">
    <text>Estos datos salen de las simulaciones</text>
  </threadedComment>
  <threadedComment ref="B3" dT="2024-10-15T09:33:59.52" personId="{BF2597B1-6476-4FE9-A3D9-36DF32B7FFBE}" id="{1AF9291E-4E43-41CF-9759-0B16C9700205}">
    <text>INE</text>
  </threadedComment>
  <threadedComment ref="B22" dT="2024-10-15T09:34:12.74" personId="{BF2597B1-6476-4FE9-A3D9-36DF32B7FFBE}" id="{1209B5E7-6E2D-4E51-87C7-F349BC06BE9F}">
    <text>IMF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1" dT="2024-10-15T09:44:45.12" personId="{BF2597B1-6476-4FE9-A3D9-36DF32B7FFBE}" id="{44BBA26F-5E62-43E5-BBD7-AA5E490BE77D}">
    <text>Convierto los precios de los fertilizantes en precios de los nutrientes</text>
  </threadedComment>
  <threadedComment ref="J1" dT="2024-10-15T09:45:06.31" personId="{BF2597B1-6476-4FE9-A3D9-36DF32B7FFBE}" id="{03DC75B8-E0EA-417C-BA67-118DA7B93C04}">
    <text>Estos datos salen de las simulaciones</text>
  </threadedComment>
  <threadedComment ref="K1" dT="2024-10-15T09:45:06.31" personId="{BF2597B1-6476-4FE9-A3D9-36DF32B7FFBE}" id="{26B0669C-FDD9-4D07-967F-8A056E413330}">
    <text>Estos datos salen de las simulaciones</text>
  </threadedComment>
  <threadedComment ref="N1" dT="2024-10-15T09:45:06.31" personId="{BF2597B1-6476-4FE9-A3D9-36DF32B7FFBE}" id="{B50CF460-0458-4AEA-9480-2D8D7CFA0D8B}">
    <text>Estos datos salen de las simulaciones</text>
  </threadedComment>
</ThreadedComment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ne.es/calcula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19E1F-1E56-4F70-A115-C2A8FF8A8E3D}">
  <sheetPr codeName="Hoja1"/>
  <dimension ref="A1:R164"/>
  <sheetViews>
    <sheetView workbookViewId="0">
      <selection activeCell="A159" sqref="A159"/>
    </sheetView>
    <sheetView workbookViewId="1">
      <selection sqref="A1:O1"/>
    </sheetView>
  </sheetViews>
  <sheetFormatPr defaultColWidth="11" defaultRowHeight="14.25"/>
  <cols>
    <col min="1" max="1" width="35" style="52" customWidth="1"/>
    <col min="2" max="2" width="7.28515625" style="52" customWidth="1"/>
    <col min="3" max="15" width="8.5703125" style="52" customWidth="1"/>
    <col min="16" max="16384" width="11" style="52"/>
  </cols>
  <sheetData>
    <row r="1" spans="1:16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</row>
    <row r="2" spans="1:16">
      <c r="A2" s="115" t="s">
        <v>1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</row>
    <row r="3" spans="1:16" ht="15" thickBot="1"/>
    <row r="4" spans="1:16" ht="19.5" customHeight="1" thickBot="1">
      <c r="A4" s="53" t="s">
        <v>2</v>
      </c>
      <c r="B4" s="53" t="s">
        <v>3</v>
      </c>
      <c r="C4" s="54" t="s">
        <v>4</v>
      </c>
      <c r="D4" s="55" t="s">
        <v>5</v>
      </c>
      <c r="E4" s="55" t="s">
        <v>6</v>
      </c>
      <c r="F4" s="55" t="s">
        <v>7</v>
      </c>
      <c r="G4" s="55" t="s">
        <v>8</v>
      </c>
      <c r="H4" s="55" t="s">
        <v>9</v>
      </c>
      <c r="I4" s="55" t="s">
        <v>10</v>
      </c>
      <c r="J4" s="55" t="s">
        <v>11</v>
      </c>
      <c r="K4" s="55" t="s">
        <v>12</v>
      </c>
      <c r="L4" s="55" t="s">
        <v>13</v>
      </c>
      <c r="M4" s="55" t="s">
        <v>14</v>
      </c>
      <c r="N4" s="55" t="s">
        <v>15</v>
      </c>
      <c r="O4" s="56" t="s">
        <v>16</v>
      </c>
      <c r="P4" s="57"/>
    </row>
    <row r="5" spans="1:16" ht="25.5" customHeight="1">
      <c r="A5" s="7" t="s">
        <v>17</v>
      </c>
      <c r="B5" s="58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1"/>
      <c r="P5" s="57"/>
    </row>
    <row r="6" spans="1:16" ht="28.5">
      <c r="A6" s="62" t="s">
        <v>18</v>
      </c>
      <c r="B6" s="58">
        <v>2005</v>
      </c>
      <c r="C6" s="63">
        <v>13.78</v>
      </c>
      <c r="D6" s="63">
        <v>13.81</v>
      </c>
      <c r="E6" s="63">
        <v>14.17</v>
      </c>
      <c r="F6" s="63">
        <v>14.17</v>
      </c>
      <c r="G6" s="63">
        <v>14.41</v>
      </c>
      <c r="H6" s="63">
        <v>14.12</v>
      </c>
      <c r="I6" s="63">
        <v>14.15</v>
      </c>
      <c r="J6" s="63">
        <v>14.07</v>
      </c>
      <c r="K6" s="63">
        <v>14.08</v>
      </c>
      <c r="L6" s="63">
        <v>14.14</v>
      </c>
      <c r="M6" s="63">
        <v>14.17</v>
      </c>
      <c r="N6" s="63">
        <v>14.14</v>
      </c>
      <c r="O6" s="64">
        <v>14.1</v>
      </c>
    </row>
    <row r="7" spans="1:16">
      <c r="A7" s="65"/>
      <c r="B7" s="58">
        <v>2006</v>
      </c>
      <c r="C7" s="63">
        <v>14.36</v>
      </c>
      <c r="D7" s="63">
        <v>14.47</v>
      </c>
      <c r="E7" s="63">
        <v>14.43</v>
      </c>
      <c r="F7" s="63">
        <v>14.44</v>
      </c>
      <c r="G7" s="63">
        <v>14.44</v>
      </c>
      <c r="H7" s="63">
        <v>14.66</v>
      </c>
      <c r="I7" s="63">
        <v>14.41</v>
      </c>
      <c r="J7" s="63">
        <v>14.41</v>
      </c>
      <c r="K7" s="63">
        <v>14.43</v>
      </c>
      <c r="L7" s="63">
        <v>14.6</v>
      </c>
      <c r="M7" s="63">
        <v>14.66</v>
      </c>
      <c r="N7" s="63">
        <v>14.81</v>
      </c>
      <c r="O7" s="64">
        <v>14.51</v>
      </c>
    </row>
    <row r="8" spans="1:16">
      <c r="A8" s="65"/>
      <c r="B8" s="58">
        <v>2007</v>
      </c>
      <c r="C8" s="63">
        <v>15.1</v>
      </c>
      <c r="D8" s="63">
        <v>15.2</v>
      </c>
      <c r="E8" s="63">
        <v>15.1</v>
      </c>
      <c r="F8" s="63">
        <v>15.35</v>
      </c>
      <c r="G8" s="63">
        <v>15.73</v>
      </c>
      <c r="H8" s="63">
        <v>15.59</v>
      </c>
      <c r="I8" s="63">
        <v>15.62</v>
      </c>
      <c r="J8" s="63">
        <v>15.9</v>
      </c>
      <c r="K8" s="63">
        <v>15.78</v>
      </c>
      <c r="L8" s="63">
        <v>16.87</v>
      </c>
      <c r="M8" s="63">
        <v>17.73</v>
      </c>
      <c r="N8" s="63">
        <v>18.21</v>
      </c>
      <c r="O8" s="64">
        <v>16.02</v>
      </c>
    </row>
    <row r="9" spans="1:16">
      <c r="A9" s="65"/>
      <c r="B9" s="58">
        <v>2008</v>
      </c>
      <c r="C9" s="63">
        <v>21.13</v>
      </c>
      <c r="D9" s="63">
        <v>21.78</v>
      </c>
      <c r="E9" s="63">
        <v>23.02</v>
      </c>
      <c r="F9" s="63">
        <v>23.47</v>
      </c>
      <c r="G9" s="63">
        <v>25.1</v>
      </c>
      <c r="H9" s="63">
        <v>25.51</v>
      </c>
      <c r="I9" s="63">
        <v>27.69</v>
      </c>
      <c r="J9" s="63">
        <v>29.31</v>
      </c>
      <c r="K9" s="63">
        <v>28.77</v>
      </c>
      <c r="L9" s="63">
        <v>30.46</v>
      </c>
      <c r="M9" s="63">
        <v>29.43</v>
      </c>
      <c r="N9" s="63">
        <v>28.18</v>
      </c>
      <c r="O9" s="64">
        <v>26.15</v>
      </c>
    </row>
    <row r="10" spans="1:16">
      <c r="A10" s="65"/>
      <c r="B10" s="58">
        <v>2009</v>
      </c>
      <c r="C10" s="63">
        <v>25.1</v>
      </c>
      <c r="D10" s="63">
        <v>23.8</v>
      </c>
      <c r="E10" s="63">
        <v>23.51</v>
      </c>
      <c r="F10" s="63">
        <v>22.26</v>
      </c>
      <c r="G10" s="63">
        <v>22.05</v>
      </c>
      <c r="H10" s="63">
        <v>21.57</v>
      </c>
      <c r="I10" s="63">
        <v>21.74</v>
      </c>
      <c r="J10" s="63">
        <v>21.38</v>
      </c>
      <c r="K10" s="63">
        <v>20.329999999999998</v>
      </c>
      <c r="L10" s="63">
        <v>19.12</v>
      </c>
      <c r="M10" s="63">
        <v>18.62</v>
      </c>
      <c r="N10" s="63">
        <v>18.309999999999999</v>
      </c>
      <c r="O10" s="64">
        <v>21.48</v>
      </c>
    </row>
    <row r="11" spans="1:16">
      <c r="A11" s="65"/>
      <c r="B11" s="58">
        <v>2010</v>
      </c>
      <c r="C11" s="63">
        <v>18.14</v>
      </c>
      <c r="D11" s="63">
        <v>18.73</v>
      </c>
      <c r="E11" s="63">
        <v>17.579999999999998</v>
      </c>
      <c r="F11" s="63">
        <v>18.329999999999998</v>
      </c>
      <c r="G11" s="63">
        <v>18.309999999999999</v>
      </c>
      <c r="H11" s="63">
        <v>17.73</v>
      </c>
      <c r="I11" s="63">
        <v>17.59</v>
      </c>
      <c r="J11" s="63">
        <v>17.43</v>
      </c>
      <c r="K11" s="63">
        <v>18.829999999999998</v>
      </c>
      <c r="L11" s="63">
        <v>19.93</v>
      </c>
      <c r="M11" s="63">
        <v>20.11</v>
      </c>
      <c r="N11" s="63">
        <v>21.54</v>
      </c>
      <c r="O11" s="64">
        <v>18.690000000000001</v>
      </c>
    </row>
    <row r="12" spans="1:16">
      <c r="A12" s="65"/>
      <c r="B12" s="58">
        <v>2011</v>
      </c>
      <c r="C12" s="63">
        <v>22.59</v>
      </c>
      <c r="D12" s="63">
        <v>23.18</v>
      </c>
      <c r="E12" s="63">
        <v>23.55</v>
      </c>
      <c r="F12" s="63">
        <v>23.73</v>
      </c>
      <c r="G12" s="63">
        <v>23.49</v>
      </c>
      <c r="H12" s="63">
        <v>23.49</v>
      </c>
      <c r="I12" s="63">
        <v>23.65</v>
      </c>
      <c r="J12" s="63">
        <v>24.23</v>
      </c>
      <c r="K12" s="63">
        <v>24.71</v>
      </c>
      <c r="L12" s="63">
        <v>24.91</v>
      </c>
      <c r="M12" s="63">
        <v>24.77</v>
      </c>
      <c r="N12" s="63">
        <v>24.78</v>
      </c>
      <c r="O12" s="64">
        <v>23.92</v>
      </c>
    </row>
    <row r="13" spans="1:16">
      <c r="A13" s="65"/>
      <c r="B13" s="58">
        <v>2012</v>
      </c>
      <c r="C13" s="63">
        <v>24.5</v>
      </c>
      <c r="D13" s="63">
        <v>24.45</v>
      </c>
      <c r="E13" s="63">
        <v>24.53</v>
      </c>
      <c r="F13" s="63">
        <v>24.67</v>
      </c>
      <c r="G13" s="63">
        <v>25.2</v>
      </c>
      <c r="H13" s="63">
        <v>25.43</v>
      </c>
      <c r="I13" s="63">
        <v>25.2</v>
      </c>
      <c r="J13" s="63">
        <v>25.19</v>
      </c>
      <c r="K13" s="63">
        <v>25.25</v>
      </c>
      <c r="L13" s="63">
        <v>24.68</v>
      </c>
      <c r="M13" s="63">
        <v>24.67</v>
      </c>
      <c r="N13" s="63">
        <v>25.04</v>
      </c>
      <c r="O13" s="64">
        <v>24.9</v>
      </c>
    </row>
    <row r="14" spans="1:16">
      <c r="A14" s="65"/>
      <c r="B14" s="58">
        <v>2013</v>
      </c>
      <c r="C14" s="63">
        <v>25.54</v>
      </c>
      <c r="D14" s="63">
        <v>26.17</v>
      </c>
      <c r="E14" s="63">
        <v>26.07</v>
      </c>
      <c r="F14" s="63">
        <v>25.87</v>
      </c>
      <c r="G14" s="63">
        <v>25.75</v>
      </c>
      <c r="H14" s="63">
        <v>25.52</v>
      </c>
      <c r="I14" s="63">
        <v>25.61</v>
      </c>
      <c r="J14" s="63">
        <v>25.11</v>
      </c>
      <c r="K14" s="63">
        <v>24.66</v>
      </c>
      <c r="L14" s="63">
        <v>24.22</v>
      </c>
      <c r="M14" s="63">
        <v>24.14</v>
      </c>
      <c r="N14" s="63">
        <v>23.81</v>
      </c>
      <c r="O14" s="64">
        <v>25.21</v>
      </c>
    </row>
    <row r="15" spans="1:16">
      <c r="A15" s="65"/>
      <c r="B15" s="58">
        <v>2014</v>
      </c>
      <c r="C15" s="63">
        <v>23.19</v>
      </c>
      <c r="D15" s="63">
        <v>23.1</v>
      </c>
      <c r="E15" s="63">
        <v>23.03</v>
      </c>
      <c r="F15" s="63">
        <v>22.98</v>
      </c>
      <c r="G15" s="63">
        <v>22.98</v>
      </c>
      <c r="H15" s="63">
        <v>22.58</v>
      </c>
      <c r="I15" s="63">
        <v>22.52</v>
      </c>
      <c r="J15" s="63">
        <v>22.44</v>
      </c>
      <c r="K15" s="63">
        <v>22.59</v>
      </c>
      <c r="L15" s="63">
        <v>22.44</v>
      </c>
      <c r="M15" s="63">
        <v>22.46</v>
      </c>
      <c r="N15" s="63">
        <v>23.14</v>
      </c>
      <c r="O15" s="64">
        <v>22.79</v>
      </c>
    </row>
    <row r="16" spans="1:16" ht="25.5" customHeight="1">
      <c r="A16" s="102" t="s">
        <v>19</v>
      </c>
      <c r="B16" s="58">
        <v>2005</v>
      </c>
      <c r="C16" s="63">
        <v>20.39</v>
      </c>
      <c r="D16" s="63">
        <v>20.399999999999999</v>
      </c>
      <c r="E16" s="63">
        <v>20.38</v>
      </c>
      <c r="F16" s="63">
        <v>20.51</v>
      </c>
      <c r="G16" s="63">
        <v>20.69</v>
      </c>
      <c r="H16" s="63">
        <v>21.1</v>
      </c>
      <c r="I16" s="63">
        <v>20.94</v>
      </c>
      <c r="J16" s="63">
        <v>20.9</v>
      </c>
      <c r="K16" s="63">
        <v>20.78</v>
      </c>
      <c r="L16" s="63">
        <v>20.6</v>
      </c>
      <c r="M16" s="63">
        <v>20.51</v>
      </c>
      <c r="N16" s="63">
        <v>21.09</v>
      </c>
      <c r="O16" s="64">
        <v>20.69</v>
      </c>
    </row>
    <row r="17" spans="1:15">
      <c r="A17" s="65"/>
      <c r="B17" s="58">
        <v>2006</v>
      </c>
      <c r="C17" s="63">
        <v>21.33</v>
      </c>
      <c r="D17" s="63">
        <v>20.65</v>
      </c>
      <c r="E17" s="63">
        <v>20.57</v>
      </c>
      <c r="F17" s="63">
        <v>20.72</v>
      </c>
      <c r="G17" s="63">
        <v>20.97</v>
      </c>
      <c r="H17" s="63">
        <v>20.52</v>
      </c>
      <c r="I17" s="63">
        <v>20.53</v>
      </c>
      <c r="J17" s="63">
        <v>20.54</v>
      </c>
      <c r="K17" s="63">
        <v>20.62</v>
      </c>
      <c r="L17" s="63">
        <v>20.5</v>
      </c>
      <c r="M17" s="63">
        <v>21.01</v>
      </c>
      <c r="N17" s="63">
        <v>21.05</v>
      </c>
      <c r="O17" s="64">
        <v>20.75</v>
      </c>
    </row>
    <row r="18" spans="1:15">
      <c r="A18" s="65"/>
      <c r="B18" s="58">
        <v>2007</v>
      </c>
      <c r="C18" s="63">
        <v>21.18</v>
      </c>
      <c r="D18" s="63">
        <v>21.33</v>
      </c>
      <c r="E18" s="63">
        <v>21.44</v>
      </c>
      <c r="F18" s="63">
        <v>21.5</v>
      </c>
      <c r="G18" s="63">
        <v>21.81</v>
      </c>
      <c r="H18" s="63">
        <v>22.14</v>
      </c>
      <c r="I18" s="63">
        <v>22.22</v>
      </c>
      <c r="J18" s="63">
        <v>22.23</v>
      </c>
      <c r="K18" s="63">
        <v>22.63</v>
      </c>
      <c r="L18" s="63">
        <v>23.1</v>
      </c>
      <c r="M18" s="63">
        <v>23.36</v>
      </c>
      <c r="N18" s="63">
        <v>24.66</v>
      </c>
      <c r="O18" s="64">
        <v>22.3</v>
      </c>
    </row>
    <row r="19" spans="1:15">
      <c r="A19" s="65"/>
      <c r="B19" s="58">
        <v>2008</v>
      </c>
      <c r="C19" s="63">
        <v>26.91</v>
      </c>
      <c r="D19" s="63">
        <v>27.27</v>
      </c>
      <c r="E19" s="63">
        <v>28.31</v>
      </c>
      <c r="F19" s="63">
        <v>27.58</v>
      </c>
      <c r="G19" s="63">
        <v>32.96</v>
      </c>
      <c r="H19" s="63">
        <v>33.549999999999997</v>
      </c>
      <c r="I19" s="63">
        <v>34.770000000000003</v>
      </c>
      <c r="J19" s="63">
        <v>36.17</v>
      </c>
      <c r="K19" s="63">
        <v>36.950000000000003</v>
      </c>
      <c r="L19" s="63">
        <v>37.36</v>
      </c>
      <c r="M19" s="63">
        <v>37.090000000000003</v>
      </c>
      <c r="N19" s="63">
        <v>33.229999999999997</v>
      </c>
      <c r="O19" s="64">
        <v>32.68</v>
      </c>
    </row>
    <row r="20" spans="1:15">
      <c r="A20" s="65"/>
      <c r="B20" s="58">
        <v>2009</v>
      </c>
      <c r="C20" s="63">
        <v>32.28</v>
      </c>
      <c r="D20" s="63">
        <v>31.9</v>
      </c>
      <c r="E20" s="63">
        <v>31.84</v>
      </c>
      <c r="F20" s="63">
        <v>29.42</v>
      </c>
      <c r="G20" s="63">
        <v>31.06</v>
      </c>
      <c r="H20" s="63">
        <v>30.22</v>
      </c>
      <c r="I20" s="63">
        <v>29.72</v>
      </c>
      <c r="J20" s="63">
        <v>26.44</v>
      </c>
      <c r="K20" s="63">
        <v>25.8</v>
      </c>
      <c r="L20" s="63">
        <v>24.43</v>
      </c>
      <c r="M20" s="63">
        <v>23.69</v>
      </c>
      <c r="N20" s="63">
        <v>23.86</v>
      </c>
      <c r="O20" s="64">
        <v>28.39</v>
      </c>
    </row>
    <row r="21" spans="1:15">
      <c r="A21" s="65"/>
      <c r="B21" s="58">
        <v>2010</v>
      </c>
      <c r="C21" s="63">
        <v>23.5</v>
      </c>
      <c r="D21" s="63">
        <v>23.27</v>
      </c>
      <c r="E21" s="63">
        <v>23.62</v>
      </c>
      <c r="F21" s="63">
        <v>23.71</v>
      </c>
      <c r="G21" s="63">
        <v>24.05</v>
      </c>
      <c r="H21" s="63">
        <v>24.3</v>
      </c>
      <c r="I21" s="63">
        <v>23.96</v>
      </c>
      <c r="J21" s="63">
        <v>24.55</v>
      </c>
      <c r="K21" s="63">
        <v>25.53</v>
      </c>
      <c r="L21" s="63">
        <v>26.35</v>
      </c>
      <c r="M21" s="63">
        <v>27.21</v>
      </c>
      <c r="N21" s="63">
        <v>29</v>
      </c>
      <c r="O21" s="64">
        <v>24.92</v>
      </c>
    </row>
    <row r="22" spans="1:15">
      <c r="A22" s="65"/>
      <c r="B22" s="58">
        <v>2011</v>
      </c>
      <c r="C22" s="63">
        <v>30.63</v>
      </c>
      <c r="D22" s="63">
        <v>32.130000000000003</v>
      </c>
      <c r="E22" s="63">
        <v>32.590000000000003</v>
      </c>
      <c r="F22" s="63">
        <v>32.47</v>
      </c>
      <c r="G22" s="63">
        <v>32.06</v>
      </c>
      <c r="H22" s="63">
        <v>32.15</v>
      </c>
      <c r="I22" s="63">
        <v>32.33</v>
      </c>
      <c r="J22" s="63">
        <v>32.340000000000003</v>
      </c>
      <c r="K22" s="63">
        <v>32.590000000000003</v>
      </c>
      <c r="L22" s="63">
        <v>32.58</v>
      </c>
      <c r="M22" s="63">
        <v>32.590000000000003</v>
      </c>
      <c r="N22" s="63">
        <v>32.24</v>
      </c>
      <c r="O22" s="64">
        <v>32.229999999999997</v>
      </c>
    </row>
    <row r="23" spans="1:15">
      <c r="A23" s="65"/>
      <c r="B23" s="58">
        <v>2012</v>
      </c>
      <c r="C23" s="63">
        <v>32.35</v>
      </c>
      <c r="D23" s="63">
        <v>32.340000000000003</v>
      </c>
      <c r="E23" s="63">
        <v>32.270000000000003</v>
      </c>
      <c r="F23" s="63">
        <v>32.130000000000003</v>
      </c>
      <c r="G23" s="63">
        <v>32.119999999999997</v>
      </c>
      <c r="H23" s="63">
        <v>32.479999999999997</v>
      </c>
      <c r="I23" s="63">
        <v>32.31</v>
      </c>
      <c r="J23" s="63">
        <v>32.25</v>
      </c>
      <c r="K23" s="63">
        <v>32.58</v>
      </c>
      <c r="L23" s="63">
        <v>32.51</v>
      </c>
      <c r="M23" s="63">
        <v>32.82</v>
      </c>
      <c r="N23" s="63">
        <v>33.880000000000003</v>
      </c>
      <c r="O23" s="64">
        <v>32.5</v>
      </c>
    </row>
    <row r="24" spans="1:15">
      <c r="A24" s="65"/>
      <c r="B24" s="58">
        <v>2013</v>
      </c>
      <c r="C24" s="63">
        <v>33.270000000000003</v>
      </c>
      <c r="D24" s="63">
        <v>33.549999999999997</v>
      </c>
      <c r="E24" s="63">
        <v>33.65</v>
      </c>
      <c r="F24" s="63">
        <v>33.409999999999997</v>
      </c>
      <c r="G24" s="63">
        <v>33.49</v>
      </c>
      <c r="H24" s="63">
        <v>32.93</v>
      </c>
      <c r="I24" s="63">
        <v>33.11</v>
      </c>
      <c r="J24" s="63">
        <v>33.11</v>
      </c>
      <c r="K24" s="63">
        <v>32.01</v>
      </c>
      <c r="L24" s="63">
        <v>31.62</v>
      </c>
      <c r="M24" s="63">
        <v>31.49</v>
      </c>
      <c r="N24" s="63">
        <v>31.43</v>
      </c>
      <c r="O24" s="64">
        <v>32.76</v>
      </c>
    </row>
    <row r="25" spans="1:15">
      <c r="A25" s="65"/>
      <c r="B25" s="58">
        <v>2014</v>
      </c>
      <c r="C25" s="63">
        <v>31.44</v>
      </c>
      <c r="D25" s="63">
        <v>31.62</v>
      </c>
      <c r="E25" s="63">
        <v>31.97</v>
      </c>
      <c r="F25" s="63">
        <v>33.24</v>
      </c>
      <c r="G25" s="63">
        <v>33.17</v>
      </c>
      <c r="H25" s="63">
        <v>32.94</v>
      </c>
      <c r="I25" s="63">
        <v>32.1</v>
      </c>
      <c r="J25" s="63">
        <v>32.450000000000003</v>
      </c>
      <c r="K25" s="63">
        <v>32.04</v>
      </c>
      <c r="L25" s="63">
        <v>32.28</v>
      </c>
      <c r="M25" s="63">
        <v>33.15</v>
      </c>
      <c r="N25" s="63">
        <v>32.869999999999997</v>
      </c>
      <c r="O25" s="64">
        <v>32.44</v>
      </c>
    </row>
    <row r="26" spans="1:15" ht="25.5" customHeight="1">
      <c r="A26" s="62" t="s">
        <v>20</v>
      </c>
      <c r="B26" s="58">
        <v>2005</v>
      </c>
      <c r="C26" s="63">
        <v>18.87</v>
      </c>
      <c r="D26" s="63">
        <v>19.010000000000002</v>
      </c>
      <c r="E26" s="63">
        <v>18.989999999999998</v>
      </c>
      <c r="F26" s="63">
        <v>18.77</v>
      </c>
      <c r="G26" s="63">
        <v>18.8</v>
      </c>
      <c r="H26" s="63">
        <v>18.920000000000002</v>
      </c>
      <c r="I26" s="63">
        <v>19.14</v>
      </c>
      <c r="J26" s="63">
        <v>19.239999999999998</v>
      </c>
      <c r="K26" s="63">
        <v>19.46</v>
      </c>
      <c r="L26" s="63">
        <v>19.98</v>
      </c>
      <c r="M26" s="63">
        <v>20.14</v>
      </c>
      <c r="N26" s="63">
        <v>20.440000000000001</v>
      </c>
      <c r="O26" s="64">
        <v>19.309999999999999</v>
      </c>
    </row>
    <row r="27" spans="1:15">
      <c r="A27" s="65"/>
      <c r="B27" s="58">
        <v>2006</v>
      </c>
      <c r="C27" s="63">
        <v>20.52</v>
      </c>
      <c r="D27" s="63">
        <v>20.53</v>
      </c>
      <c r="E27" s="63">
        <v>20.46</v>
      </c>
      <c r="F27" s="63">
        <v>20.37</v>
      </c>
      <c r="G27" s="63">
        <v>20.47</v>
      </c>
      <c r="H27" s="63">
        <v>20.43</v>
      </c>
      <c r="I27" s="63">
        <v>20.39</v>
      </c>
      <c r="J27" s="63">
        <v>20.46</v>
      </c>
      <c r="K27" s="63">
        <v>20.440000000000001</v>
      </c>
      <c r="L27" s="63">
        <v>20.49</v>
      </c>
      <c r="M27" s="63">
        <v>20.59</v>
      </c>
      <c r="N27" s="63">
        <v>21.04</v>
      </c>
      <c r="O27" s="64">
        <v>20.52</v>
      </c>
    </row>
    <row r="28" spans="1:15">
      <c r="A28" s="65"/>
      <c r="B28" s="58">
        <v>2007</v>
      </c>
      <c r="C28" s="63">
        <v>20.69</v>
      </c>
      <c r="D28" s="63">
        <v>20.58</v>
      </c>
      <c r="E28" s="63">
        <v>20.61</v>
      </c>
      <c r="F28" s="63">
        <v>20.59</v>
      </c>
      <c r="G28" s="63">
        <v>20.49</v>
      </c>
      <c r="H28" s="63">
        <v>20.67</v>
      </c>
      <c r="I28" s="63">
        <v>20.72</v>
      </c>
      <c r="J28" s="63">
        <v>20.72</v>
      </c>
      <c r="K28" s="63">
        <v>21.34</v>
      </c>
      <c r="L28" s="63">
        <v>21.76</v>
      </c>
      <c r="M28" s="63">
        <v>21.95</v>
      </c>
      <c r="N28" s="63">
        <v>23.71</v>
      </c>
      <c r="O28" s="64">
        <v>21.15</v>
      </c>
    </row>
    <row r="29" spans="1:15">
      <c r="A29" s="65"/>
      <c r="B29" s="58">
        <v>2008</v>
      </c>
      <c r="C29" s="63">
        <v>25.39</v>
      </c>
      <c r="D29" s="63">
        <v>27.33</v>
      </c>
      <c r="E29" s="63">
        <v>30.32</v>
      </c>
      <c r="F29" s="63">
        <v>30.73</v>
      </c>
      <c r="G29" s="63">
        <v>33.729999999999997</v>
      </c>
      <c r="H29" s="63">
        <v>33.89</v>
      </c>
      <c r="I29" s="63">
        <v>34.04</v>
      </c>
      <c r="J29" s="63">
        <v>35.42</v>
      </c>
      <c r="K29" s="63">
        <v>37.46</v>
      </c>
      <c r="L29" s="63">
        <v>38.54</v>
      </c>
      <c r="M29" s="63">
        <v>38.64</v>
      </c>
      <c r="N29" s="63">
        <v>34.93</v>
      </c>
      <c r="O29" s="64">
        <v>33.369999999999997</v>
      </c>
    </row>
    <row r="30" spans="1:15">
      <c r="A30" s="65"/>
      <c r="B30" s="58">
        <v>2009</v>
      </c>
      <c r="C30" s="63">
        <v>33.42</v>
      </c>
      <c r="D30" s="63">
        <v>30.79</v>
      </c>
      <c r="E30" s="63">
        <v>27.94</v>
      </c>
      <c r="F30" s="63">
        <v>25.69</v>
      </c>
      <c r="G30" s="63">
        <v>24.77</v>
      </c>
      <c r="H30" s="63">
        <v>23.13</v>
      </c>
      <c r="I30" s="63">
        <v>22.35</v>
      </c>
      <c r="J30" s="63">
        <v>22.19</v>
      </c>
      <c r="K30" s="63">
        <v>20.79</v>
      </c>
      <c r="L30" s="63">
        <v>18.07</v>
      </c>
      <c r="M30" s="63">
        <v>18.2</v>
      </c>
      <c r="N30" s="63">
        <v>18.48</v>
      </c>
      <c r="O30" s="64">
        <v>23.82</v>
      </c>
    </row>
    <row r="31" spans="1:15">
      <c r="A31" s="65"/>
      <c r="B31" s="58">
        <v>2010</v>
      </c>
      <c r="C31" s="63">
        <v>20.58</v>
      </c>
      <c r="D31" s="63">
        <v>21.64</v>
      </c>
      <c r="E31" s="63">
        <v>21.84</v>
      </c>
      <c r="F31" s="63">
        <v>21.9</v>
      </c>
      <c r="G31" s="63">
        <v>21.99</v>
      </c>
      <c r="H31" s="63">
        <v>21.84</v>
      </c>
      <c r="I31" s="63">
        <v>21.98</v>
      </c>
      <c r="J31" s="63">
        <v>22.84</v>
      </c>
      <c r="K31" s="63">
        <v>24.74</v>
      </c>
      <c r="L31" s="63">
        <v>25.96</v>
      </c>
      <c r="M31" s="63">
        <v>26.84</v>
      </c>
      <c r="N31" s="63">
        <v>27.5</v>
      </c>
      <c r="O31" s="64">
        <v>23.3</v>
      </c>
    </row>
    <row r="32" spans="1:15">
      <c r="A32" s="65"/>
      <c r="B32" s="58">
        <v>2011</v>
      </c>
      <c r="C32" s="63">
        <v>30.08</v>
      </c>
      <c r="D32" s="63">
        <v>30.48</v>
      </c>
      <c r="E32" s="63">
        <v>30.35</v>
      </c>
      <c r="F32" s="63">
        <v>30.3</v>
      </c>
      <c r="G32" s="63">
        <v>29.19</v>
      </c>
      <c r="H32" s="63">
        <v>29.22</v>
      </c>
      <c r="I32" s="63">
        <v>29.54</v>
      </c>
      <c r="J32" s="63">
        <v>29.56</v>
      </c>
      <c r="K32" s="63">
        <v>29.92</v>
      </c>
      <c r="L32" s="63">
        <v>30.49</v>
      </c>
      <c r="M32" s="63">
        <v>30.29</v>
      </c>
      <c r="N32" s="63">
        <v>30.42</v>
      </c>
      <c r="O32" s="64">
        <v>29.99</v>
      </c>
    </row>
    <row r="33" spans="1:18">
      <c r="A33" s="65"/>
      <c r="B33" s="58">
        <v>2012</v>
      </c>
      <c r="C33" s="63">
        <v>29.8</v>
      </c>
      <c r="D33" s="63">
        <v>29.71</v>
      </c>
      <c r="E33" s="63">
        <v>29.39</v>
      </c>
      <c r="F33" s="63">
        <v>28.98</v>
      </c>
      <c r="G33" s="63">
        <v>28.4</v>
      </c>
      <c r="H33" s="63">
        <v>28.67</v>
      </c>
      <c r="I33" s="63">
        <v>29.01</v>
      </c>
      <c r="J33" s="63">
        <v>29.33</v>
      </c>
      <c r="K33" s="63">
        <v>29.71</v>
      </c>
      <c r="L33" s="63">
        <v>29.84</v>
      </c>
      <c r="M33" s="63">
        <v>29.76</v>
      </c>
      <c r="N33" s="63">
        <v>29.64</v>
      </c>
      <c r="O33" s="64">
        <v>29.35</v>
      </c>
    </row>
    <row r="34" spans="1:18">
      <c r="A34" s="65"/>
      <c r="B34" s="58">
        <v>2013</v>
      </c>
      <c r="C34" s="63">
        <v>29.31</v>
      </c>
      <c r="D34" s="63">
        <v>29.66</v>
      </c>
      <c r="E34" s="63">
        <v>29.74</v>
      </c>
      <c r="F34" s="63">
        <v>29.98</v>
      </c>
      <c r="G34" s="63">
        <v>29.82</v>
      </c>
      <c r="H34" s="63">
        <v>29.59</v>
      </c>
      <c r="I34" s="63">
        <v>29.25</v>
      </c>
      <c r="J34" s="63">
        <v>29.09</v>
      </c>
      <c r="K34" s="63">
        <v>28.33</v>
      </c>
      <c r="L34" s="63">
        <v>27.71</v>
      </c>
      <c r="M34" s="63">
        <v>27.38</v>
      </c>
      <c r="N34" s="63">
        <v>27.81</v>
      </c>
      <c r="O34" s="64">
        <v>28.97</v>
      </c>
    </row>
    <row r="35" spans="1:18">
      <c r="A35" s="65"/>
      <c r="B35" s="58">
        <v>2014</v>
      </c>
      <c r="C35" s="63">
        <v>27.99</v>
      </c>
      <c r="D35" s="63">
        <v>29.28</v>
      </c>
      <c r="E35" s="63">
        <v>30.23</v>
      </c>
      <c r="F35" s="63">
        <v>30.22</v>
      </c>
      <c r="G35" s="63">
        <v>29.83</v>
      </c>
      <c r="H35" s="63">
        <v>29.38</v>
      </c>
      <c r="I35" s="63">
        <v>28.58</v>
      </c>
      <c r="J35" s="63">
        <v>28.78</v>
      </c>
      <c r="K35" s="63">
        <v>28.89</v>
      </c>
      <c r="L35" s="63">
        <v>29.29</v>
      </c>
      <c r="M35" s="63">
        <v>29.54</v>
      </c>
      <c r="N35" s="63">
        <v>30.12</v>
      </c>
      <c r="O35" s="64">
        <v>29.34</v>
      </c>
    </row>
    <row r="36" spans="1:18" ht="25.5" customHeight="1">
      <c r="A36" s="62" t="s">
        <v>21</v>
      </c>
      <c r="B36" s="58">
        <v>2005</v>
      </c>
      <c r="C36" s="63">
        <v>21</v>
      </c>
      <c r="D36" s="63">
        <v>21.18</v>
      </c>
      <c r="E36" s="63">
        <v>22.01</v>
      </c>
      <c r="F36" s="63">
        <v>22.57</v>
      </c>
      <c r="G36" s="63">
        <v>22.61</v>
      </c>
      <c r="H36" s="63">
        <v>23.27</v>
      </c>
      <c r="I36" s="63">
        <v>23.21</v>
      </c>
      <c r="J36" s="63">
        <v>22.95</v>
      </c>
      <c r="K36" s="63">
        <v>22.82</v>
      </c>
      <c r="L36" s="63">
        <v>22.95</v>
      </c>
      <c r="M36" s="63">
        <v>22.78</v>
      </c>
      <c r="N36" s="63">
        <v>23.47</v>
      </c>
      <c r="O36" s="64">
        <v>22.57</v>
      </c>
    </row>
    <row r="37" spans="1:18">
      <c r="A37" s="65"/>
      <c r="B37" s="58">
        <v>2006</v>
      </c>
      <c r="C37" s="63">
        <v>23.83</v>
      </c>
      <c r="D37" s="63">
        <v>24.24</v>
      </c>
      <c r="E37" s="63">
        <v>23.82</v>
      </c>
      <c r="F37" s="63">
        <v>24.15</v>
      </c>
      <c r="G37" s="63">
        <v>24.28</v>
      </c>
      <c r="H37" s="63">
        <v>24.57</v>
      </c>
      <c r="I37" s="63">
        <v>24.53</v>
      </c>
      <c r="J37" s="63">
        <v>24.06</v>
      </c>
      <c r="K37" s="63">
        <v>24.09</v>
      </c>
      <c r="L37" s="63">
        <v>24.17</v>
      </c>
      <c r="M37" s="63">
        <v>24.84</v>
      </c>
      <c r="N37" s="63">
        <v>24.83</v>
      </c>
      <c r="O37" s="64">
        <v>24.28</v>
      </c>
    </row>
    <row r="38" spans="1:18">
      <c r="A38" s="65"/>
      <c r="B38" s="58">
        <v>2007</v>
      </c>
      <c r="C38" s="63">
        <v>24.74</v>
      </c>
      <c r="D38" s="63">
        <v>24.59</v>
      </c>
      <c r="E38" s="63">
        <v>24.59</v>
      </c>
      <c r="F38" s="63">
        <v>24.84</v>
      </c>
      <c r="G38" s="63">
        <v>24.97</v>
      </c>
      <c r="H38" s="63">
        <v>24.72</v>
      </c>
      <c r="I38" s="63">
        <v>24.62</v>
      </c>
      <c r="J38" s="63">
        <v>25.02</v>
      </c>
      <c r="K38" s="63">
        <v>25.66</v>
      </c>
      <c r="L38" s="63">
        <v>26.12</v>
      </c>
      <c r="M38" s="63">
        <v>26.2</v>
      </c>
      <c r="N38" s="63">
        <v>27.93</v>
      </c>
      <c r="O38" s="64">
        <v>25.33</v>
      </c>
    </row>
    <row r="39" spans="1:18">
      <c r="A39" s="65"/>
      <c r="B39" s="58">
        <v>2008</v>
      </c>
      <c r="C39" s="63">
        <v>30.5</v>
      </c>
      <c r="D39" s="63">
        <v>31.94</v>
      </c>
      <c r="E39" s="63">
        <v>34.03</v>
      </c>
      <c r="F39" s="63">
        <v>34.89</v>
      </c>
      <c r="G39" s="63">
        <v>37.46</v>
      </c>
      <c r="H39" s="63">
        <v>38.57</v>
      </c>
      <c r="I39" s="63">
        <v>39.54</v>
      </c>
      <c r="J39" s="63">
        <v>39.53</v>
      </c>
      <c r="K39" s="63">
        <v>41.76</v>
      </c>
      <c r="L39" s="63">
        <v>42.97</v>
      </c>
      <c r="M39" s="63">
        <v>40.64</v>
      </c>
      <c r="N39" s="63">
        <v>40.03</v>
      </c>
      <c r="O39" s="64">
        <v>37.659999999999997</v>
      </c>
    </row>
    <row r="40" spans="1:18">
      <c r="A40" s="65"/>
      <c r="B40" s="58">
        <v>2009</v>
      </c>
      <c r="C40" s="63">
        <v>39.450000000000003</v>
      </c>
      <c r="D40" s="63">
        <v>37.479999999999997</v>
      </c>
      <c r="E40" s="63">
        <v>37.35</v>
      </c>
      <c r="F40" s="63">
        <v>37.159999999999997</v>
      </c>
      <c r="G40" s="63">
        <v>36.57</v>
      </c>
      <c r="H40" s="63">
        <v>35.549999999999997</v>
      </c>
      <c r="I40" s="63">
        <v>34.93</v>
      </c>
      <c r="J40" s="63">
        <v>34.03</v>
      </c>
      <c r="K40" s="63">
        <v>32.32</v>
      </c>
      <c r="L40" s="63">
        <v>29.29</v>
      </c>
      <c r="M40" s="63">
        <v>28.68</v>
      </c>
      <c r="N40" s="63">
        <v>29.33</v>
      </c>
      <c r="O40" s="64">
        <v>34.35</v>
      </c>
      <c r="R40" s="52">
        <v>5</v>
      </c>
    </row>
    <row r="41" spans="1:18">
      <c r="A41" s="65"/>
      <c r="B41" s="58">
        <v>2010</v>
      </c>
      <c r="C41" s="63">
        <v>28.19</v>
      </c>
      <c r="D41" s="63">
        <v>28.8</v>
      </c>
      <c r="E41" s="63">
        <v>30.61</v>
      </c>
      <c r="F41" s="63">
        <v>30.09</v>
      </c>
      <c r="G41" s="63">
        <v>29.9</v>
      </c>
      <c r="H41" s="63">
        <v>30.73</v>
      </c>
      <c r="I41" s="63">
        <v>30.83</v>
      </c>
      <c r="J41" s="63">
        <v>29.34</v>
      </c>
      <c r="K41" s="63">
        <v>29.91</v>
      </c>
      <c r="L41" s="63">
        <v>30.77</v>
      </c>
      <c r="M41" s="63">
        <v>31.21</v>
      </c>
      <c r="N41" s="63">
        <v>32.49</v>
      </c>
      <c r="O41" s="64">
        <v>30.24</v>
      </c>
    </row>
    <row r="42" spans="1:18">
      <c r="A42" s="65"/>
      <c r="B42" s="58">
        <v>2011</v>
      </c>
      <c r="C42" s="63">
        <v>34.369999999999997</v>
      </c>
      <c r="D42" s="63">
        <v>35.96</v>
      </c>
      <c r="E42" s="63">
        <v>37.46</v>
      </c>
      <c r="F42" s="63">
        <v>36.54</v>
      </c>
      <c r="G42" s="63">
        <v>35.97</v>
      </c>
      <c r="H42" s="63">
        <v>36.04</v>
      </c>
      <c r="I42" s="63">
        <v>36.950000000000003</v>
      </c>
      <c r="J42" s="63">
        <v>37.67</v>
      </c>
      <c r="K42" s="63">
        <v>38.36</v>
      </c>
      <c r="L42" s="63">
        <v>38.659999999999997</v>
      </c>
      <c r="M42" s="63">
        <v>38.619999999999997</v>
      </c>
      <c r="N42" s="63">
        <v>38.51</v>
      </c>
      <c r="O42" s="64">
        <v>37.090000000000003</v>
      </c>
    </row>
    <row r="43" spans="1:18">
      <c r="A43" s="65"/>
      <c r="B43" s="58">
        <v>2012</v>
      </c>
      <c r="C43" s="63">
        <v>39.14</v>
      </c>
      <c r="D43" s="63">
        <v>37.72</v>
      </c>
      <c r="E43" s="63">
        <v>38.53</v>
      </c>
      <c r="F43" s="63">
        <v>38.74</v>
      </c>
      <c r="G43" s="63">
        <v>38.74</v>
      </c>
      <c r="H43" s="63">
        <v>38.5</v>
      </c>
      <c r="I43" s="63">
        <v>39.58</v>
      </c>
      <c r="J43" s="63">
        <v>39.35</v>
      </c>
      <c r="K43" s="63">
        <v>39.04</v>
      </c>
      <c r="L43" s="63">
        <v>38.700000000000003</v>
      </c>
      <c r="M43" s="63">
        <v>38.700000000000003</v>
      </c>
      <c r="N43" s="63">
        <v>39.89</v>
      </c>
      <c r="O43" s="64">
        <v>38.89</v>
      </c>
    </row>
    <row r="44" spans="1:18">
      <c r="A44" s="65"/>
      <c r="B44" s="58">
        <v>2013</v>
      </c>
      <c r="C44" s="63">
        <v>39.51</v>
      </c>
      <c r="D44" s="63">
        <v>39.64</v>
      </c>
      <c r="E44" s="63">
        <v>39.4</v>
      </c>
      <c r="F44" s="63">
        <v>39.42</v>
      </c>
      <c r="G44" s="63">
        <v>40.26</v>
      </c>
      <c r="H44" s="63">
        <v>39.19</v>
      </c>
      <c r="I44" s="63">
        <v>39.04</v>
      </c>
      <c r="J44" s="63">
        <v>38.630000000000003</v>
      </c>
      <c r="K44" s="63">
        <v>38.01</v>
      </c>
      <c r="L44" s="63">
        <v>37.61</v>
      </c>
      <c r="M44" s="63">
        <v>37.549999999999997</v>
      </c>
      <c r="N44" s="63">
        <v>37.159999999999997</v>
      </c>
      <c r="O44" s="64">
        <v>38.79</v>
      </c>
    </row>
    <row r="45" spans="1:18">
      <c r="A45" s="65"/>
      <c r="B45" s="58">
        <v>2014</v>
      </c>
      <c r="C45" s="63">
        <v>38.369999999999997</v>
      </c>
      <c r="D45" s="63">
        <v>37.44</v>
      </c>
      <c r="E45" s="63">
        <v>39.1</v>
      </c>
      <c r="F45" s="63">
        <v>39.57</v>
      </c>
      <c r="G45" s="63">
        <v>39.06</v>
      </c>
      <c r="H45" s="63">
        <v>38.92</v>
      </c>
      <c r="I45" s="63">
        <v>38.68</v>
      </c>
      <c r="J45" s="63">
        <v>38.81</v>
      </c>
      <c r="K45" s="63">
        <v>39.32</v>
      </c>
      <c r="L45" s="63">
        <v>39.270000000000003</v>
      </c>
      <c r="M45" s="63">
        <v>39.450000000000003</v>
      </c>
      <c r="N45" s="63">
        <v>39.32</v>
      </c>
      <c r="O45" s="64">
        <v>38.94</v>
      </c>
    </row>
    <row r="46" spans="1:18" ht="25.5" customHeight="1">
      <c r="A46" s="62" t="s">
        <v>22</v>
      </c>
      <c r="B46" s="58">
        <v>2005</v>
      </c>
      <c r="C46" s="63">
        <v>24.35</v>
      </c>
      <c r="D46" s="63">
        <v>24.15</v>
      </c>
      <c r="E46" s="63">
        <v>24.59</v>
      </c>
      <c r="F46" s="63">
        <v>25</v>
      </c>
      <c r="G46" s="63">
        <v>25.08</v>
      </c>
      <c r="H46" s="63">
        <v>25.3</v>
      </c>
      <c r="I46" s="63">
        <v>25.28</v>
      </c>
      <c r="J46" s="63">
        <v>25.29</v>
      </c>
      <c r="K46" s="63">
        <v>25.3</v>
      </c>
      <c r="L46" s="63">
        <v>25.67</v>
      </c>
      <c r="M46" s="63">
        <v>25.19</v>
      </c>
      <c r="N46" s="63">
        <v>26.04</v>
      </c>
      <c r="O46" s="64">
        <v>25.1</v>
      </c>
    </row>
    <row r="47" spans="1:18">
      <c r="A47" s="65"/>
      <c r="B47" s="58">
        <v>2006</v>
      </c>
      <c r="C47" s="63">
        <v>26.72</v>
      </c>
      <c r="D47" s="63">
        <v>26.74</v>
      </c>
      <c r="E47" s="63">
        <v>26.61</v>
      </c>
      <c r="F47" s="63">
        <v>26.98</v>
      </c>
      <c r="G47" s="63">
        <v>26.88</v>
      </c>
      <c r="H47" s="63">
        <v>27.19</v>
      </c>
      <c r="I47" s="63">
        <v>26.86</v>
      </c>
      <c r="J47" s="63">
        <v>26.88</v>
      </c>
      <c r="K47" s="63">
        <v>27</v>
      </c>
      <c r="L47" s="63">
        <v>26.54</v>
      </c>
      <c r="M47" s="63">
        <v>26.54</v>
      </c>
      <c r="N47" s="63">
        <v>26.88</v>
      </c>
      <c r="O47" s="64">
        <v>26.82</v>
      </c>
    </row>
    <row r="48" spans="1:18">
      <c r="A48" s="65"/>
      <c r="B48" s="58">
        <v>2007</v>
      </c>
      <c r="C48" s="63">
        <v>27.28</v>
      </c>
      <c r="D48" s="63">
        <v>27.92</v>
      </c>
      <c r="E48" s="63">
        <v>28.27</v>
      </c>
      <c r="F48" s="63">
        <v>29.09</v>
      </c>
      <c r="G48" s="63">
        <v>29.83</v>
      </c>
      <c r="H48" s="63">
        <v>29.5</v>
      </c>
      <c r="I48" s="63">
        <v>29.79</v>
      </c>
      <c r="J48" s="63">
        <v>30.1</v>
      </c>
      <c r="K48" s="63">
        <v>31.3</v>
      </c>
      <c r="L48" s="63">
        <v>31.58</v>
      </c>
      <c r="M48" s="63">
        <v>33.06</v>
      </c>
      <c r="N48" s="63">
        <v>33.21</v>
      </c>
      <c r="O48" s="64">
        <v>30.08</v>
      </c>
    </row>
    <row r="49" spans="1:15">
      <c r="A49" s="65"/>
      <c r="B49" s="58">
        <v>2008</v>
      </c>
      <c r="C49" s="63">
        <v>36.96</v>
      </c>
      <c r="D49" s="63">
        <v>38.56</v>
      </c>
      <c r="E49" s="63">
        <v>38.520000000000003</v>
      </c>
      <c r="F49" s="63">
        <v>39.119999999999997</v>
      </c>
      <c r="G49" s="63">
        <v>41.2</v>
      </c>
      <c r="H49" s="63">
        <v>44.44</v>
      </c>
      <c r="I49" s="63">
        <v>48.19</v>
      </c>
      <c r="J49" s="63">
        <v>51.01</v>
      </c>
      <c r="K49" s="63">
        <v>52.7</v>
      </c>
      <c r="L49" s="63">
        <v>49.08</v>
      </c>
      <c r="M49" s="63">
        <v>44.22</v>
      </c>
      <c r="N49" s="63">
        <v>40.07</v>
      </c>
      <c r="O49" s="64">
        <v>43.67</v>
      </c>
    </row>
    <row r="50" spans="1:15">
      <c r="A50" s="65"/>
      <c r="B50" s="58">
        <v>2009</v>
      </c>
      <c r="C50" s="63">
        <v>36.72</v>
      </c>
      <c r="D50" s="63">
        <v>35.43</v>
      </c>
      <c r="E50" s="63">
        <v>35.659999999999997</v>
      </c>
      <c r="F50" s="63">
        <v>34.020000000000003</v>
      </c>
      <c r="G50" s="63">
        <v>33.33</v>
      </c>
      <c r="H50" s="63">
        <v>33.1</v>
      </c>
      <c r="I50" s="63">
        <v>32.19</v>
      </c>
      <c r="J50" s="63">
        <v>32.35</v>
      </c>
      <c r="K50" s="63">
        <v>31.44</v>
      </c>
      <c r="L50" s="63">
        <v>30.44</v>
      </c>
      <c r="M50" s="63">
        <v>28.57</v>
      </c>
      <c r="N50" s="63">
        <v>29.46</v>
      </c>
      <c r="O50" s="64">
        <v>32.729999999999997</v>
      </c>
    </row>
    <row r="51" spans="1:15">
      <c r="A51" s="65"/>
      <c r="B51" s="58">
        <v>2010</v>
      </c>
      <c r="C51" s="63">
        <v>29.87</v>
      </c>
      <c r="D51" s="63">
        <v>30.97</v>
      </c>
      <c r="E51" s="63">
        <v>30.93</v>
      </c>
      <c r="F51" s="63">
        <v>31.7</v>
      </c>
      <c r="G51" s="63">
        <v>31.34</v>
      </c>
      <c r="H51" s="63">
        <v>30.89</v>
      </c>
      <c r="I51" s="63">
        <v>30.88</v>
      </c>
      <c r="J51" s="63">
        <v>31.43</v>
      </c>
      <c r="K51" s="63">
        <v>32.340000000000003</v>
      </c>
      <c r="L51" s="63">
        <v>34.020000000000003</v>
      </c>
      <c r="M51" s="63">
        <v>33.83</v>
      </c>
      <c r="N51" s="63">
        <v>35.74</v>
      </c>
      <c r="O51" s="64">
        <v>32</v>
      </c>
    </row>
    <row r="52" spans="1:15">
      <c r="A52" s="65"/>
      <c r="B52" s="58">
        <v>2011</v>
      </c>
      <c r="C52" s="63">
        <v>36.869999999999997</v>
      </c>
      <c r="D52" s="63">
        <v>38.43</v>
      </c>
      <c r="E52" s="63">
        <v>37.92</v>
      </c>
      <c r="F52" s="63">
        <v>37.450000000000003</v>
      </c>
      <c r="G52" s="63">
        <v>37.11</v>
      </c>
      <c r="H52" s="63">
        <v>38.76</v>
      </c>
      <c r="I52" s="63">
        <v>39.520000000000003</v>
      </c>
      <c r="J52" s="63">
        <v>40.119999999999997</v>
      </c>
      <c r="K52" s="63">
        <v>40.25</v>
      </c>
      <c r="L52" s="63">
        <v>42.16</v>
      </c>
      <c r="M52" s="63">
        <v>40.82</v>
      </c>
      <c r="N52" s="63">
        <v>41.5</v>
      </c>
      <c r="O52" s="64">
        <v>39.24</v>
      </c>
    </row>
    <row r="53" spans="1:15">
      <c r="A53" s="65"/>
      <c r="B53" s="58">
        <v>2012</v>
      </c>
      <c r="C53" s="63">
        <v>42.11</v>
      </c>
      <c r="D53" s="63">
        <v>42.24</v>
      </c>
      <c r="E53" s="63">
        <v>42.43</v>
      </c>
      <c r="F53" s="63">
        <v>43.33</v>
      </c>
      <c r="G53" s="63">
        <v>44.57</v>
      </c>
      <c r="H53" s="63">
        <v>45.45</v>
      </c>
      <c r="I53" s="63">
        <v>45.94</v>
      </c>
      <c r="J53" s="63">
        <v>45.32</v>
      </c>
      <c r="K53" s="63">
        <v>45.6</v>
      </c>
      <c r="L53" s="63">
        <v>43.77</v>
      </c>
      <c r="M53" s="63">
        <v>43.5</v>
      </c>
      <c r="N53" s="63">
        <v>44.25</v>
      </c>
      <c r="O53" s="64">
        <v>44.04</v>
      </c>
    </row>
    <row r="54" spans="1:15">
      <c r="A54" s="65"/>
      <c r="B54" s="58">
        <v>2013</v>
      </c>
      <c r="C54" s="63">
        <v>44.19</v>
      </c>
      <c r="D54" s="63">
        <v>44.28</v>
      </c>
      <c r="E54" s="63">
        <v>44.43</v>
      </c>
      <c r="F54" s="63">
        <v>43.4</v>
      </c>
      <c r="G54" s="63">
        <v>41.26</v>
      </c>
      <c r="H54" s="63">
        <v>41.6</v>
      </c>
      <c r="I54" s="63">
        <v>41.55</v>
      </c>
      <c r="J54" s="63">
        <v>40.72</v>
      </c>
      <c r="K54" s="63">
        <v>39.56</v>
      </c>
      <c r="L54" s="63">
        <v>38.590000000000003</v>
      </c>
      <c r="M54" s="63">
        <v>39.14</v>
      </c>
      <c r="N54" s="63">
        <v>38.979999999999997</v>
      </c>
      <c r="O54" s="64">
        <v>41.48</v>
      </c>
    </row>
    <row r="55" spans="1:15">
      <c r="A55" s="65"/>
      <c r="B55" s="58">
        <v>2014</v>
      </c>
      <c r="C55" s="63">
        <v>39.31</v>
      </c>
      <c r="D55" s="63">
        <v>40.22</v>
      </c>
      <c r="E55" s="63">
        <v>41.2</v>
      </c>
      <c r="F55" s="63">
        <v>40.69</v>
      </c>
      <c r="G55" s="63">
        <v>40.049999999999997</v>
      </c>
      <c r="H55" s="63">
        <v>38.82</v>
      </c>
      <c r="I55" s="63">
        <v>38.659999999999997</v>
      </c>
      <c r="J55" s="63">
        <v>38.68</v>
      </c>
      <c r="K55" s="63">
        <v>39.47</v>
      </c>
      <c r="L55" s="63">
        <v>38.93</v>
      </c>
      <c r="M55" s="63">
        <v>39</v>
      </c>
      <c r="N55" s="63">
        <v>39.159999999999997</v>
      </c>
      <c r="O55" s="64">
        <v>39.520000000000003</v>
      </c>
    </row>
    <row r="56" spans="1:15" ht="25.5" customHeight="1">
      <c r="A56" s="62" t="s">
        <v>23</v>
      </c>
      <c r="B56" s="58">
        <v>2005</v>
      </c>
      <c r="C56" s="63">
        <v>14.5</v>
      </c>
      <c r="D56" s="63">
        <v>14.34</v>
      </c>
      <c r="E56" s="63">
        <v>14.63</v>
      </c>
      <c r="F56" s="63">
        <v>14.6</v>
      </c>
      <c r="G56" s="63">
        <v>14.99</v>
      </c>
      <c r="H56" s="63">
        <v>15.15</v>
      </c>
      <c r="I56" s="63">
        <v>15.03</v>
      </c>
      <c r="J56" s="63">
        <v>15.09</v>
      </c>
      <c r="K56" s="63">
        <v>15.18</v>
      </c>
      <c r="L56" s="63">
        <v>15.06</v>
      </c>
      <c r="M56" s="63">
        <v>15</v>
      </c>
      <c r="N56" s="63">
        <v>15.06</v>
      </c>
      <c r="O56" s="64">
        <v>14.89</v>
      </c>
    </row>
    <row r="57" spans="1:15">
      <c r="A57" s="65"/>
      <c r="B57" s="58">
        <v>2006</v>
      </c>
      <c r="C57" s="63">
        <v>14.91</v>
      </c>
      <c r="D57" s="63">
        <v>14.83</v>
      </c>
      <c r="E57" s="63">
        <v>14.82</v>
      </c>
      <c r="F57" s="63">
        <v>14.87</v>
      </c>
      <c r="G57" s="63">
        <v>14.98</v>
      </c>
      <c r="H57" s="63">
        <v>14.94</v>
      </c>
      <c r="I57" s="63">
        <v>14.95</v>
      </c>
      <c r="J57" s="63">
        <v>14.9</v>
      </c>
      <c r="K57" s="63">
        <v>14.89</v>
      </c>
      <c r="L57" s="63">
        <v>14.93</v>
      </c>
      <c r="M57" s="63">
        <v>14.74</v>
      </c>
      <c r="N57" s="63">
        <v>14.69</v>
      </c>
      <c r="O57" s="64">
        <v>14.87</v>
      </c>
    </row>
    <row r="58" spans="1:15">
      <c r="A58" s="65"/>
      <c r="B58" s="58">
        <v>2007</v>
      </c>
      <c r="C58" s="63">
        <v>14.88</v>
      </c>
      <c r="D58" s="63">
        <v>14.88</v>
      </c>
      <c r="E58" s="63">
        <v>14.93</v>
      </c>
      <c r="F58" s="63">
        <v>14.9</v>
      </c>
      <c r="G58" s="63">
        <v>15.06</v>
      </c>
      <c r="H58" s="63">
        <v>15.32</v>
      </c>
      <c r="I58" s="63">
        <v>15.21</v>
      </c>
      <c r="J58" s="63">
        <v>15.55</v>
      </c>
      <c r="K58" s="63">
        <v>16.239999999999998</v>
      </c>
      <c r="L58" s="63">
        <v>16.61</v>
      </c>
      <c r="M58" s="63">
        <v>17.190000000000001</v>
      </c>
      <c r="N58" s="63">
        <v>18.940000000000001</v>
      </c>
      <c r="O58" s="64">
        <v>15.81</v>
      </c>
    </row>
    <row r="59" spans="1:15">
      <c r="A59" s="65"/>
      <c r="B59" s="58">
        <v>2008</v>
      </c>
      <c r="C59" s="63">
        <v>20.58</v>
      </c>
      <c r="D59" s="63">
        <v>21.95</v>
      </c>
      <c r="E59" s="63">
        <v>22.54</v>
      </c>
      <c r="F59" s="63">
        <v>22.84</v>
      </c>
      <c r="G59" s="63">
        <v>24.27</v>
      </c>
      <c r="H59" s="63">
        <v>24.75</v>
      </c>
      <c r="I59" s="63">
        <v>27.47</v>
      </c>
      <c r="J59" s="63">
        <v>28.16</v>
      </c>
      <c r="K59" s="63">
        <v>28.25</v>
      </c>
      <c r="L59" s="63">
        <v>29.2</v>
      </c>
      <c r="M59" s="63">
        <v>29.17</v>
      </c>
      <c r="N59" s="63">
        <v>29.66</v>
      </c>
      <c r="O59" s="64">
        <v>25.74</v>
      </c>
    </row>
    <row r="60" spans="1:15">
      <c r="A60" s="65"/>
      <c r="B60" s="58">
        <v>2009</v>
      </c>
      <c r="C60" s="63">
        <v>29.22</v>
      </c>
      <c r="D60" s="63">
        <v>28.77</v>
      </c>
      <c r="E60" s="63">
        <v>26.49</v>
      </c>
      <c r="F60" s="63">
        <v>25.75</v>
      </c>
      <c r="G60" s="63">
        <v>25.37</v>
      </c>
      <c r="H60" s="63">
        <v>24.31</v>
      </c>
      <c r="I60" s="63">
        <v>23.85</v>
      </c>
      <c r="J60" s="63">
        <v>23.06</v>
      </c>
      <c r="K60" s="63">
        <v>21.45</v>
      </c>
      <c r="L60" s="63">
        <v>19.78</v>
      </c>
      <c r="M60" s="63">
        <v>18.28</v>
      </c>
      <c r="N60" s="63">
        <v>18.16</v>
      </c>
      <c r="O60" s="64">
        <v>23.71</v>
      </c>
    </row>
    <row r="61" spans="1:15">
      <c r="A61" s="65"/>
      <c r="B61" s="58">
        <v>2010</v>
      </c>
      <c r="C61" s="63">
        <v>17.899999999999999</v>
      </c>
      <c r="D61" s="63">
        <v>18.03</v>
      </c>
      <c r="E61" s="63">
        <v>18.13</v>
      </c>
      <c r="F61" s="63">
        <v>18.36</v>
      </c>
      <c r="G61" s="63">
        <v>17.61</v>
      </c>
      <c r="H61" s="63">
        <v>17.57</v>
      </c>
      <c r="I61" s="63">
        <v>17.989999999999998</v>
      </c>
      <c r="J61" s="63">
        <v>18.600000000000001</v>
      </c>
      <c r="K61" s="63">
        <v>19.63</v>
      </c>
      <c r="L61" s="63">
        <v>19.66</v>
      </c>
      <c r="M61" s="63">
        <v>20.010000000000002</v>
      </c>
      <c r="N61" s="63">
        <v>20.239999999999998</v>
      </c>
      <c r="O61" s="64">
        <v>18.64</v>
      </c>
    </row>
    <row r="62" spans="1:15">
      <c r="A62" s="65"/>
      <c r="B62" s="58">
        <v>2011</v>
      </c>
      <c r="C62" s="63">
        <v>20.62</v>
      </c>
      <c r="D62" s="63">
        <v>21.11</v>
      </c>
      <c r="E62" s="63">
        <v>21.71</v>
      </c>
      <c r="F62" s="63">
        <v>22.13</v>
      </c>
      <c r="G62" s="63">
        <v>21.2</v>
      </c>
      <c r="H62" s="63">
        <v>21.53</v>
      </c>
      <c r="I62" s="63">
        <v>21.7</v>
      </c>
      <c r="J62" s="63">
        <v>21.78</v>
      </c>
      <c r="K62" s="63">
        <v>22.28</v>
      </c>
      <c r="L62" s="63">
        <v>22.33</v>
      </c>
      <c r="M62" s="63">
        <v>22.31</v>
      </c>
      <c r="N62" s="63">
        <v>22.38</v>
      </c>
      <c r="O62" s="64">
        <v>21.76</v>
      </c>
    </row>
    <row r="63" spans="1:15">
      <c r="A63" s="65"/>
      <c r="B63" s="58">
        <v>2012</v>
      </c>
      <c r="C63" s="63">
        <v>22.3</v>
      </c>
      <c r="D63" s="63">
        <v>22.24</v>
      </c>
      <c r="E63" s="63">
        <v>22.15</v>
      </c>
      <c r="F63" s="63">
        <v>22.12</v>
      </c>
      <c r="G63" s="63">
        <v>22.21</v>
      </c>
      <c r="H63" s="63">
        <v>22.27</v>
      </c>
      <c r="I63" s="63">
        <v>22.39</v>
      </c>
      <c r="J63" s="63">
        <v>22.48</v>
      </c>
      <c r="K63" s="63">
        <v>22.46</v>
      </c>
      <c r="L63" s="63">
        <v>23.06</v>
      </c>
      <c r="M63" s="63">
        <v>22.27</v>
      </c>
      <c r="N63" s="63">
        <v>22.59</v>
      </c>
      <c r="O63" s="64">
        <v>22.38</v>
      </c>
    </row>
    <row r="64" spans="1:15">
      <c r="A64" s="65"/>
      <c r="B64" s="58">
        <v>2013</v>
      </c>
      <c r="C64" s="63">
        <v>22.28</v>
      </c>
      <c r="D64" s="63">
        <v>22.51</v>
      </c>
      <c r="E64" s="63">
        <v>22.53</v>
      </c>
      <c r="F64" s="63">
        <v>22.71</v>
      </c>
      <c r="G64" s="63">
        <v>22.48</v>
      </c>
      <c r="H64" s="63">
        <v>22.73</v>
      </c>
      <c r="I64" s="63">
        <v>22.66</v>
      </c>
      <c r="J64" s="63">
        <v>22.37</v>
      </c>
      <c r="K64" s="63">
        <v>22.09</v>
      </c>
      <c r="L64" s="63">
        <v>21.44</v>
      </c>
      <c r="M64" s="63">
        <v>21.47</v>
      </c>
      <c r="N64" s="63">
        <v>21.63</v>
      </c>
      <c r="O64" s="64">
        <v>22.24</v>
      </c>
    </row>
    <row r="65" spans="1:15">
      <c r="A65" s="65"/>
      <c r="B65" s="58">
        <v>2014</v>
      </c>
      <c r="C65" s="63">
        <v>21.28</v>
      </c>
      <c r="D65" s="63">
        <v>21.03</v>
      </c>
      <c r="E65" s="63">
        <v>21.29</v>
      </c>
      <c r="F65" s="63">
        <v>21.07</v>
      </c>
      <c r="G65" s="63">
        <v>20.97</v>
      </c>
      <c r="H65" s="63">
        <v>21.19</v>
      </c>
      <c r="I65" s="63">
        <v>21.16</v>
      </c>
      <c r="J65" s="63">
        <v>21.26</v>
      </c>
      <c r="K65" s="63">
        <v>20.97</v>
      </c>
      <c r="L65" s="63">
        <v>21.57</v>
      </c>
      <c r="M65" s="63">
        <v>21.58</v>
      </c>
      <c r="N65" s="63">
        <v>21.77</v>
      </c>
      <c r="O65" s="64">
        <v>21.26</v>
      </c>
    </row>
    <row r="66" spans="1:15" ht="25.5" customHeight="1">
      <c r="A66" s="62" t="s">
        <v>24</v>
      </c>
      <c r="B66" s="58">
        <v>2005</v>
      </c>
      <c r="C66" s="63">
        <v>31.21</v>
      </c>
      <c r="D66" s="63">
        <v>31.07</v>
      </c>
      <c r="E66" s="63">
        <v>33.11</v>
      </c>
      <c r="F66" s="63">
        <v>33.31</v>
      </c>
      <c r="G66" s="63">
        <v>33.78</v>
      </c>
      <c r="H66" s="63">
        <v>34.64</v>
      </c>
      <c r="I66" s="63">
        <v>34.79</v>
      </c>
      <c r="J66" s="63">
        <v>34.42</v>
      </c>
      <c r="K66" s="63">
        <v>35.020000000000003</v>
      </c>
      <c r="L66" s="63">
        <v>35.340000000000003</v>
      </c>
      <c r="M66" s="63">
        <v>34.82</v>
      </c>
      <c r="N66" s="63">
        <v>35.31</v>
      </c>
      <c r="O66" s="64">
        <v>33.9</v>
      </c>
    </row>
    <row r="67" spans="1:15">
      <c r="A67" s="65"/>
      <c r="B67" s="58">
        <v>2006</v>
      </c>
      <c r="C67" s="63">
        <v>34.659999999999997</v>
      </c>
      <c r="D67" s="63">
        <v>34.9</v>
      </c>
      <c r="E67" s="63">
        <v>33.86</v>
      </c>
      <c r="F67" s="63">
        <v>34.93</v>
      </c>
      <c r="G67" s="63">
        <v>35.19</v>
      </c>
      <c r="H67" s="63">
        <v>34.93</v>
      </c>
      <c r="I67" s="63">
        <v>35.11</v>
      </c>
      <c r="J67" s="63">
        <v>35</v>
      </c>
      <c r="K67" s="63">
        <v>34.96</v>
      </c>
      <c r="L67" s="63">
        <v>35.130000000000003</v>
      </c>
      <c r="M67" s="63">
        <v>35.1</v>
      </c>
      <c r="N67" s="63">
        <v>34.69</v>
      </c>
      <c r="O67" s="64">
        <v>34.869999999999997</v>
      </c>
    </row>
    <row r="68" spans="1:15">
      <c r="A68" s="65"/>
      <c r="B68" s="58">
        <v>2007</v>
      </c>
      <c r="C68" s="63">
        <v>37.130000000000003</v>
      </c>
      <c r="D68" s="63">
        <v>34.94</v>
      </c>
      <c r="E68" s="63">
        <v>36.26</v>
      </c>
      <c r="F68" s="63">
        <v>36.299999999999997</v>
      </c>
      <c r="G68" s="63">
        <v>36.31</v>
      </c>
      <c r="H68" s="63">
        <v>36.409999999999997</v>
      </c>
      <c r="I68" s="63">
        <v>36.520000000000003</v>
      </c>
      <c r="J68" s="63">
        <v>36.56</v>
      </c>
      <c r="K68" s="63">
        <v>36.31</v>
      </c>
      <c r="L68" s="63">
        <v>36.97</v>
      </c>
      <c r="M68" s="63">
        <v>37.020000000000003</v>
      </c>
      <c r="N68" s="63">
        <v>37.57</v>
      </c>
      <c r="O68" s="64">
        <v>36.53</v>
      </c>
    </row>
    <row r="69" spans="1:15">
      <c r="A69" s="65"/>
      <c r="B69" s="58">
        <v>2008</v>
      </c>
      <c r="C69" s="63">
        <v>41.14</v>
      </c>
      <c r="D69" s="63">
        <v>45.91</v>
      </c>
      <c r="E69" s="63">
        <v>46.51</v>
      </c>
      <c r="F69" s="63">
        <v>49.39</v>
      </c>
      <c r="G69" s="63">
        <v>52.03</v>
      </c>
      <c r="H69" s="63">
        <v>54.51</v>
      </c>
      <c r="I69" s="63">
        <v>56.73</v>
      </c>
      <c r="J69" s="63">
        <v>59.19</v>
      </c>
      <c r="K69" s="63">
        <v>61.97</v>
      </c>
      <c r="L69" s="63">
        <v>62.01</v>
      </c>
      <c r="M69" s="63">
        <v>67.569999999999993</v>
      </c>
      <c r="N69" s="63">
        <v>68.97</v>
      </c>
      <c r="O69" s="64">
        <v>55.49</v>
      </c>
    </row>
    <row r="70" spans="1:15">
      <c r="A70" s="65"/>
      <c r="B70" s="58">
        <v>2009</v>
      </c>
      <c r="C70" s="63">
        <v>69.98</v>
      </c>
      <c r="D70" s="63">
        <v>69.81</v>
      </c>
      <c r="E70" s="63">
        <v>69.569999999999993</v>
      </c>
      <c r="F70" s="63">
        <v>69.88</v>
      </c>
      <c r="G70" s="63">
        <v>68.27</v>
      </c>
      <c r="H70" s="63">
        <v>68.45</v>
      </c>
      <c r="I70" s="63">
        <v>68.349999999999994</v>
      </c>
      <c r="J70" s="63">
        <v>67.61</v>
      </c>
      <c r="K70" s="63">
        <v>68.709999999999994</v>
      </c>
      <c r="L70" s="63">
        <v>65.2</v>
      </c>
      <c r="M70" s="63">
        <v>63.66</v>
      </c>
      <c r="N70" s="63">
        <v>62.49</v>
      </c>
      <c r="O70" s="64">
        <v>67.67</v>
      </c>
    </row>
    <row r="71" spans="1:15">
      <c r="A71" s="65"/>
      <c r="B71" s="58">
        <v>2010</v>
      </c>
      <c r="C71" s="63">
        <v>63.53</v>
      </c>
      <c r="D71" s="63">
        <v>60.34</v>
      </c>
      <c r="E71" s="63">
        <v>57.53</v>
      </c>
      <c r="F71" s="63">
        <v>59.08</v>
      </c>
      <c r="G71" s="63">
        <v>58.68</v>
      </c>
      <c r="H71" s="63">
        <v>57.87</v>
      </c>
      <c r="I71" s="63">
        <v>57.53</v>
      </c>
      <c r="J71" s="63">
        <v>56.45</v>
      </c>
      <c r="K71" s="63">
        <v>57.22</v>
      </c>
      <c r="L71" s="63">
        <v>57.77</v>
      </c>
      <c r="M71" s="63">
        <v>58.05</v>
      </c>
      <c r="N71" s="63">
        <v>56.74</v>
      </c>
      <c r="O71" s="64">
        <v>58.4</v>
      </c>
    </row>
    <row r="72" spans="1:15">
      <c r="A72" s="65"/>
      <c r="B72" s="58">
        <v>2011</v>
      </c>
      <c r="C72" s="63">
        <v>56.4</v>
      </c>
      <c r="D72" s="63">
        <v>56.88</v>
      </c>
      <c r="E72" s="63">
        <v>58.29</v>
      </c>
      <c r="F72" s="63">
        <v>58.84</v>
      </c>
      <c r="G72" s="63">
        <v>57.44</v>
      </c>
      <c r="H72" s="63">
        <v>57.89</v>
      </c>
      <c r="I72" s="63">
        <v>58.05</v>
      </c>
      <c r="J72" s="63">
        <v>58.76</v>
      </c>
      <c r="K72" s="63">
        <v>59.34</v>
      </c>
      <c r="L72" s="63">
        <v>59.24</v>
      </c>
      <c r="M72" s="63">
        <v>59.47</v>
      </c>
      <c r="N72" s="63">
        <v>59.45</v>
      </c>
      <c r="O72" s="64">
        <v>58.34</v>
      </c>
    </row>
    <row r="73" spans="1:15">
      <c r="A73" s="65"/>
      <c r="B73" s="58">
        <v>2012</v>
      </c>
      <c r="C73" s="63">
        <v>60.14</v>
      </c>
      <c r="D73" s="63">
        <v>59.67</v>
      </c>
      <c r="E73" s="63">
        <v>59.91</v>
      </c>
      <c r="F73" s="63">
        <v>60.22</v>
      </c>
      <c r="G73" s="63">
        <v>59.77</v>
      </c>
      <c r="H73" s="63">
        <v>59.58</v>
      </c>
      <c r="I73" s="63">
        <v>61.12</v>
      </c>
      <c r="J73" s="63">
        <v>60.43</v>
      </c>
      <c r="K73" s="63">
        <v>60.34</v>
      </c>
      <c r="L73" s="63">
        <v>56.46</v>
      </c>
      <c r="M73" s="63">
        <v>58.13</v>
      </c>
      <c r="N73" s="63">
        <v>59.53</v>
      </c>
      <c r="O73" s="64">
        <v>59.61</v>
      </c>
    </row>
    <row r="74" spans="1:15">
      <c r="A74" s="65"/>
      <c r="B74" s="58">
        <v>2013</v>
      </c>
      <c r="C74" s="63">
        <v>59.78</v>
      </c>
      <c r="D74" s="63">
        <v>61.02</v>
      </c>
      <c r="E74" s="63">
        <v>60.06</v>
      </c>
      <c r="F74" s="63">
        <v>60.51</v>
      </c>
      <c r="G74" s="63">
        <v>60.21</v>
      </c>
      <c r="H74" s="63">
        <v>60.21</v>
      </c>
      <c r="I74" s="63">
        <v>60.73</v>
      </c>
      <c r="J74" s="63">
        <v>60.73</v>
      </c>
      <c r="K74" s="63">
        <v>60.32</v>
      </c>
      <c r="L74" s="63">
        <v>60.74</v>
      </c>
      <c r="M74" s="63">
        <v>60.41</v>
      </c>
      <c r="N74" s="63">
        <v>60.56</v>
      </c>
      <c r="O74" s="64">
        <v>60.44</v>
      </c>
    </row>
    <row r="75" spans="1:15">
      <c r="A75" s="65"/>
      <c r="B75" s="58">
        <v>2014</v>
      </c>
      <c r="C75" s="63">
        <v>60.81</v>
      </c>
      <c r="D75" s="63">
        <v>60.9</v>
      </c>
      <c r="E75" s="63">
        <v>59.9</v>
      </c>
      <c r="F75" s="63">
        <v>60.65</v>
      </c>
      <c r="G75" s="63">
        <v>61.08</v>
      </c>
      <c r="H75" s="63">
        <v>60.33</v>
      </c>
      <c r="I75" s="63">
        <v>60.65</v>
      </c>
      <c r="J75" s="63">
        <v>61.54</v>
      </c>
      <c r="K75" s="63">
        <v>62.2</v>
      </c>
      <c r="L75" s="63">
        <v>62.06</v>
      </c>
      <c r="M75" s="63">
        <v>63.54</v>
      </c>
      <c r="N75" s="63">
        <v>64.2</v>
      </c>
      <c r="O75" s="64">
        <v>61.49</v>
      </c>
    </row>
    <row r="76" spans="1:15" ht="25.5" customHeight="1">
      <c r="A76" s="62" t="s">
        <v>25</v>
      </c>
      <c r="B76" s="58">
        <v>2005</v>
      </c>
      <c r="C76" s="63">
        <v>26.22</v>
      </c>
      <c r="D76" s="63">
        <v>26.46</v>
      </c>
      <c r="E76" s="63">
        <v>26.51</v>
      </c>
      <c r="F76" s="63">
        <v>26.45</v>
      </c>
      <c r="G76" s="63">
        <v>26.47</v>
      </c>
      <c r="H76" s="63">
        <v>26.68</v>
      </c>
      <c r="I76" s="63">
        <v>26.72</v>
      </c>
      <c r="J76" s="63">
        <v>26.96</v>
      </c>
      <c r="K76" s="63">
        <v>26.33</v>
      </c>
      <c r="L76" s="63">
        <v>26.44</v>
      </c>
      <c r="M76" s="63">
        <v>27.66</v>
      </c>
      <c r="N76" s="63">
        <v>26.77</v>
      </c>
      <c r="O76" s="64">
        <v>26.64</v>
      </c>
    </row>
    <row r="77" spans="1:15">
      <c r="A77" s="65"/>
      <c r="B77" s="58">
        <v>2006</v>
      </c>
      <c r="C77" s="63">
        <v>28.14</v>
      </c>
      <c r="D77" s="63">
        <v>28.24</v>
      </c>
      <c r="E77" s="63">
        <v>28.76</v>
      </c>
      <c r="F77" s="63">
        <v>29.4</v>
      </c>
      <c r="G77" s="63">
        <v>28.55</v>
      </c>
      <c r="H77" s="63">
        <v>28.46</v>
      </c>
      <c r="I77" s="63">
        <v>27.44</v>
      </c>
      <c r="J77" s="63">
        <v>27.4</v>
      </c>
      <c r="K77" s="63">
        <v>26.98</v>
      </c>
      <c r="L77" s="63">
        <v>27.01</v>
      </c>
      <c r="M77" s="63">
        <v>26.61</v>
      </c>
      <c r="N77" s="63">
        <v>26.83</v>
      </c>
      <c r="O77" s="64">
        <v>27.82</v>
      </c>
    </row>
    <row r="78" spans="1:15">
      <c r="A78" s="65"/>
      <c r="B78" s="58">
        <v>2007</v>
      </c>
      <c r="C78" s="63">
        <v>27.26</v>
      </c>
      <c r="D78" s="63">
        <v>27.5</v>
      </c>
      <c r="E78" s="63">
        <v>28.85</v>
      </c>
      <c r="F78" s="63">
        <v>31.18</v>
      </c>
      <c r="G78" s="63">
        <v>33.08</v>
      </c>
      <c r="H78" s="63">
        <v>33.85</v>
      </c>
      <c r="I78" s="63">
        <v>34.49</v>
      </c>
      <c r="J78" s="63">
        <v>34.770000000000003</v>
      </c>
      <c r="K78" s="63">
        <v>35.94</v>
      </c>
      <c r="L78" s="63">
        <v>37</v>
      </c>
      <c r="M78" s="63">
        <v>38.54</v>
      </c>
      <c r="N78" s="63">
        <v>43.38</v>
      </c>
      <c r="O78" s="64">
        <v>33.82</v>
      </c>
    </row>
    <row r="79" spans="1:15">
      <c r="A79" s="65"/>
      <c r="B79" s="58">
        <v>2008</v>
      </c>
      <c r="C79" s="63">
        <v>47.83</v>
      </c>
      <c r="D79" s="63">
        <v>54.99</v>
      </c>
      <c r="E79" s="63">
        <v>62.1</v>
      </c>
      <c r="F79" s="63">
        <v>66.7</v>
      </c>
      <c r="G79" s="63">
        <v>72.400000000000006</v>
      </c>
      <c r="H79" s="63">
        <v>75.319999999999993</v>
      </c>
      <c r="I79" s="63">
        <v>75.319999999999993</v>
      </c>
      <c r="J79" s="63">
        <v>77.34</v>
      </c>
      <c r="K79" s="63">
        <v>78.709999999999994</v>
      </c>
      <c r="L79" s="63">
        <v>74.09</v>
      </c>
      <c r="M79" s="63">
        <v>71.19</v>
      </c>
      <c r="N79" s="63">
        <v>68.900000000000006</v>
      </c>
      <c r="O79" s="64">
        <v>68.739999999999995</v>
      </c>
    </row>
    <row r="80" spans="1:15">
      <c r="A80" s="65"/>
      <c r="B80" s="58">
        <v>2009</v>
      </c>
      <c r="C80" s="63">
        <v>64.760000000000005</v>
      </c>
      <c r="D80" s="63">
        <v>61.53</v>
      </c>
      <c r="E80" s="63">
        <v>56.46</v>
      </c>
      <c r="F80" s="63">
        <v>47.12</v>
      </c>
      <c r="G80" s="63">
        <v>46.36</v>
      </c>
      <c r="H80" s="63">
        <v>45.76</v>
      </c>
      <c r="I80" s="63">
        <v>46.74</v>
      </c>
      <c r="J80" s="63">
        <v>44.61</v>
      </c>
      <c r="K80" s="63">
        <v>40.35</v>
      </c>
      <c r="L80" s="63">
        <v>29.64</v>
      </c>
      <c r="M80" s="63">
        <v>29.58</v>
      </c>
      <c r="N80" s="63">
        <v>30.28</v>
      </c>
      <c r="O80" s="64">
        <v>45.27</v>
      </c>
    </row>
    <row r="81" spans="1:15">
      <c r="A81" s="65"/>
      <c r="B81" s="58">
        <v>2010</v>
      </c>
      <c r="C81" s="63">
        <v>32.57</v>
      </c>
      <c r="D81" s="63">
        <v>34.04</v>
      </c>
      <c r="E81" s="63">
        <v>34.979999999999997</v>
      </c>
      <c r="F81" s="63">
        <v>35.83</v>
      </c>
      <c r="G81" s="63">
        <v>36.479999999999997</v>
      </c>
      <c r="H81" s="63">
        <v>36.35</v>
      </c>
      <c r="I81" s="63">
        <v>38.049999999999997</v>
      </c>
      <c r="J81" s="63">
        <v>40.090000000000003</v>
      </c>
      <c r="K81" s="63">
        <v>43.32</v>
      </c>
      <c r="L81" s="63">
        <v>46.16</v>
      </c>
      <c r="M81" s="63">
        <v>46.97</v>
      </c>
      <c r="N81" s="63">
        <v>50.42</v>
      </c>
      <c r="O81" s="64">
        <v>39.61</v>
      </c>
    </row>
    <row r="82" spans="1:15">
      <c r="A82" s="65"/>
      <c r="B82" s="58">
        <v>2011</v>
      </c>
      <c r="C82" s="63">
        <v>50.01</v>
      </c>
      <c r="D82" s="63">
        <v>51.12</v>
      </c>
      <c r="E82" s="63">
        <v>48.42</v>
      </c>
      <c r="F82" s="63">
        <v>51.96</v>
      </c>
      <c r="G82" s="63">
        <v>51.66</v>
      </c>
      <c r="H82" s="63">
        <v>52.41</v>
      </c>
      <c r="I82" s="63">
        <v>53.22</v>
      </c>
      <c r="J82" s="63">
        <v>54.14</v>
      </c>
      <c r="K82" s="63">
        <v>54.15</v>
      </c>
      <c r="L82" s="63">
        <v>56.48</v>
      </c>
      <c r="M82" s="63">
        <v>56.73</v>
      </c>
      <c r="N82" s="63">
        <v>56.99</v>
      </c>
      <c r="O82" s="64">
        <v>53.11</v>
      </c>
    </row>
    <row r="83" spans="1:15">
      <c r="A83" s="65"/>
      <c r="B83" s="58">
        <v>2012</v>
      </c>
      <c r="C83" s="63">
        <v>55.95</v>
      </c>
      <c r="D83" s="63">
        <v>55.34</v>
      </c>
      <c r="E83" s="63">
        <v>54.6</v>
      </c>
      <c r="F83" s="63">
        <v>54.48</v>
      </c>
      <c r="G83" s="63">
        <v>54.13</v>
      </c>
      <c r="H83" s="63">
        <v>55.37</v>
      </c>
      <c r="I83" s="63">
        <v>56.21</v>
      </c>
      <c r="J83" s="63">
        <v>55.76</v>
      </c>
      <c r="K83" s="63">
        <v>55.57</v>
      </c>
      <c r="L83" s="63">
        <v>54.94</v>
      </c>
      <c r="M83" s="63">
        <v>53.92</v>
      </c>
      <c r="N83" s="63">
        <v>53.97</v>
      </c>
      <c r="O83" s="64">
        <v>55.02</v>
      </c>
    </row>
    <row r="84" spans="1:15">
      <c r="A84" s="65"/>
      <c r="B84" s="58">
        <v>2013</v>
      </c>
      <c r="C84" s="63">
        <v>52.06</v>
      </c>
      <c r="D84" s="63">
        <v>51.27</v>
      </c>
      <c r="E84" s="63">
        <v>51.07</v>
      </c>
      <c r="F84" s="63">
        <v>50.69</v>
      </c>
      <c r="G84" s="63">
        <v>49.99</v>
      </c>
      <c r="H84" s="63">
        <v>49.84</v>
      </c>
      <c r="I84" s="63">
        <v>49.72</v>
      </c>
      <c r="J84" s="63">
        <v>49.27</v>
      </c>
      <c r="K84" s="63">
        <v>45.82</v>
      </c>
      <c r="L84" s="63">
        <v>40.82</v>
      </c>
      <c r="M84" s="63">
        <v>40.75</v>
      </c>
      <c r="N84" s="63">
        <v>40.229999999999997</v>
      </c>
      <c r="O84" s="64">
        <v>47.63</v>
      </c>
    </row>
    <row r="85" spans="1:15">
      <c r="A85" s="65"/>
      <c r="B85" s="58">
        <v>2014</v>
      </c>
      <c r="C85" s="63">
        <v>40.03</v>
      </c>
      <c r="D85" s="63">
        <v>41</v>
      </c>
      <c r="E85" s="63">
        <v>43.95</v>
      </c>
      <c r="F85" s="63">
        <v>44.13</v>
      </c>
      <c r="G85" s="63">
        <v>43.96</v>
      </c>
      <c r="H85" s="63">
        <v>43.45</v>
      </c>
      <c r="I85" s="63">
        <v>43.37</v>
      </c>
      <c r="J85" s="63">
        <v>43.28</v>
      </c>
      <c r="K85" s="63">
        <v>44.83</v>
      </c>
      <c r="L85" s="63">
        <v>44.62</v>
      </c>
      <c r="M85" s="63">
        <v>44.97</v>
      </c>
      <c r="N85" s="63">
        <v>45.53</v>
      </c>
      <c r="O85" s="64">
        <v>43.59</v>
      </c>
    </row>
    <row r="86" spans="1:15" ht="25.5" customHeight="1">
      <c r="A86" s="102" t="s">
        <v>26</v>
      </c>
      <c r="B86" s="58">
        <v>2005</v>
      </c>
      <c r="C86" s="63">
        <v>15.63</v>
      </c>
      <c r="D86" s="63">
        <v>15.76</v>
      </c>
      <c r="E86" s="63">
        <v>16.13</v>
      </c>
      <c r="F86" s="63">
        <v>16.61</v>
      </c>
      <c r="G86" s="63">
        <v>16.62</v>
      </c>
      <c r="H86" s="63">
        <v>15.87</v>
      </c>
      <c r="I86" s="63">
        <v>15.87</v>
      </c>
      <c r="J86" s="63">
        <v>15.86</v>
      </c>
      <c r="K86" s="63">
        <v>16.170000000000002</v>
      </c>
      <c r="L86" s="63">
        <v>16.16</v>
      </c>
      <c r="M86" s="63">
        <v>16.16</v>
      </c>
      <c r="N86" s="63">
        <v>16.16</v>
      </c>
      <c r="O86" s="64">
        <v>16.079999999999998</v>
      </c>
    </row>
    <row r="87" spans="1:15">
      <c r="A87" s="65"/>
      <c r="B87" s="58">
        <v>2006</v>
      </c>
      <c r="C87" s="63">
        <v>16.29</v>
      </c>
      <c r="D87" s="63">
        <v>16.32</v>
      </c>
      <c r="E87" s="63">
        <v>15.77</v>
      </c>
      <c r="F87" s="63">
        <v>15.77</v>
      </c>
      <c r="G87" s="63">
        <v>15.84</v>
      </c>
      <c r="H87" s="63">
        <v>15.85</v>
      </c>
      <c r="I87" s="63">
        <v>15.85</v>
      </c>
      <c r="J87" s="63">
        <v>15.85</v>
      </c>
      <c r="K87" s="63">
        <v>16.07</v>
      </c>
      <c r="L87" s="63">
        <v>15.87</v>
      </c>
      <c r="M87" s="63">
        <v>15.85</v>
      </c>
      <c r="N87" s="63">
        <v>15.75</v>
      </c>
      <c r="O87" s="64">
        <v>15.92</v>
      </c>
    </row>
    <row r="88" spans="1:15">
      <c r="A88" s="65"/>
      <c r="B88" s="58">
        <v>2007</v>
      </c>
      <c r="C88" s="63">
        <v>15.43</v>
      </c>
      <c r="D88" s="63">
        <v>15.42</v>
      </c>
      <c r="E88" s="63">
        <v>15.6</v>
      </c>
      <c r="F88" s="63">
        <v>16.329999999999998</v>
      </c>
      <c r="G88" s="63">
        <v>16.61</v>
      </c>
      <c r="H88" s="63">
        <v>16.63</v>
      </c>
      <c r="I88" s="63">
        <v>16.739999999999998</v>
      </c>
      <c r="J88" s="63">
        <v>17.25</v>
      </c>
      <c r="K88" s="63">
        <v>18.07</v>
      </c>
      <c r="L88" s="63">
        <v>18.68</v>
      </c>
      <c r="M88" s="63">
        <v>19.739999999999998</v>
      </c>
      <c r="N88" s="63">
        <v>21.72</v>
      </c>
      <c r="O88" s="64">
        <v>17.350000000000001</v>
      </c>
    </row>
    <row r="89" spans="1:15">
      <c r="A89" s="65"/>
      <c r="B89" s="58">
        <v>2008</v>
      </c>
      <c r="C89" s="63">
        <v>23.69</v>
      </c>
      <c r="D89" s="63">
        <v>25.84</v>
      </c>
      <c r="E89" s="63">
        <v>27.56</v>
      </c>
      <c r="F89" s="63">
        <v>27.75</v>
      </c>
      <c r="G89" s="63">
        <v>28.64</v>
      </c>
      <c r="H89" s="63">
        <v>31.74</v>
      </c>
      <c r="I89" s="63">
        <v>32.020000000000003</v>
      </c>
      <c r="J89" s="63">
        <v>33.69</v>
      </c>
      <c r="K89" s="63">
        <v>33.24</v>
      </c>
      <c r="L89" s="63">
        <v>32.68</v>
      </c>
      <c r="M89" s="63">
        <v>32.19</v>
      </c>
      <c r="N89" s="63">
        <v>31.06</v>
      </c>
      <c r="O89" s="64">
        <v>30.01</v>
      </c>
    </row>
    <row r="90" spans="1:15">
      <c r="A90" s="65"/>
      <c r="B90" s="58">
        <v>2009</v>
      </c>
      <c r="C90" s="63">
        <v>31.96</v>
      </c>
      <c r="D90" s="63">
        <v>31.61</v>
      </c>
      <c r="E90" s="63">
        <v>30.69</v>
      </c>
      <c r="F90" s="63">
        <v>26.6</v>
      </c>
      <c r="G90" s="63">
        <v>26.47</v>
      </c>
      <c r="H90" s="63">
        <v>25.77</v>
      </c>
      <c r="I90" s="63">
        <v>24.81</v>
      </c>
      <c r="J90" s="63">
        <v>23.44</v>
      </c>
      <c r="K90" s="63">
        <v>22.19</v>
      </c>
      <c r="L90" s="63">
        <v>20.82</v>
      </c>
      <c r="M90" s="63">
        <v>20.66</v>
      </c>
      <c r="N90" s="63">
        <v>19.95</v>
      </c>
      <c r="O90" s="64">
        <v>25.41</v>
      </c>
    </row>
    <row r="91" spans="1:15">
      <c r="A91" s="65"/>
      <c r="B91" s="58">
        <v>2010</v>
      </c>
      <c r="C91" s="63">
        <v>18.420000000000002</v>
      </c>
      <c r="D91" s="63">
        <v>18.739999999999998</v>
      </c>
      <c r="E91" s="63">
        <v>19.399999999999999</v>
      </c>
      <c r="F91" s="63">
        <v>18.989999999999998</v>
      </c>
      <c r="G91" s="63">
        <v>18.600000000000001</v>
      </c>
      <c r="H91" s="63">
        <v>18.34</v>
      </c>
      <c r="I91" s="63">
        <v>19.52</v>
      </c>
      <c r="J91" s="63">
        <v>20.37</v>
      </c>
      <c r="K91" s="63">
        <v>20.09</v>
      </c>
      <c r="L91" s="63">
        <v>21.29</v>
      </c>
      <c r="M91" s="63">
        <v>22.54</v>
      </c>
      <c r="N91" s="63">
        <v>23.54</v>
      </c>
      <c r="O91" s="64">
        <v>19.989999999999998</v>
      </c>
    </row>
    <row r="92" spans="1:15">
      <c r="A92" s="65"/>
      <c r="B92" s="58">
        <v>2011</v>
      </c>
      <c r="C92" s="63">
        <v>23.89</v>
      </c>
      <c r="D92" s="63">
        <v>24.24</v>
      </c>
      <c r="E92" s="63">
        <v>24.82</v>
      </c>
      <c r="F92" s="63">
        <v>24.85</v>
      </c>
      <c r="G92" s="63">
        <v>24.88</v>
      </c>
      <c r="H92" s="63">
        <v>24.87</v>
      </c>
      <c r="I92" s="63">
        <v>24.4</v>
      </c>
      <c r="J92" s="63">
        <v>24.35</v>
      </c>
      <c r="K92" s="63">
        <v>24.39</v>
      </c>
      <c r="L92" s="63">
        <v>24.35</v>
      </c>
      <c r="M92" s="63">
        <v>25.29</v>
      </c>
      <c r="N92" s="63">
        <v>25.6</v>
      </c>
      <c r="O92" s="64">
        <v>24.66</v>
      </c>
    </row>
    <row r="93" spans="1:15">
      <c r="A93" s="65"/>
      <c r="B93" s="58">
        <v>2012</v>
      </c>
      <c r="C93" s="63">
        <v>25.46</v>
      </c>
      <c r="D93" s="63">
        <v>25.51</v>
      </c>
      <c r="E93" s="63">
        <v>26.12</v>
      </c>
      <c r="F93" s="63">
        <v>25.03</v>
      </c>
      <c r="G93" s="63">
        <v>25.06</v>
      </c>
      <c r="H93" s="63">
        <v>25.04</v>
      </c>
      <c r="I93" s="63">
        <v>25.19</v>
      </c>
      <c r="J93" s="63">
        <v>25.23</v>
      </c>
      <c r="K93" s="63">
        <v>25.34</v>
      </c>
      <c r="L93" s="63">
        <v>25.23</v>
      </c>
      <c r="M93" s="63">
        <v>25.22</v>
      </c>
      <c r="N93" s="63">
        <v>25.15</v>
      </c>
      <c r="O93" s="64">
        <v>25.3</v>
      </c>
    </row>
    <row r="94" spans="1:15">
      <c r="A94" s="65"/>
      <c r="B94" s="58">
        <v>2013</v>
      </c>
      <c r="C94" s="63">
        <v>24.9</v>
      </c>
      <c r="D94" s="63">
        <v>24.85</v>
      </c>
      <c r="E94" s="63">
        <v>24.8</v>
      </c>
      <c r="F94" s="63">
        <v>24</v>
      </c>
      <c r="G94" s="63">
        <v>23.64</v>
      </c>
      <c r="H94" s="63">
        <v>24.28</v>
      </c>
      <c r="I94" s="63">
        <v>24.18</v>
      </c>
      <c r="J94" s="63">
        <v>24.62</v>
      </c>
      <c r="K94" s="63">
        <v>23.89</v>
      </c>
      <c r="L94" s="63">
        <v>23.26</v>
      </c>
      <c r="M94" s="63">
        <v>23.27</v>
      </c>
      <c r="N94" s="63">
        <v>23.05</v>
      </c>
      <c r="O94" s="64">
        <v>24.06</v>
      </c>
    </row>
    <row r="95" spans="1:15">
      <c r="A95" s="65"/>
      <c r="B95" s="58">
        <v>2014</v>
      </c>
      <c r="C95" s="63">
        <v>24.42</v>
      </c>
      <c r="D95" s="63">
        <v>24.81</v>
      </c>
      <c r="E95" s="63">
        <v>25.01</v>
      </c>
      <c r="F95" s="63">
        <v>24.72</v>
      </c>
      <c r="G95" s="63">
        <v>23.93</v>
      </c>
      <c r="H95" s="63">
        <v>25.48</v>
      </c>
      <c r="I95" s="63">
        <v>26.26</v>
      </c>
      <c r="J95" s="63">
        <v>26.33</v>
      </c>
      <c r="K95" s="63">
        <v>25.89</v>
      </c>
      <c r="L95" s="63">
        <v>25.17</v>
      </c>
      <c r="M95" s="63">
        <v>25.1</v>
      </c>
      <c r="N95" s="63">
        <v>24.83</v>
      </c>
      <c r="O95" s="64">
        <v>25.16</v>
      </c>
    </row>
    <row r="96" spans="1:15" ht="25.5" customHeight="1">
      <c r="A96" s="102" t="s">
        <v>27</v>
      </c>
      <c r="B96" s="58">
        <v>2005</v>
      </c>
      <c r="C96" s="63">
        <v>16.95</v>
      </c>
      <c r="D96" s="63">
        <v>16.420000000000002</v>
      </c>
      <c r="E96" s="63">
        <v>16.09</v>
      </c>
      <c r="F96" s="63">
        <v>15.94</v>
      </c>
      <c r="G96" s="63">
        <v>15.81</v>
      </c>
      <c r="H96" s="63">
        <v>15.62</v>
      </c>
      <c r="I96" s="63">
        <v>15.83</v>
      </c>
      <c r="J96" s="63">
        <v>15.38</v>
      </c>
      <c r="K96" s="63">
        <v>15.04</v>
      </c>
      <c r="L96" s="63">
        <v>14.76</v>
      </c>
      <c r="M96" s="63">
        <v>14.51</v>
      </c>
      <c r="N96" s="63">
        <v>14.46</v>
      </c>
      <c r="O96" s="64">
        <v>15.57</v>
      </c>
    </row>
    <row r="97" spans="1:15">
      <c r="A97" s="65"/>
      <c r="B97" s="58">
        <v>2006</v>
      </c>
      <c r="C97" s="63">
        <v>14.44</v>
      </c>
      <c r="D97" s="63">
        <v>14.44</v>
      </c>
      <c r="E97" s="63">
        <v>14.44</v>
      </c>
      <c r="F97" s="63">
        <v>14.42</v>
      </c>
      <c r="G97" s="63">
        <v>14.41</v>
      </c>
      <c r="H97" s="63">
        <v>14.34</v>
      </c>
      <c r="I97" s="63">
        <v>14.42</v>
      </c>
      <c r="J97" s="63">
        <v>14.47</v>
      </c>
      <c r="K97" s="63">
        <v>14.78</v>
      </c>
      <c r="L97" s="63">
        <v>14.77</v>
      </c>
      <c r="M97" s="63">
        <v>14.7</v>
      </c>
      <c r="N97" s="63">
        <v>14.9</v>
      </c>
      <c r="O97" s="64">
        <v>14.54</v>
      </c>
    </row>
    <row r="98" spans="1:15">
      <c r="A98" s="65"/>
      <c r="B98" s="58">
        <v>2007</v>
      </c>
      <c r="C98" s="63">
        <v>14.86</v>
      </c>
      <c r="D98" s="63">
        <v>14.78</v>
      </c>
      <c r="E98" s="63">
        <v>15.43</v>
      </c>
      <c r="F98" s="63">
        <v>15.9</v>
      </c>
      <c r="G98" s="63">
        <v>16.260000000000002</v>
      </c>
      <c r="H98" s="63">
        <v>16.739999999999998</v>
      </c>
      <c r="I98" s="63">
        <v>17.100000000000001</v>
      </c>
      <c r="J98" s="63">
        <v>17.46</v>
      </c>
      <c r="K98" s="63">
        <v>17.61</v>
      </c>
      <c r="L98" s="63">
        <v>18.649999999999999</v>
      </c>
      <c r="M98" s="63">
        <v>19.420000000000002</v>
      </c>
      <c r="N98" s="63">
        <v>19.88</v>
      </c>
      <c r="O98" s="64">
        <v>17.010000000000002</v>
      </c>
    </row>
    <row r="99" spans="1:15">
      <c r="A99" s="65"/>
      <c r="B99" s="58">
        <v>2008</v>
      </c>
      <c r="C99" s="63">
        <v>20.100000000000001</v>
      </c>
      <c r="D99" s="63">
        <v>20.440000000000001</v>
      </c>
      <c r="E99" s="63">
        <v>21.08</v>
      </c>
      <c r="F99" s="63">
        <v>21.56</v>
      </c>
      <c r="G99" s="63">
        <v>21.9</v>
      </c>
      <c r="H99" s="63">
        <v>22.06</v>
      </c>
      <c r="I99" s="63">
        <v>23.56</v>
      </c>
      <c r="J99" s="63">
        <v>24.31</v>
      </c>
      <c r="K99" s="63">
        <v>25.15</v>
      </c>
      <c r="L99" s="63">
        <v>26.39</v>
      </c>
      <c r="M99" s="63">
        <v>27.43</v>
      </c>
      <c r="N99" s="63">
        <v>28.17</v>
      </c>
      <c r="O99" s="64">
        <v>23.51</v>
      </c>
    </row>
    <row r="100" spans="1:15">
      <c r="A100" s="65"/>
      <c r="B100" s="58">
        <v>2009</v>
      </c>
      <c r="C100" s="63">
        <v>28.42</v>
      </c>
      <c r="D100" s="63">
        <v>28.56</v>
      </c>
      <c r="E100" s="63">
        <v>28.55</v>
      </c>
      <c r="F100" s="63">
        <v>28.45</v>
      </c>
      <c r="G100" s="63">
        <v>28.16</v>
      </c>
      <c r="H100" s="63">
        <v>28.25</v>
      </c>
      <c r="I100" s="63">
        <v>28.22</v>
      </c>
      <c r="J100" s="63">
        <v>27.44</v>
      </c>
      <c r="K100" s="63">
        <v>27.88</v>
      </c>
      <c r="L100" s="63">
        <v>27.96</v>
      </c>
      <c r="M100" s="63">
        <v>27.81</v>
      </c>
      <c r="N100" s="63">
        <v>26.99</v>
      </c>
      <c r="O100" s="64">
        <v>28.06</v>
      </c>
    </row>
    <row r="101" spans="1:15">
      <c r="A101" s="65"/>
      <c r="B101" s="58">
        <v>2010</v>
      </c>
      <c r="C101" s="63">
        <v>26.5</v>
      </c>
      <c r="D101" s="63">
        <v>26.09</v>
      </c>
      <c r="E101" s="63">
        <v>25.87</v>
      </c>
      <c r="F101" s="63">
        <v>25.74</v>
      </c>
      <c r="G101" s="63">
        <v>25.65</v>
      </c>
      <c r="H101" s="63">
        <v>25.55</v>
      </c>
      <c r="I101" s="63">
        <v>25.46</v>
      </c>
      <c r="J101" s="63">
        <v>25.45</v>
      </c>
      <c r="K101" s="63">
        <v>25.39</v>
      </c>
      <c r="L101" s="63">
        <v>25.33</v>
      </c>
      <c r="M101" s="63">
        <v>25.47</v>
      </c>
      <c r="N101" s="63">
        <v>25.56</v>
      </c>
      <c r="O101" s="64">
        <v>25.67</v>
      </c>
    </row>
    <row r="102" spans="1:15">
      <c r="A102" s="65"/>
      <c r="B102" s="58">
        <v>2011</v>
      </c>
      <c r="C102" s="63">
        <v>25.64</v>
      </c>
      <c r="D102" s="63">
        <v>25.9</v>
      </c>
      <c r="E102" s="63">
        <v>26.35</v>
      </c>
      <c r="F102" s="63">
        <v>26.7</v>
      </c>
      <c r="G102" s="63">
        <v>26.82</v>
      </c>
      <c r="H102" s="63">
        <v>27.03</v>
      </c>
      <c r="I102" s="63">
        <v>27.22</v>
      </c>
      <c r="J102" s="63">
        <v>27.37</v>
      </c>
      <c r="K102" s="63">
        <v>27.74</v>
      </c>
      <c r="L102" s="63">
        <v>28.06</v>
      </c>
      <c r="M102" s="63">
        <v>28.34</v>
      </c>
      <c r="N102" s="63">
        <v>28.53</v>
      </c>
      <c r="O102" s="64">
        <v>27.14</v>
      </c>
    </row>
    <row r="103" spans="1:15">
      <c r="A103" s="65"/>
      <c r="B103" s="58">
        <v>2012</v>
      </c>
      <c r="C103" s="63">
        <v>28.73</v>
      </c>
      <c r="D103" s="63">
        <v>28.97</v>
      </c>
      <c r="E103" s="63">
        <v>29.04</v>
      </c>
      <c r="F103" s="63">
        <v>29.01</v>
      </c>
      <c r="G103" s="63">
        <v>29.35</v>
      </c>
      <c r="H103" s="63">
        <v>29.47</v>
      </c>
      <c r="I103" s="63">
        <v>29.57</v>
      </c>
      <c r="J103" s="63">
        <v>29.65</v>
      </c>
      <c r="K103" s="63">
        <v>29.75</v>
      </c>
      <c r="L103" s="63">
        <v>29.85</v>
      </c>
      <c r="M103" s="63">
        <v>29.93</v>
      </c>
      <c r="N103" s="63">
        <v>30</v>
      </c>
      <c r="O103" s="64">
        <v>29.44</v>
      </c>
    </row>
    <row r="104" spans="1:15">
      <c r="A104" s="65"/>
      <c r="B104" s="58">
        <v>2013</v>
      </c>
      <c r="C104" s="63">
        <v>30.23</v>
      </c>
      <c r="D104" s="63">
        <v>30.42</v>
      </c>
      <c r="E104" s="63">
        <v>30.56</v>
      </c>
      <c r="F104" s="63">
        <v>30.52</v>
      </c>
      <c r="G104" s="63">
        <v>30.37</v>
      </c>
      <c r="H104" s="63">
        <v>30.56</v>
      </c>
      <c r="I104" s="63">
        <v>30.42</v>
      </c>
      <c r="J104" s="63">
        <v>30.31</v>
      </c>
      <c r="K104" s="63">
        <v>30.23</v>
      </c>
      <c r="L104" s="63">
        <v>29.17</v>
      </c>
      <c r="M104" s="63">
        <v>28.51</v>
      </c>
      <c r="N104" s="63">
        <v>28.1</v>
      </c>
      <c r="O104" s="64">
        <v>29.95</v>
      </c>
    </row>
    <row r="105" spans="1:15">
      <c r="A105" s="65"/>
      <c r="B105" s="58">
        <v>2014</v>
      </c>
      <c r="C105" s="63">
        <v>27.87</v>
      </c>
      <c r="D105" s="63">
        <v>27.54</v>
      </c>
      <c r="E105" s="63">
        <v>27.27</v>
      </c>
      <c r="F105" s="63">
        <v>27.07</v>
      </c>
      <c r="G105" s="63">
        <v>26.69</v>
      </c>
      <c r="H105" s="63">
        <v>27.38</v>
      </c>
      <c r="I105" s="63">
        <v>27.69</v>
      </c>
      <c r="J105" s="63">
        <v>27.86</v>
      </c>
      <c r="K105" s="63">
        <v>27.87</v>
      </c>
      <c r="L105" s="63">
        <v>29.03</v>
      </c>
      <c r="M105" s="63">
        <v>29.64</v>
      </c>
      <c r="N105" s="63">
        <v>30.34</v>
      </c>
      <c r="O105" s="64">
        <v>28.02</v>
      </c>
    </row>
    <row r="106" spans="1:15" ht="25.5" customHeight="1">
      <c r="A106" s="62" t="s">
        <v>28</v>
      </c>
      <c r="B106" s="58">
        <v>2005</v>
      </c>
      <c r="C106" s="63">
        <v>18.010000000000002</v>
      </c>
      <c r="D106" s="63">
        <v>17.71</v>
      </c>
      <c r="E106" s="63">
        <v>17.77</v>
      </c>
      <c r="F106" s="63">
        <v>18.059999999999999</v>
      </c>
      <c r="G106" s="63">
        <v>18.09</v>
      </c>
      <c r="H106" s="63">
        <v>18.420000000000002</v>
      </c>
      <c r="I106" s="63">
        <v>18.68</v>
      </c>
      <c r="J106" s="63">
        <v>18.8</v>
      </c>
      <c r="K106" s="63">
        <v>18.8</v>
      </c>
      <c r="L106" s="63">
        <v>18.989999999999998</v>
      </c>
      <c r="M106" s="63">
        <v>19.18</v>
      </c>
      <c r="N106" s="63">
        <v>19.13</v>
      </c>
      <c r="O106" s="64">
        <v>18.47</v>
      </c>
    </row>
    <row r="107" spans="1:15">
      <c r="A107" s="65"/>
      <c r="B107" s="58">
        <v>2006</v>
      </c>
      <c r="C107" s="63">
        <v>19.34</v>
      </c>
      <c r="D107" s="63">
        <v>19.11</v>
      </c>
      <c r="E107" s="63">
        <v>19.16</v>
      </c>
      <c r="F107" s="63">
        <v>19.149999999999999</v>
      </c>
      <c r="G107" s="63">
        <v>18.97</v>
      </c>
      <c r="H107" s="63">
        <v>19.09</v>
      </c>
      <c r="I107" s="63">
        <v>18.97</v>
      </c>
      <c r="J107" s="63">
        <v>18.989999999999998</v>
      </c>
      <c r="K107" s="63">
        <v>19.440000000000001</v>
      </c>
      <c r="L107" s="63">
        <v>19.53</v>
      </c>
      <c r="M107" s="63">
        <v>19.41</v>
      </c>
      <c r="N107" s="63">
        <v>19.489999999999998</v>
      </c>
      <c r="O107" s="64">
        <v>19.22</v>
      </c>
    </row>
    <row r="108" spans="1:15">
      <c r="A108" s="65"/>
      <c r="B108" s="58">
        <v>2007</v>
      </c>
      <c r="C108" s="63">
        <v>19.47</v>
      </c>
      <c r="D108" s="63">
        <v>19.86</v>
      </c>
      <c r="E108" s="63">
        <v>19.579999999999998</v>
      </c>
      <c r="F108" s="63">
        <v>20.05</v>
      </c>
      <c r="G108" s="63">
        <v>20.99</v>
      </c>
      <c r="H108" s="63">
        <v>21.07</v>
      </c>
      <c r="I108" s="63">
        <v>21.41</v>
      </c>
      <c r="J108" s="63">
        <v>21.89</v>
      </c>
      <c r="K108" s="63">
        <v>23.51</v>
      </c>
      <c r="L108" s="63">
        <v>24.74</v>
      </c>
      <c r="M108" s="63">
        <v>26.57</v>
      </c>
      <c r="N108" s="63">
        <v>26.54</v>
      </c>
      <c r="O108" s="64">
        <v>22.14</v>
      </c>
    </row>
    <row r="109" spans="1:15">
      <c r="A109" s="65"/>
      <c r="B109" s="58">
        <v>2008</v>
      </c>
      <c r="C109" s="63">
        <v>30.01</v>
      </c>
      <c r="D109" s="63">
        <v>32.92</v>
      </c>
      <c r="E109" s="63">
        <v>34.76</v>
      </c>
      <c r="F109" s="63">
        <v>35.68</v>
      </c>
      <c r="G109" s="63">
        <v>38.840000000000003</v>
      </c>
      <c r="H109" s="63">
        <v>40.04</v>
      </c>
      <c r="I109" s="63">
        <v>41.42</v>
      </c>
      <c r="J109" s="63">
        <v>44.56</v>
      </c>
      <c r="K109" s="63">
        <v>45.63</v>
      </c>
      <c r="L109" s="63">
        <v>47.13</v>
      </c>
      <c r="M109" s="63">
        <v>45.82</v>
      </c>
      <c r="N109" s="63">
        <v>45.54</v>
      </c>
      <c r="O109" s="64">
        <v>40.200000000000003</v>
      </c>
    </row>
    <row r="110" spans="1:15">
      <c r="A110" s="65"/>
      <c r="B110" s="58">
        <v>2009</v>
      </c>
      <c r="C110" s="63">
        <v>41.44</v>
      </c>
      <c r="D110" s="63">
        <v>39.549999999999997</v>
      </c>
      <c r="E110" s="63">
        <v>35.56</v>
      </c>
      <c r="F110" s="63">
        <v>33.729999999999997</v>
      </c>
      <c r="G110" s="63">
        <v>33.42</v>
      </c>
      <c r="H110" s="63">
        <v>32.1</v>
      </c>
      <c r="I110" s="63">
        <v>32.21</v>
      </c>
      <c r="J110" s="63">
        <v>30.88</v>
      </c>
      <c r="K110" s="63">
        <v>29.28</v>
      </c>
      <c r="L110" s="63">
        <v>26.11</v>
      </c>
      <c r="M110" s="63">
        <v>26.06</v>
      </c>
      <c r="N110" s="63">
        <v>25.54</v>
      </c>
      <c r="O110" s="64">
        <v>32.159999999999997</v>
      </c>
    </row>
    <row r="111" spans="1:15">
      <c r="A111" s="65"/>
      <c r="B111" s="58">
        <v>2010</v>
      </c>
      <c r="C111" s="63">
        <v>26.27</v>
      </c>
      <c r="D111" s="63">
        <v>26.71</v>
      </c>
      <c r="E111" s="63">
        <v>26.15</v>
      </c>
      <c r="F111" s="63">
        <v>26.54</v>
      </c>
      <c r="G111" s="63">
        <v>26.84</v>
      </c>
      <c r="H111" s="63">
        <v>26.22</v>
      </c>
      <c r="I111" s="63">
        <v>26.57</v>
      </c>
      <c r="J111" s="63">
        <v>27.09</v>
      </c>
      <c r="K111" s="63">
        <v>28.82</v>
      </c>
      <c r="L111" s="63">
        <v>30.05</v>
      </c>
      <c r="M111" s="63">
        <v>30.69</v>
      </c>
      <c r="N111" s="63">
        <v>31.1</v>
      </c>
      <c r="O111" s="64">
        <v>27.75</v>
      </c>
    </row>
    <row r="112" spans="1:15">
      <c r="A112" s="65"/>
      <c r="B112" s="58">
        <v>2011</v>
      </c>
      <c r="C112" s="63">
        <v>33.049999999999997</v>
      </c>
      <c r="D112" s="63">
        <v>33.68</v>
      </c>
      <c r="E112" s="63">
        <v>33.74</v>
      </c>
      <c r="F112" s="63">
        <v>33.47</v>
      </c>
      <c r="G112" s="63">
        <v>33.299999999999997</v>
      </c>
      <c r="H112" s="63">
        <v>34.4</v>
      </c>
      <c r="I112" s="63">
        <v>34.659999999999997</v>
      </c>
      <c r="J112" s="63">
        <v>34.85</v>
      </c>
      <c r="K112" s="63">
        <v>35.53</v>
      </c>
      <c r="L112" s="63">
        <v>35.700000000000003</v>
      </c>
      <c r="M112" s="63">
        <v>35.4</v>
      </c>
      <c r="N112" s="63">
        <v>35.409999999999997</v>
      </c>
      <c r="O112" s="64">
        <v>34.43</v>
      </c>
    </row>
    <row r="113" spans="1:15">
      <c r="A113" s="65"/>
      <c r="B113" s="58">
        <v>2012</v>
      </c>
      <c r="C113" s="63">
        <v>35</v>
      </c>
      <c r="D113" s="63">
        <v>34.78</v>
      </c>
      <c r="E113" s="63">
        <v>34.99</v>
      </c>
      <c r="F113" s="63">
        <v>34.85</v>
      </c>
      <c r="G113" s="63">
        <v>35.090000000000003</v>
      </c>
      <c r="H113" s="63">
        <v>35.36</v>
      </c>
      <c r="I113" s="63">
        <v>35.47</v>
      </c>
      <c r="J113" s="63">
        <v>35.74</v>
      </c>
      <c r="K113" s="63">
        <v>36.840000000000003</v>
      </c>
      <c r="L113" s="63">
        <v>36.29</v>
      </c>
      <c r="M113" s="63">
        <v>36.5</v>
      </c>
      <c r="N113" s="63">
        <v>36.520000000000003</v>
      </c>
      <c r="O113" s="64">
        <v>35.619999999999997</v>
      </c>
    </row>
    <row r="114" spans="1:15">
      <c r="A114" s="65"/>
      <c r="B114" s="58">
        <v>2013</v>
      </c>
      <c r="C114" s="63">
        <v>36.93</v>
      </c>
      <c r="D114" s="63">
        <v>36.43</v>
      </c>
      <c r="E114" s="63">
        <v>36.159999999999997</v>
      </c>
      <c r="F114" s="63">
        <v>35.369999999999997</v>
      </c>
      <c r="G114" s="63">
        <v>34.92</v>
      </c>
      <c r="H114" s="63">
        <v>35.29</v>
      </c>
      <c r="I114" s="63">
        <v>35.31</v>
      </c>
      <c r="J114" s="63">
        <v>34.58</v>
      </c>
      <c r="K114" s="63">
        <v>33.51</v>
      </c>
      <c r="L114" s="63">
        <v>33.08</v>
      </c>
      <c r="M114" s="63">
        <v>32.619999999999997</v>
      </c>
      <c r="N114" s="63">
        <v>33.21</v>
      </c>
      <c r="O114" s="64">
        <v>34.78</v>
      </c>
    </row>
    <row r="115" spans="1:15">
      <c r="A115" s="65"/>
      <c r="B115" s="58">
        <v>2014</v>
      </c>
      <c r="C115" s="63">
        <v>32.659999999999997</v>
      </c>
      <c r="D115" s="63">
        <v>32.69</v>
      </c>
      <c r="E115" s="63">
        <v>33.299999999999997</v>
      </c>
      <c r="F115" s="63">
        <v>33.380000000000003</v>
      </c>
      <c r="G115" s="63">
        <v>32.82</v>
      </c>
      <c r="H115" s="63">
        <v>32.78</v>
      </c>
      <c r="I115" s="63">
        <v>32.74</v>
      </c>
      <c r="J115" s="63">
        <v>32.6</v>
      </c>
      <c r="K115" s="63">
        <v>32.71</v>
      </c>
      <c r="L115" s="63">
        <v>32.78</v>
      </c>
      <c r="M115" s="63">
        <v>32.67</v>
      </c>
      <c r="N115" s="63">
        <v>32.82</v>
      </c>
      <c r="O115" s="64">
        <v>32.83</v>
      </c>
    </row>
    <row r="116" spans="1:15" ht="25.5" customHeight="1">
      <c r="A116" s="62" t="s">
        <v>29</v>
      </c>
      <c r="B116" s="58">
        <v>2005</v>
      </c>
      <c r="C116" s="63">
        <v>20.74</v>
      </c>
      <c r="D116" s="63">
        <v>20.59</v>
      </c>
      <c r="E116" s="63">
        <v>20.53</v>
      </c>
      <c r="F116" s="63">
        <v>20.65</v>
      </c>
      <c r="G116" s="63">
        <v>20.76</v>
      </c>
      <c r="H116" s="63">
        <v>20.67</v>
      </c>
      <c r="I116" s="63">
        <v>20.85</v>
      </c>
      <c r="J116" s="63">
        <v>20.9</v>
      </c>
      <c r="K116" s="63">
        <v>21.28</v>
      </c>
      <c r="L116" s="63">
        <v>21.64</v>
      </c>
      <c r="M116" s="63">
        <v>21.52</v>
      </c>
      <c r="N116" s="63">
        <v>21.54</v>
      </c>
      <c r="O116" s="64">
        <v>20.97</v>
      </c>
    </row>
    <row r="117" spans="1:15">
      <c r="A117" s="65"/>
      <c r="B117" s="58">
        <v>2006</v>
      </c>
      <c r="C117" s="63">
        <v>21.73</v>
      </c>
      <c r="D117" s="63">
        <v>21.39</v>
      </c>
      <c r="E117" s="63">
        <v>21.38</v>
      </c>
      <c r="F117" s="63">
        <v>21.42</v>
      </c>
      <c r="G117" s="63">
        <v>21.43</v>
      </c>
      <c r="H117" s="63">
        <v>21.43</v>
      </c>
      <c r="I117" s="63">
        <v>21.48</v>
      </c>
      <c r="J117" s="63">
        <v>21.48</v>
      </c>
      <c r="K117" s="63">
        <v>21.9</v>
      </c>
      <c r="L117" s="63">
        <v>21.75</v>
      </c>
      <c r="M117" s="63">
        <v>22.39</v>
      </c>
      <c r="N117" s="63">
        <v>22.67</v>
      </c>
      <c r="O117" s="64">
        <v>21.7</v>
      </c>
    </row>
    <row r="118" spans="1:15">
      <c r="A118" s="65"/>
      <c r="B118" s="58">
        <v>2007</v>
      </c>
      <c r="C118" s="63">
        <v>22.35</v>
      </c>
      <c r="D118" s="63">
        <v>22.19</v>
      </c>
      <c r="E118" s="63">
        <v>22.01</v>
      </c>
      <c r="F118" s="63">
        <v>22.33</v>
      </c>
      <c r="G118" s="63">
        <v>22.17</v>
      </c>
      <c r="H118" s="63">
        <v>22.54</v>
      </c>
      <c r="I118" s="63">
        <v>23.24</v>
      </c>
      <c r="J118" s="63">
        <v>25.05</v>
      </c>
      <c r="K118" s="63">
        <v>26.72</v>
      </c>
      <c r="L118" s="63">
        <v>28.7</v>
      </c>
      <c r="M118" s="63">
        <v>30.4</v>
      </c>
      <c r="N118" s="63">
        <v>31.96</v>
      </c>
      <c r="O118" s="64">
        <v>24.97</v>
      </c>
    </row>
    <row r="119" spans="1:15">
      <c r="A119" s="65"/>
      <c r="B119" s="58">
        <v>2008</v>
      </c>
      <c r="C119" s="63">
        <v>34.659999999999997</v>
      </c>
      <c r="D119" s="63">
        <v>37.619999999999997</v>
      </c>
      <c r="E119" s="63">
        <v>43.36</v>
      </c>
      <c r="F119" s="63">
        <v>44.02</v>
      </c>
      <c r="G119" s="63">
        <v>46.3</v>
      </c>
      <c r="H119" s="63">
        <v>47.86</v>
      </c>
      <c r="I119" s="63">
        <v>49.29</v>
      </c>
      <c r="J119" s="63">
        <v>52.98</v>
      </c>
      <c r="K119" s="63">
        <v>53.02</v>
      </c>
      <c r="L119" s="63">
        <v>53.96</v>
      </c>
      <c r="M119" s="63">
        <v>55.55</v>
      </c>
      <c r="N119" s="63">
        <v>55.34</v>
      </c>
      <c r="O119" s="64">
        <v>47.83</v>
      </c>
    </row>
    <row r="120" spans="1:15">
      <c r="A120" s="65"/>
      <c r="B120" s="58">
        <v>2009</v>
      </c>
      <c r="C120" s="63">
        <v>51</v>
      </c>
      <c r="D120" s="63">
        <v>48.19</v>
      </c>
      <c r="E120" s="63">
        <v>44.93</v>
      </c>
      <c r="F120" s="63">
        <v>43.44</v>
      </c>
      <c r="G120" s="63">
        <v>42.89</v>
      </c>
      <c r="H120" s="63">
        <v>41.11</v>
      </c>
      <c r="I120" s="63">
        <v>39.71</v>
      </c>
      <c r="J120" s="63">
        <v>37.28</v>
      </c>
      <c r="K120" s="63">
        <v>34.11</v>
      </c>
      <c r="L120" s="63">
        <v>29.69</v>
      </c>
      <c r="M120" s="63">
        <v>28.93</v>
      </c>
      <c r="N120" s="63">
        <v>28.61</v>
      </c>
      <c r="O120" s="64">
        <v>39.159999999999997</v>
      </c>
    </row>
    <row r="121" spans="1:15">
      <c r="A121" s="65"/>
      <c r="B121" s="58">
        <v>2010</v>
      </c>
      <c r="C121" s="63">
        <v>29.12</v>
      </c>
      <c r="D121" s="63">
        <v>29.25</v>
      </c>
      <c r="E121" s="63">
        <v>30.55</v>
      </c>
      <c r="F121" s="63">
        <v>30.27</v>
      </c>
      <c r="G121" s="63">
        <v>30.26</v>
      </c>
      <c r="H121" s="63">
        <v>30.9</v>
      </c>
      <c r="I121" s="63">
        <v>31.81</v>
      </c>
      <c r="J121" s="63">
        <v>33.29</v>
      </c>
      <c r="K121" s="63">
        <v>34.53</v>
      </c>
      <c r="L121" s="63">
        <v>35.44</v>
      </c>
      <c r="M121" s="63">
        <v>36.520000000000003</v>
      </c>
      <c r="N121" s="63">
        <v>37.159999999999997</v>
      </c>
      <c r="O121" s="64">
        <v>32.43</v>
      </c>
    </row>
    <row r="122" spans="1:15">
      <c r="A122" s="65"/>
      <c r="B122" s="58">
        <v>2011</v>
      </c>
      <c r="C122" s="63">
        <v>38.229999999999997</v>
      </c>
      <c r="D122" s="63">
        <v>38.35</v>
      </c>
      <c r="E122" s="63">
        <v>38.29</v>
      </c>
      <c r="F122" s="63">
        <v>38.090000000000003</v>
      </c>
      <c r="G122" s="63">
        <v>38.1</v>
      </c>
      <c r="H122" s="63">
        <v>39.020000000000003</v>
      </c>
      <c r="I122" s="63">
        <v>39.619999999999997</v>
      </c>
      <c r="J122" s="63">
        <v>40.090000000000003</v>
      </c>
      <c r="K122" s="63">
        <v>41.39</v>
      </c>
      <c r="L122" s="63">
        <v>41.99</v>
      </c>
      <c r="M122" s="63">
        <v>42.01</v>
      </c>
      <c r="N122" s="63">
        <v>42.41</v>
      </c>
      <c r="O122" s="64">
        <v>39.799999999999997</v>
      </c>
    </row>
    <row r="123" spans="1:15">
      <c r="A123" s="65"/>
      <c r="B123" s="58">
        <v>2012</v>
      </c>
      <c r="C123" s="63">
        <v>42.12</v>
      </c>
      <c r="D123" s="63">
        <v>41.59</v>
      </c>
      <c r="E123" s="63">
        <v>41.57</v>
      </c>
      <c r="F123" s="63">
        <v>41.55</v>
      </c>
      <c r="G123" s="63">
        <v>41.64</v>
      </c>
      <c r="H123" s="63">
        <v>41.83</v>
      </c>
      <c r="I123" s="63">
        <v>41.75</v>
      </c>
      <c r="J123" s="63">
        <v>41.46</v>
      </c>
      <c r="K123" s="63">
        <v>41.75</v>
      </c>
      <c r="L123" s="63">
        <v>41.33</v>
      </c>
      <c r="M123" s="63">
        <v>40.799999999999997</v>
      </c>
      <c r="N123" s="63">
        <v>40.82</v>
      </c>
      <c r="O123" s="64">
        <v>41.52</v>
      </c>
    </row>
    <row r="124" spans="1:15">
      <c r="A124" s="65"/>
      <c r="B124" s="58">
        <v>2013</v>
      </c>
      <c r="C124" s="63">
        <v>41.64</v>
      </c>
      <c r="D124" s="63">
        <v>41.54</v>
      </c>
      <c r="E124" s="63">
        <v>41.57</v>
      </c>
      <c r="F124" s="63">
        <v>41.4</v>
      </c>
      <c r="G124" s="63">
        <v>41.77</v>
      </c>
      <c r="H124" s="63">
        <v>42.01</v>
      </c>
      <c r="I124" s="63">
        <v>41.68</v>
      </c>
      <c r="J124" s="63">
        <v>41.08</v>
      </c>
      <c r="K124" s="63">
        <v>39.909999999999997</v>
      </c>
      <c r="L124" s="63">
        <v>40.299999999999997</v>
      </c>
      <c r="M124" s="63">
        <v>39.880000000000003</v>
      </c>
      <c r="N124" s="63">
        <v>39.340000000000003</v>
      </c>
      <c r="O124" s="64">
        <v>41.01</v>
      </c>
    </row>
    <row r="125" spans="1:15">
      <c r="A125" s="65"/>
      <c r="B125" s="58">
        <v>2014</v>
      </c>
      <c r="C125" s="63">
        <v>39.43</v>
      </c>
      <c r="D125" s="63">
        <v>39.58</v>
      </c>
      <c r="E125" s="63">
        <v>39.6</v>
      </c>
      <c r="F125" s="63">
        <v>39.65</v>
      </c>
      <c r="G125" s="63">
        <v>39.450000000000003</v>
      </c>
      <c r="H125" s="63">
        <v>39.130000000000003</v>
      </c>
      <c r="I125" s="63">
        <v>39.369999999999997</v>
      </c>
      <c r="J125" s="63">
        <v>39.549999999999997</v>
      </c>
      <c r="K125" s="63">
        <v>39.659999999999997</v>
      </c>
      <c r="L125" s="63">
        <v>40.119999999999997</v>
      </c>
      <c r="M125" s="63">
        <v>39.229999999999997</v>
      </c>
      <c r="N125" s="63">
        <v>38.93</v>
      </c>
      <c r="O125" s="64">
        <v>39.479999999999997</v>
      </c>
    </row>
    <row r="126" spans="1:15" ht="25.5" customHeight="1">
      <c r="A126" s="102" t="s">
        <v>30</v>
      </c>
      <c r="B126" s="58">
        <v>2005</v>
      </c>
      <c r="C126" s="63">
        <v>20.97</v>
      </c>
      <c r="D126" s="63">
        <v>20.92</v>
      </c>
      <c r="E126" s="63">
        <v>21.02</v>
      </c>
      <c r="F126" s="63">
        <v>20.99</v>
      </c>
      <c r="G126" s="63">
        <v>21.36</v>
      </c>
      <c r="H126" s="63">
        <v>21.06</v>
      </c>
      <c r="I126" s="63">
        <v>21.52</v>
      </c>
      <c r="J126" s="63">
        <v>21.78</v>
      </c>
      <c r="K126" s="63">
        <v>21.41</v>
      </c>
      <c r="L126" s="63">
        <v>21.55</v>
      </c>
      <c r="M126" s="63">
        <v>21.23</v>
      </c>
      <c r="N126" s="63">
        <v>22.15</v>
      </c>
      <c r="O126" s="64">
        <v>21.33</v>
      </c>
    </row>
    <row r="127" spans="1:15">
      <c r="A127" s="65"/>
      <c r="B127" s="58">
        <v>2006</v>
      </c>
      <c r="C127" s="63">
        <v>21.18</v>
      </c>
      <c r="D127" s="63">
        <v>21.26</v>
      </c>
      <c r="E127" s="63">
        <v>21.03</v>
      </c>
      <c r="F127" s="63">
        <v>21.1</v>
      </c>
      <c r="G127" s="63">
        <v>21.42</v>
      </c>
      <c r="H127" s="63">
        <v>21.53</v>
      </c>
      <c r="I127" s="63">
        <v>21.64</v>
      </c>
      <c r="J127" s="63">
        <v>21.64</v>
      </c>
      <c r="K127" s="63">
        <v>21.68</v>
      </c>
      <c r="L127" s="63">
        <v>21.74</v>
      </c>
      <c r="M127" s="63">
        <v>22.24</v>
      </c>
      <c r="N127" s="63">
        <v>22.98</v>
      </c>
      <c r="O127" s="64">
        <v>21.62</v>
      </c>
    </row>
    <row r="128" spans="1:15">
      <c r="A128" s="65"/>
      <c r="B128" s="58">
        <v>2007</v>
      </c>
      <c r="C128" s="63">
        <v>22.42</v>
      </c>
      <c r="D128" s="63">
        <v>22.5</v>
      </c>
      <c r="E128" s="63">
        <v>22.31</v>
      </c>
      <c r="F128" s="63">
        <v>22.14</v>
      </c>
      <c r="G128" s="63">
        <v>22.21</v>
      </c>
      <c r="H128" s="63">
        <v>21.69</v>
      </c>
      <c r="I128" s="63">
        <v>22.37</v>
      </c>
      <c r="J128" s="63">
        <v>22.65</v>
      </c>
      <c r="K128" s="63">
        <v>24.8</v>
      </c>
      <c r="L128" s="63">
        <v>24.41</v>
      </c>
      <c r="M128" s="63">
        <v>26.51</v>
      </c>
      <c r="N128" s="63">
        <v>28.46</v>
      </c>
      <c r="O128" s="64">
        <v>23.54</v>
      </c>
    </row>
    <row r="129" spans="1:15">
      <c r="A129" s="65"/>
      <c r="B129" s="58">
        <v>2008</v>
      </c>
      <c r="C129" s="63">
        <v>29.63</v>
      </c>
      <c r="D129" s="63">
        <v>30.56</v>
      </c>
      <c r="E129" s="63">
        <v>30.8</v>
      </c>
      <c r="F129" s="63">
        <v>32.17</v>
      </c>
      <c r="G129" s="63">
        <v>37.119999999999997</v>
      </c>
      <c r="H129" s="63">
        <v>38.380000000000003</v>
      </c>
      <c r="I129" s="63">
        <v>40.68</v>
      </c>
      <c r="J129" s="63">
        <v>41.01</v>
      </c>
      <c r="K129" s="63">
        <v>43.39</v>
      </c>
      <c r="L129" s="63">
        <v>44.71</v>
      </c>
      <c r="M129" s="63">
        <v>46.28</v>
      </c>
      <c r="N129" s="63">
        <v>46.54</v>
      </c>
      <c r="O129" s="64">
        <v>38.44</v>
      </c>
    </row>
    <row r="130" spans="1:15">
      <c r="A130" s="65"/>
      <c r="B130" s="58">
        <v>2009</v>
      </c>
      <c r="C130" s="63">
        <v>45.14</v>
      </c>
      <c r="D130" s="63">
        <v>44.55</v>
      </c>
      <c r="E130" s="63">
        <v>43.33</v>
      </c>
      <c r="F130" s="63">
        <v>41.75</v>
      </c>
      <c r="G130" s="63">
        <v>41.37</v>
      </c>
      <c r="H130" s="63">
        <v>39.24</v>
      </c>
      <c r="I130" s="63">
        <v>36.630000000000003</v>
      </c>
      <c r="J130" s="63">
        <v>36.82</v>
      </c>
      <c r="K130" s="63">
        <v>35.08</v>
      </c>
      <c r="L130" s="63">
        <v>34.229999999999997</v>
      </c>
      <c r="M130" s="63">
        <v>33.6</v>
      </c>
      <c r="N130" s="63">
        <v>31.37</v>
      </c>
      <c r="O130" s="64">
        <v>38.590000000000003</v>
      </c>
    </row>
    <row r="131" spans="1:15">
      <c r="A131" s="65"/>
      <c r="B131" s="58">
        <v>2010</v>
      </c>
      <c r="C131" s="63">
        <v>32.35</v>
      </c>
      <c r="D131" s="63">
        <v>32.270000000000003</v>
      </c>
      <c r="E131" s="63">
        <v>32.4</v>
      </c>
      <c r="F131" s="63">
        <v>33.89</v>
      </c>
      <c r="G131" s="63">
        <v>33.630000000000003</v>
      </c>
      <c r="H131" s="63">
        <v>33.78</v>
      </c>
      <c r="I131" s="63">
        <v>33.69</v>
      </c>
      <c r="J131" s="63">
        <v>34.659999999999997</v>
      </c>
      <c r="K131" s="63">
        <v>35.340000000000003</v>
      </c>
      <c r="L131" s="63">
        <v>34.229999999999997</v>
      </c>
      <c r="M131" s="63">
        <v>34.44</v>
      </c>
      <c r="N131" s="63">
        <v>34.58</v>
      </c>
      <c r="O131" s="64">
        <v>33.770000000000003</v>
      </c>
    </row>
    <row r="132" spans="1:15">
      <c r="A132" s="65"/>
      <c r="B132" s="58">
        <v>2011</v>
      </c>
      <c r="C132" s="63">
        <v>35.130000000000003</v>
      </c>
      <c r="D132" s="63">
        <v>36.33</v>
      </c>
      <c r="E132" s="63">
        <v>36.409999999999997</v>
      </c>
      <c r="F132" s="63">
        <v>36.19</v>
      </c>
      <c r="G132" s="63">
        <v>36.69</v>
      </c>
      <c r="H132" s="63">
        <v>38.15</v>
      </c>
      <c r="I132" s="63">
        <v>39.03</v>
      </c>
      <c r="J132" s="63">
        <v>37.83</v>
      </c>
      <c r="K132" s="63">
        <v>39</v>
      </c>
      <c r="L132" s="63">
        <v>39.409999999999997</v>
      </c>
      <c r="M132" s="63">
        <v>39.1</v>
      </c>
      <c r="N132" s="63">
        <v>39.4</v>
      </c>
      <c r="O132" s="64">
        <v>37.72</v>
      </c>
    </row>
    <row r="133" spans="1:15">
      <c r="A133" s="65"/>
      <c r="B133" s="58">
        <v>2012</v>
      </c>
      <c r="C133" s="63">
        <v>40.119999999999997</v>
      </c>
      <c r="D133" s="63">
        <v>40.159999999999997</v>
      </c>
      <c r="E133" s="63">
        <v>40.119999999999997</v>
      </c>
      <c r="F133" s="63">
        <v>40.19</v>
      </c>
      <c r="G133" s="63">
        <v>39.9</v>
      </c>
      <c r="H133" s="63">
        <v>40.090000000000003</v>
      </c>
      <c r="I133" s="63">
        <v>40.31</v>
      </c>
      <c r="J133" s="63">
        <v>40.54</v>
      </c>
      <c r="K133" s="63">
        <v>40.53</v>
      </c>
      <c r="L133" s="63">
        <v>40.450000000000003</v>
      </c>
      <c r="M133" s="63">
        <v>40.83</v>
      </c>
      <c r="N133" s="63">
        <v>40.83</v>
      </c>
      <c r="O133" s="64">
        <v>40.340000000000003</v>
      </c>
    </row>
    <row r="134" spans="1:15">
      <c r="A134" s="65"/>
      <c r="B134" s="58">
        <v>2013</v>
      </c>
      <c r="C134" s="63">
        <v>41.4</v>
      </c>
      <c r="D134" s="63">
        <v>41.21</v>
      </c>
      <c r="E134" s="63">
        <v>41.29</v>
      </c>
      <c r="F134" s="63">
        <v>41.05</v>
      </c>
      <c r="G134" s="63">
        <v>40.64</v>
      </c>
      <c r="H134" s="63">
        <v>41.13</v>
      </c>
      <c r="I134" s="63">
        <v>40.78</v>
      </c>
      <c r="J134" s="63">
        <v>41.3</v>
      </c>
      <c r="K134" s="63">
        <v>40.11</v>
      </c>
      <c r="L134" s="63">
        <v>38.54</v>
      </c>
      <c r="M134" s="63">
        <v>38.11</v>
      </c>
      <c r="N134" s="63">
        <v>37.76</v>
      </c>
      <c r="O134" s="64">
        <v>40.28</v>
      </c>
    </row>
    <row r="135" spans="1:15">
      <c r="A135" s="65"/>
      <c r="B135" s="58">
        <v>2014</v>
      </c>
      <c r="C135" s="63">
        <v>37.32</v>
      </c>
      <c r="D135" s="63">
        <v>38.5</v>
      </c>
      <c r="E135" s="63">
        <v>39.299999999999997</v>
      </c>
      <c r="F135" s="63">
        <v>39.270000000000003</v>
      </c>
      <c r="G135" s="63">
        <v>38.49</v>
      </c>
      <c r="H135" s="63">
        <v>38.979999999999997</v>
      </c>
      <c r="I135" s="63">
        <v>39.19</v>
      </c>
      <c r="J135" s="63">
        <v>39.270000000000003</v>
      </c>
      <c r="K135" s="63">
        <v>39.229999999999997</v>
      </c>
      <c r="L135" s="63">
        <v>39.01</v>
      </c>
      <c r="M135" s="63">
        <v>38.200000000000003</v>
      </c>
      <c r="N135" s="63">
        <v>38.43</v>
      </c>
      <c r="O135" s="64">
        <v>38.770000000000003</v>
      </c>
    </row>
    <row r="136" spans="1:15" ht="25.5" customHeight="1">
      <c r="A136" s="102" t="s">
        <v>31</v>
      </c>
      <c r="B136" s="58">
        <v>2005</v>
      </c>
      <c r="C136" s="63">
        <v>21.31</v>
      </c>
      <c r="D136" s="63">
        <v>21.16</v>
      </c>
      <c r="E136" s="63">
        <v>20.98</v>
      </c>
      <c r="F136" s="63">
        <v>20.88</v>
      </c>
      <c r="G136" s="63">
        <v>20.83</v>
      </c>
      <c r="H136" s="63">
        <v>20.84</v>
      </c>
      <c r="I136" s="63">
        <v>20.9</v>
      </c>
      <c r="J136" s="63">
        <v>20.92</v>
      </c>
      <c r="K136" s="63">
        <v>21.06</v>
      </c>
      <c r="L136" s="63">
        <v>20.77</v>
      </c>
      <c r="M136" s="63">
        <v>20.5</v>
      </c>
      <c r="N136" s="63">
        <v>20.74</v>
      </c>
      <c r="O136" s="64">
        <v>20.91</v>
      </c>
    </row>
    <row r="137" spans="1:15">
      <c r="A137" s="65"/>
      <c r="B137" s="58">
        <v>2006</v>
      </c>
      <c r="C137" s="63">
        <v>20.95</v>
      </c>
      <c r="D137" s="63">
        <v>21.08</v>
      </c>
      <c r="E137" s="63">
        <v>20.99</v>
      </c>
      <c r="F137" s="63">
        <v>20.95</v>
      </c>
      <c r="G137" s="63">
        <v>21.21</v>
      </c>
      <c r="H137" s="63">
        <v>21.1</v>
      </c>
      <c r="I137" s="63">
        <v>21.14</v>
      </c>
      <c r="J137" s="63">
        <v>21.15</v>
      </c>
      <c r="K137" s="63">
        <v>21.56</v>
      </c>
      <c r="L137" s="63">
        <v>21.68</v>
      </c>
      <c r="M137" s="63">
        <v>21.65</v>
      </c>
      <c r="N137" s="63">
        <v>22</v>
      </c>
      <c r="O137" s="64">
        <v>21.29</v>
      </c>
    </row>
    <row r="138" spans="1:15">
      <c r="A138" s="65"/>
      <c r="B138" s="58">
        <v>2007</v>
      </c>
      <c r="C138" s="63">
        <v>21.78</v>
      </c>
      <c r="D138" s="63">
        <v>21.5</v>
      </c>
      <c r="E138" s="63">
        <v>22.22</v>
      </c>
      <c r="F138" s="63">
        <v>21.58</v>
      </c>
      <c r="G138" s="63">
        <v>21.97</v>
      </c>
      <c r="H138" s="63">
        <v>23.33</v>
      </c>
      <c r="I138" s="63">
        <v>23.28</v>
      </c>
      <c r="J138" s="63">
        <v>24.07</v>
      </c>
      <c r="K138" s="63">
        <v>26.88</v>
      </c>
      <c r="L138" s="63">
        <v>28.69</v>
      </c>
      <c r="M138" s="63">
        <v>31.02</v>
      </c>
      <c r="N138" s="63">
        <v>31.57</v>
      </c>
      <c r="O138" s="64">
        <v>24.82</v>
      </c>
    </row>
    <row r="139" spans="1:15">
      <c r="A139" s="65"/>
      <c r="B139" s="58">
        <v>2008</v>
      </c>
      <c r="C139" s="63">
        <v>33.75</v>
      </c>
      <c r="D139" s="63">
        <v>34.200000000000003</v>
      </c>
      <c r="E139" s="63">
        <v>36.17</v>
      </c>
      <c r="F139" s="63">
        <v>36.72</v>
      </c>
      <c r="G139" s="63">
        <v>41.21</v>
      </c>
      <c r="H139" s="63">
        <v>41.81</v>
      </c>
      <c r="I139" s="63">
        <v>44.37</v>
      </c>
      <c r="J139" s="63">
        <v>44.62</v>
      </c>
      <c r="K139" s="63">
        <v>44.54</v>
      </c>
      <c r="L139" s="63">
        <v>48.72</v>
      </c>
      <c r="M139" s="63">
        <v>52.58</v>
      </c>
      <c r="N139" s="63">
        <v>47.14</v>
      </c>
      <c r="O139" s="64">
        <v>42.15</v>
      </c>
    </row>
    <row r="140" spans="1:15">
      <c r="A140" s="65"/>
      <c r="B140" s="58">
        <v>2009</v>
      </c>
      <c r="C140" s="63">
        <v>46.35</v>
      </c>
      <c r="D140" s="63">
        <v>46.46</v>
      </c>
      <c r="E140" s="63">
        <v>45.97</v>
      </c>
      <c r="F140" s="63">
        <v>44.62</v>
      </c>
      <c r="G140" s="63">
        <v>44.09</v>
      </c>
      <c r="H140" s="63">
        <v>42.07</v>
      </c>
      <c r="I140" s="63">
        <v>40.840000000000003</v>
      </c>
      <c r="J140" s="63">
        <v>38.270000000000003</v>
      </c>
      <c r="K140" s="63">
        <v>35.590000000000003</v>
      </c>
      <c r="L140" s="63">
        <v>32.33</v>
      </c>
      <c r="M140" s="63">
        <v>31.13</v>
      </c>
      <c r="N140" s="63">
        <v>30.38</v>
      </c>
      <c r="O140" s="64">
        <v>39.840000000000003</v>
      </c>
    </row>
    <row r="141" spans="1:15">
      <c r="A141" s="65"/>
      <c r="B141" s="58">
        <v>2010</v>
      </c>
      <c r="C141" s="63">
        <v>30.76</v>
      </c>
      <c r="D141" s="63">
        <v>31.24</v>
      </c>
      <c r="E141" s="63">
        <v>32.19</v>
      </c>
      <c r="F141" s="63">
        <v>31.99</v>
      </c>
      <c r="G141" s="63">
        <v>32.04</v>
      </c>
      <c r="H141" s="63">
        <v>31.19</v>
      </c>
      <c r="I141" s="63">
        <v>30.89</v>
      </c>
      <c r="J141" s="63">
        <v>31.26</v>
      </c>
      <c r="K141" s="63">
        <v>34.19</v>
      </c>
      <c r="L141" s="63">
        <v>34.700000000000003</v>
      </c>
      <c r="M141" s="63">
        <v>35.39</v>
      </c>
      <c r="N141" s="63">
        <v>36.03</v>
      </c>
      <c r="O141" s="64">
        <v>32.659999999999997</v>
      </c>
    </row>
    <row r="142" spans="1:15">
      <c r="A142" s="65"/>
      <c r="B142" s="58">
        <v>2011</v>
      </c>
      <c r="C142" s="63">
        <v>36.17</v>
      </c>
      <c r="D142" s="63">
        <v>36.630000000000003</v>
      </c>
      <c r="E142" s="63">
        <v>36.58</v>
      </c>
      <c r="F142" s="63">
        <v>36.5</v>
      </c>
      <c r="G142" s="63">
        <v>37.15</v>
      </c>
      <c r="H142" s="63">
        <v>38</v>
      </c>
      <c r="I142" s="63">
        <v>38.1</v>
      </c>
      <c r="J142" s="63">
        <v>38.799999999999997</v>
      </c>
      <c r="K142" s="63">
        <v>38.729999999999997</v>
      </c>
      <c r="L142" s="63">
        <v>38.71</v>
      </c>
      <c r="M142" s="63">
        <v>38.68</v>
      </c>
      <c r="N142" s="63">
        <v>38.659999999999997</v>
      </c>
      <c r="O142" s="64">
        <v>37.729999999999997</v>
      </c>
    </row>
    <row r="143" spans="1:15">
      <c r="A143" s="65"/>
      <c r="B143" s="58">
        <v>2012</v>
      </c>
      <c r="C143" s="63">
        <v>38.86</v>
      </c>
      <c r="D143" s="63">
        <v>38.89</v>
      </c>
      <c r="E143" s="63">
        <v>38.450000000000003</v>
      </c>
      <c r="F143" s="63">
        <v>38.25</v>
      </c>
      <c r="G143" s="63">
        <v>37.78</v>
      </c>
      <c r="H143" s="63">
        <v>37.549999999999997</v>
      </c>
      <c r="I143" s="63">
        <v>38.36</v>
      </c>
      <c r="J143" s="63">
        <v>38.520000000000003</v>
      </c>
      <c r="K143" s="63">
        <v>38.64</v>
      </c>
      <c r="L143" s="63">
        <v>38.799999999999997</v>
      </c>
      <c r="M143" s="63">
        <v>38.79</v>
      </c>
      <c r="N143" s="63">
        <v>38.74</v>
      </c>
      <c r="O143" s="64">
        <v>38.47</v>
      </c>
    </row>
    <row r="144" spans="1:15">
      <c r="A144" s="65"/>
      <c r="B144" s="58">
        <v>2013</v>
      </c>
      <c r="C144" s="63">
        <v>40.14</v>
      </c>
      <c r="D144" s="63">
        <v>39.630000000000003</v>
      </c>
      <c r="E144" s="63">
        <v>39.72</v>
      </c>
      <c r="F144" s="63">
        <v>39.67</v>
      </c>
      <c r="G144" s="63">
        <v>39.840000000000003</v>
      </c>
      <c r="H144" s="63">
        <v>39.659999999999997</v>
      </c>
      <c r="I144" s="63">
        <v>39.81</v>
      </c>
      <c r="J144" s="63">
        <v>40.15</v>
      </c>
      <c r="K144" s="63">
        <v>40.090000000000003</v>
      </c>
      <c r="L144" s="63">
        <v>39.56</v>
      </c>
      <c r="M144" s="63">
        <v>39.43</v>
      </c>
      <c r="N144" s="63">
        <v>39.39</v>
      </c>
      <c r="O144" s="64">
        <v>39.76</v>
      </c>
    </row>
    <row r="145" spans="1:15">
      <c r="A145" s="65"/>
      <c r="B145" s="58">
        <v>2014</v>
      </c>
      <c r="C145" s="63">
        <v>38.67</v>
      </c>
      <c r="D145" s="63">
        <v>38.6</v>
      </c>
      <c r="E145" s="63">
        <v>39.42</v>
      </c>
      <c r="F145" s="63">
        <v>39.4</v>
      </c>
      <c r="G145" s="63">
        <v>39.11</v>
      </c>
      <c r="H145" s="63">
        <v>38.4</v>
      </c>
      <c r="I145" s="63">
        <v>38.18</v>
      </c>
      <c r="J145" s="63">
        <v>38.25</v>
      </c>
      <c r="K145" s="63">
        <v>38.270000000000003</v>
      </c>
      <c r="L145" s="63">
        <v>38.57</v>
      </c>
      <c r="M145" s="63">
        <v>38.14</v>
      </c>
      <c r="N145" s="63">
        <v>38.03</v>
      </c>
      <c r="O145" s="64">
        <v>38.590000000000003</v>
      </c>
    </row>
    <row r="146" spans="1:15" ht="25.5" customHeight="1">
      <c r="A146" s="62" t="s">
        <v>32</v>
      </c>
      <c r="B146" s="58">
        <v>2005</v>
      </c>
      <c r="C146" s="63">
        <v>21.24</v>
      </c>
      <c r="D146" s="63">
        <v>21.39</v>
      </c>
      <c r="E146" s="63">
        <v>21.68</v>
      </c>
      <c r="F146" s="63">
        <v>21.73</v>
      </c>
      <c r="G146" s="63">
        <v>21.65</v>
      </c>
      <c r="H146" s="63">
        <v>21.68</v>
      </c>
      <c r="I146" s="63">
        <v>21.88</v>
      </c>
      <c r="J146" s="63">
        <v>21.92</v>
      </c>
      <c r="K146" s="63">
        <v>21.97</v>
      </c>
      <c r="L146" s="63">
        <v>22.3</v>
      </c>
      <c r="M146" s="63">
        <v>22.27</v>
      </c>
      <c r="N146" s="63">
        <v>22.28</v>
      </c>
      <c r="O146" s="64">
        <v>21.83</v>
      </c>
    </row>
    <row r="147" spans="1:15">
      <c r="A147" s="65"/>
      <c r="B147" s="58">
        <v>2006</v>
      </c>
      <c r="C147" s="63">
        <v>22.51</v>
      </c>
      <c r="D147" s="63">
        <v>22.34</v>
      </c>
      <c r="E147" s="63">
        <v>22.34</v>
      </c>
      <c r="F147" s="63">
        <v>22.58</v>
      </c>
      <c r="G147" s="63">
        <v>22.56</v>
      </c>
      <c r="H147" s="63">
        <v>22.65</v>
      </c>
      <c r="I147" s="63">
        <v>22.5</v>
      </c>
      <c r="J147" s="63">
        <v>22.6</v>
      </c>
      <c r="K147" s="63">
        <v>22.68</v>
      </c>
      <c r="L147" s="63">
        <v>22.45</v>
      </c>
      <c r="M147" s="63">
        <v>22.77</v>
      </c>
      <c r="N147" s="63">
        <v>22.72</v>
      </c>
      <c r="O147" s="64">
        <v>22.56</v>
      </c>
    </row>
    <row r="148" spans="1:15">
      <c r="A148" s="65"/>
      <c r="B148" s="58">
        <v>2007</v>
      </c>
      <c r="C148" s="63">
        <v>22.74</v>
      </c>
      <c r="D148" s="63">
        <v>22.77</v>
      </c>
      <c r="E148" s="63">
        <v>22.68</v>
      </c>
      <c r="F148" s="63">
        <v>22.92</v>
      </c>
      <c r="G148" s="63">
        <v>23.51</v>
      </c>
      <c r="H148" s="63">
        <v>23.65</v>
      </c>
      <c r="I148" s="63">
        <v>23.7</v>
      </c>
      <c r="J148" s="63">
        <v>24.6</v>
      </c>
      <c r="K148" s="63">
        <v>26.52</v>
      </c>
      <c r="L148" s="63">
        <v>28.39</v>
      </c>
      <c r="M148" s="63">
        <v>29.83</v>
      </c>
      <c r="N148" s="63">
        <v>30.86</v>
      </c>
      <c r="O148" s="64">
        <v>25.18</v>
      </c>
    </row>
    <row r="149" spans="1:15">
      <c r="A149" s="65"/>
      <c r="B149" s="58">
        <v>2008</v>
      </c>
      <c r="C149" s="63">
        <v>35.049999999999997</v>
      </c>
      <c r="D149" s="63">
        <v>37.520000000000003</v>
      </c>
      <c r="E149" s="63">
        <v>39.44</v>
      </c>
      <c r="F149" s="63">
        <v>41.05</v>
      </c>
      <c r="G149" s="63">
        <v>44.53</v>
      </c>
      <c r="H149" s="63">
        <v>45.99</v>
      </c>
      <c r="I149" s="63">
        <v>49.35</v>
      </c>
      <c r="J149" s="63">
        <v>52.15</v>
      </c>
      <c r="K149" s="63">
        <v>53.83</v>
      </c>
      <c r="L149" s="63">
        <v>55.74</v>
      </c>
      <c r="M149" s="63">
        <v>55.25</v>
      </c>
      <c r="N149" s="63">
        <v>53.37</v>
      </c>
      <c r="O149" s="64">
        <v>46.94</v>
      </c>
    </row>
    <row r="150" spans="1:15">
      <c r="A150" s="65"/>
      <c r="B150" s="58">
        <v>2009</v>
      </c>
      <c r="C150" s="63">
        <v>50.3</v>
      </c>
      <c r="D150" s="63">
        <v>46.64</v>
      </c>
      <c r="E150" s="63">
        <v>45.34</v>
      </c>
      <c r="F150" s="63">
        <v>43.28</v>
      </c>
      <c r="G150" s="63">
        <v>43.22</v>
      </c>
      <c r="H150" s="63">
        <v>41.19</v>
      </c>
      <c r="I150" s="63">
        <v>40.44</v>
      </c>
      <c r="J150" s="63">
        <v>38.619999999999997</v>
      </c>
      <c r="K150" s="63">
        <v>36.78</v>
      </c>
      <c r="L150" s="63">
        <v>32.4</v>
      </c>
      <c r="M150" s="63">
        <v>31.56</v>
      </c>
      <c r="N150" s="63">
        <v>30.8</v>
      </c>
      <c r="O150" s="64">
        <v>40.049999999999997</v>
      </c>
    </row>
    <row r="151" spans="1:15">
      <c r="A151" s="65"/>
      <c r="B151" s="58">
        <v>2010</v>
      </c>
      <c r="C151" s="63">
        <v>33.090000000000003</v>
      </c>
      <c r="D151" s="63">
        <v>32.619999999999997</v>
      </c>
      <c r="E151" s="63">
        <v>32.979999999999997</v>
      </c>
      <c r="F151" s="63">
        <v>33.729999999999997</v>
      </c>
      <c r="G151" s="63">
        <v>33.86</v>
      </c>
      <c r="H151" s="63">
        <v>33.39</v>
      </c>
      <c r="I151" s="63">
        <v>34.14</v>
      </c>
      <c r="J151" s="63">
        <v>34.31</v>
      </c>
      <c r="K151" s="63">
        <v>35.729999999999997</v>
      </c>
      <c r="L151" s="63">
        <v>37.17</v>
      </c>
      <c r="M151" s="63">
        <v>36.71</v>
      </c>
      <c r="N151" s="63">
        <v>37.24</v>
      </c>
      <c r="O151" s="64">
        <v>34.58</v>
      </c>
    </row>
    <row r="152" spans="1:15">
      <c r="A152" s="65"/>
      <c r="B152" s="58">
        <v>2011</v>
      </c>
      <c r="C152" s="63">
        <v>38.6</v>
      </c>
      <c r="D152" s="63">
        <v>39.36</v>
      </c>
      <c r="E152" s="63">
        <v>39.479999999999997</v>
      </c>
      <c r="F152" s="63">
        <v>39.79</v>
      </c>
      <c r="G152" s="63">
        <v>39.4</v>
      </c>
      <c r="H152" s="63">
        <v>39.58</v>
      </c>
      <c r="I152" s="63">
        <v>39.880000000000003</v>
      </c>
      <c r="J152" s="63">
        <v>40.11</v>
      </c>
      <c r="K152" s="63">
        <v>41.04</v>
      </c>
      <c r="L152" s="63">
        <v>41.49</v>
      </c>
      <c r="M152" s="63">
        <v>41.35</v>
      </c>
      <c r="N152" s="63">
        <v>41.58</v>
      </c>
      <c r="O152" s="64">
        <v>40.14</v>
      </c>
    </row>
    <row r="153" spans="1:15">
      <c r="A153" s="65"/>
      <c r="B153" s="58">
        <v>2012</v>
      </c>
      <c r="C153" s="63">
        <v>41.86</v>
      </c>
      <c r="D153" s="63">
        <v>41.71</v>
      </c>
      <c r="E153" s="63">
        <v>42</v>
      </c>
      <c r="F153" s="63">
        <v>42.18</v>
      </c>
      <c r="G153" s="63">
        <v>42.39</v>
      </c>
      <c r="H153" s="63">
        <v>42.48</v>
      </c>
      <c r="I153" s="63">
        <v>43.78</v>
      </c>
      <c r="J153" s="63">
        <v>44.05</v>
      </c>
      <c r="K153" s="63">
        <v>43.77</v>
      </c>
      <c r="L153" s="63">
        <v>43.63</v>
      </c>
      <c r="M153" s="63">
        <v>43.96</v>
      </c>
      <c r="N153" s="63">
        <v>44.27</v>
      </c>
      <c r="O153" s="64">
        <v>43.01</v>
      </c>
    </row>
    <row r="154" spans="1:15">
      <c r="A154" s="65"/>
      <c r="B154" s="58">
        <v>2013</v>
      </c>
      <c r="C154" s="63">
        <v>44.27</v>
      </c>
      <c r="D154" s="63">
        <v>43.86</v>
      </c>
      <c r="E154" s="63">
        <v>43.58</v>
      </c>
      <c r="F154" s="63">
        <v>43.15</v>
      </c>
      <c r="G154" s="63">
        <v>42.97</v>
      </c>
      <c r="H154" s="63">
        <v>42.94</v>
      </c>
      <c r="I154" s="63">
        <v>43.07</v>
      </c>
      <c r="J154" s="63">
        <v>42.7</v>
      </c>
      <c r="K154" s="63">
        <v>41.85</v>
      </c>
      <c r="L154" s="63">
        <v>40.909999999999997</v>
      </c>
      <c r="M154" s="63">
        <v>40.270000000000003</v>
      </c>
      <c r="N154" s="63">
        <v>39.479999999999997</v>
      </c>
      <c r="O154" s="64">
        <v>42.42</v>
      </c>
    </row>
    <row r="155" spans="1:15">
      <c r="A155" s="65"/>
      <c r="B155" s="58">
        <v>2014</v>
      </c>
      <c r="C155" s="63">
        <v>39.36</v>
      </c>
      <c r="D155" s="63">
        <v>40.1</v>
      </c>
      <c r="E155" s="63">
        <v>40.81</v>
      </c>
      <c r="F155" s="63">
        <v>40.56</v>
      </c>
      <c r="G155" s="63">
        <v>39.700000000000003</v>
      </c>
      <c r="H155" s="63">
        <v>39.31</v>
      </c>
      <c r="I155" s="63">
        <v>39.380000000000003</v>
      </c>
      <c r="J155" s="63">
        <v>39.46</v>
      </c>
      <c r="K155" s="63">
        <v>39.56</v>
      </c>
      <c r="L155" s="63">
        <v>39.56</v>
      </c>
      <c r="M155" s="63">
        <v>39.76</v>
      </c>
      <c r="N155" s="63">
        <v>39.75</v>
      </c>
      <c r="O155" s="64">
        <v>39.78</v>
      </c>
    </row>
    <row r="156" spans="1:15" ht="15" thickBot="1">
      <c r="A156" s="66"/>
      <c r="B156" s="67"/>
      <c r="C156" s="67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9"/>
    </row>
    <row r="158" spans="1:15">
      <c r="A158" s="70" t="s">
        <v>33</v>
      </c>
      <c r="O158" s="71"/>
    </row>
    <row r="159" spans="1:15">
      <c r="A159" s="70" t="s">
        <v>34</v>
      </c>
    </row>
    <row r="162" spans="1:15" s="77" customFormat="1" ht="25.5" hidden="1" customHeight="1">
      <c r="A162" s="72" t="s">
        <v>35</v>
      </c>
      <c r="B162" s="73">
        <v>2011</v>
      </c>
      <c r="C162" s="74">
        <v>0</v>
      </c>
      <c r="D162" s="75">
        <v>0</v>
      </c>
      <c r="E162" s="75">
        <v>0</v>
      </c>
      <c r="F162" s="75">
        <v>0</v>
      </c>
      <c r="G162" s="75">
        <v>0</v>
      </c>
      <c r="H162" s="75">
        <v>0</v>
      </c>
      <c r="I162" s="75">
        <v>0</v>
      </c>
      <c r="J162" s="75">
        <v>0</v>
      </c>
      <c r="K162" s="75">
        <v>0</v>
      </c>
      <c r="L162" s="75">
        <v>0</v>
      </c>
      <c r="M162" s="75">
        <v>0</v>
      </c>
      <c r="N162" s="75">
        <v>0</v>
      </c>
      <c r="O162" s="76">
        <v>0</v>
      </c>
    </row>
    <row r="163" spans="1:15" s="77" customFormat="1" hidden="1">
      <c r="A163" s="78"/>
      <c r="B163" s="73">
        <v>2012</v>
      </c>
      <c r="C163" s="74">
        <v>0</v>
      </c>
      <c r="D163" s="75">
        <v>0</v>
      </c>
      <c r="E163" s="75">
        <v>0</v>
      </c>
      <c r="F163" s="75">
        <v>0</v>
      </c>
      <c r="G163" s="75">
        <v>0</v>
      </c>
      <c r="H163" s="75">
        <v>0</v>
      </c>
      <c r="I163" s="75">
        <v>0</v>
      </c>
      <c r="J163" s="75">
        <v>0</v>
      </c>
      <c r="K163" s="75">
        <v>0</v>
      </c>
      <c r="L163" s="75">
        <v>0</v>
      </c>
      <c r="M163" s="75">
        <v>0</v>
      </c>
      <c r="N163" s="75">
        <v>0</v>
      </c>
      <c r="O163" s="76">
        <v>0</v>
      </c>
    </row>
    <row r="164" spans="1:15" s="77" customFormat="1" ht="12.75" hidden="1" customHeight="1">
      <c r="A164" s="78"/>
      <c r="B164" s="73">
        <v>2013</v>
      </c>
      <c r="C164" s="74">
        <v>0</v>
      </c>
      <c r="D164" s="75">
        <v>0</v>
      </c>
      <c r="E164" s="75">
        <v>0</v>
      </c>
      <c r="F164" s="75">
        <v>0</v>
      </c>
      <c r="G164" s="75">
        <v>0</v>
      </c>
      <c r="H164" s="75">
        <v>0</v>
      </c>
      <c r="I164" s="75">
        <v>0</v>
      </c>
      <c r="J164" s="75">
        <v>0</v>
      </c>
      <c r="K164" s="75">
        <v>0</v>
      </c>
      <c r="L164" s="75">
        <v>0</v>
      </c>
      <c r="M164" s="75">
        <v>0</v>
      </c>
      <c r="N164" s="75">
        <v>0</v>
      </c>
      <c r="O164" s="76">
        <v>0</v>
      </c>
    </row>
  </sheetData>
  <mergeCells count="2">
    <mergeCell ref="A1:O1"/>
    <mergeCell ref="A2:O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B8731-3FEB-47EE-93A0-A00436973C30}">
  <sheetPr codeName="Hoja2"/>
  <dimension ref="A1:P153"/>
  <sheetViews>
    <sheetView topLeftCell="A76" workbookViewId="0">
      <selection activeCell="A183" sqref="A183"/>
    </sheetView>
    <sheetView workbookViewId="1">
      <selection sqref="A1:O1"/>
    </sheetView>
  </sheetViews>
  <sheetFormatPr defaultColWidth="11" defaultRowHeight="12.75"/>
  <cols>
    <col min="1" max="1" width="33.140625" style="1" customWidth="1"/>
    <col min="2" max="2" width="7.28515625" style="1" customWidth="1"/>
    <col min="3" max="15" width="9" style="1" customWidth="1"/>
    <col min="16" max="16384" width="11" style="1"/>
  </cols>
  <sheetData>
    <row r="1" spans="1:16" ht="30">
      <c r="A1" s="116" t="s">
        <v>0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</row>
    <row r="2" spans="1:16" ht="30">
      <c r="A2" s="117" t="s">
        <v>1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</row>
    <row r="3" spans="1:16" ht="13.5" thickBot="1"/>
    <row r="4" spans="1:16" ht="19.5" customHeight="1" thickBot="1">
      <c r="A4" s="2" t="s">
        <v>2</v>
      </c>
      <c r="B4" s="2" t="s">
        <v>3</v>
      </c>
      <c r="C4" s="3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4" t="s">
        <v>14</v>
      </c>
      <c r="N4" s="4" t="s">
        <v>15</v>
      </c>
      <c r="O4" s="5" t="s">
        <v>16</v>
      </c>
      <c r="P4" s="6"/>
    </row>
    <row r="5" spans="1:16" ht="34.15" customHeight="1">
      <c r="A5" s="7" t="s">
        <v>17</v>
      </c>
      <c r="B5" s="8"/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1"/>
      <c r="P5" s="6"/>
    </row>
    <row r="6" spans="1:16" ht="31.9" customHeight="1">
      <c r="A6" s="12" t="s">
        <v>36</v>
      </c>
      <c r="B6" s="13">
        <v>2010</v>
      </c>
      <c r="C6" s="14">
        <v>17.78</v>
      </c>
      <c r="D6" s="15">
        <v>18.41</v>
      </c>
      <c r="E6" s="15">
        <v>16.96</v>
      </c>
      <c r="F6" s="15">
        <v>17.79</v>
      </c>
      <c r="G6" s="15">
        <v>17.809999999999999</v>
      </c>
      <c r="H6" s="15">
        <v>17.11</v>
      </c>
      <c r="I6" s="15">
        <v>17.03</v>
      </c>
      <c r="J6" s="15">
        <v>16.89</v>
      </c>
      <c r="K6" s="15">
        <v>18.510000000000002</v>
      </c>
      <c r="L6" s="15">
        <v>19.47</v>
      </c>
      <c r="M6" s="15">
        <v>19.73</v>
      </c>
      <c r="N6" s="15">
        <v>21.15</v>
      </c>
      <c r="O6" s="16">
        <v>18.22</v>
      </c>
    </row>
    <row r="7" spans="1:16" ht="15.6" customHeight="1">
      <c r="A7" s="17"/>
      <c r="B7" s="13">
        <v>2011</v>
      </c>
      <c r="C7" s="14">
        <v>22.38</v>
      </c>
      <c r="D7" s="15">
        <v>22.93</v>
      </c>
      <c r="E7" s="15">
        <v>23.51</v>
      </c>
      <c r="F7" s="15">
        <v>23.56</v>
      </c>
      <c r="G7" s="15">
        <v>22.99</v>
      </c>
      <c r="H7" s="15">
        <v>22.96</v>
      </c>
      <c r="I7" s="15">
        <v>23.13</v>
      </c>
      <c r="J7" s="15">
        <v>23.72</v>
      </c>
      <c r="K7" s="15">
        <v>24.49</v>
      </c>
      <c r="L7" s="15">
        <v>24.55</v>
      </c>
      <c r="M7" s="15">
        <v>24.54</v>
      </c>
      <c r="N7" s="15">
        <v>24.48</v>
      </c>
      <c r="O7" s="16">
        <v>23.6</v>
      </c>
    </row>
    <row r="8" spans="1:16" ht="15.6" customHeight="1">
      <c r="A8" s="17"/>
      <c r="B8" s="13">
        <v>2012</v>
      </c>
      <c r="C8" s="14">
        <v>24.03</v>
      </c>
      <c r="D8" s="15">
        <v>24.07</v>
      </c>
      <c r="E8" s="15">
        <v>24.11</v>
      </c>
      <c r="F8" s="15">
        <v>24.45</v>
      </c>
      <c r="G8" s="15">
        <v>24.75</v>
      </c>
      <c r="H8" s="15">
        <v>24.99</v>
      </c>
      <c r="I8" s="15">
        <v>25.02</v>
      </c>
      <c r="J8" s="15">
        <v>25.17</v>
      </c>
      <c r="K8" s="15">
        <v>25.19</v>
      </c>
      <c r="L8" s="15">
        <v>24.05</v>
      </c>
      <c r="M8" s="15">
        <v>24.04</v>
      </c>
      <c r="N8" s="15">
        <v>24.64</v>
      </c>
      <c r="O8" s="16">
        <v>24.54</v>
      </c>
    </row>
    <row r="9" spans="1:16" ht="15.6" customHeight="1">
      <c r="A9" s="17"/>
      <c r="B9" s="13">
        <v>2013</v>
      </c>
      <c r="C9" s="14">
        <v>25.16</v>
      </c>
      <c r="D9" s="15">
        <v>25.91</v>
      </c>
      <c r="E9" s="15">
        <v>25.8</v>
      </c>
      <c r="F9" s="15">
        <v>25.51</v>
      </c>
      <c r="G9" s="15">
        <v>25.44</v>
      </c>
      <c r="H9" s="15">
        <v>25.16</v>
      </c>
      <c r="I9" s="15">
        <v>25.13</v>
      </c>
      <c r="J9" s="15">
        <v>24.72</v>
      </c>
      <c r="K9" s="15">
        <v>24.18</v>
      </c>
      <c r="L9" s="15">
        <v>23.76</v>
      </c>
      <c r="M9" s="15">
        <v>23.7</v>
      </c>
      <c r="N9" s="15">
        <v>23.28</v>
      </c>
      <c r="O9" s="16">
        <v>24.81</v>
      </c>
    </row>
    <row r="10" spans="1:16" ht="15.6" customHeight="1">
      <c r="A10" s="17"/>
      <c r="B10" s="13">
        <v>2014</v>
      </c>
      <c r="C10" s="14">
        <v>22.87</v>
      </c>
      <c r="D10" s="15">
        <v>22.7</v>
      </c>
      <c r="E10" s="15">
        <v>22.63</v>
      </c>
      <c r="F10" s="15">
        <v>22.42</v>
      </c>
      <c r="G10" s="15">
        <v>22.4</v>
      </c>
      <c r="H10" s="15">
        <v>22.17</v>
      </c>
      <c r="I10" s="15">
        <v>22.01</v>
      </c>
      <c r="J10" s="15">
        <v>22</v>
      </c>
      <c r="K10" s="15">
        <v>22.18</v>
      </c>
      <c r="L10" s="15">
        <v>22.07</v>
      </c>
      <c r="M10" s="15">
        <v>22.12</v>
      </c>
      <c r="N10" s="15">
        <v>22.77</v>
      </c>
      <c r="O10" s="16">
        <v>22.36</v>
      </c>
    </row>
    <row r="11" spans="1:16" ht="15.6" customHeight="1">
      <c r="A11" s="17"/>
      <c r="B11" s="13">
        <v>2015</v>
      </c>
      <c r="C11" s="14">
        <v>23.14</v>
      </c>
      <c r="D11" s="15">
        <v>23.28</v>
      </c>
      <c r="E11" s="15">
        <v>23.15</v>
      </c>
      <c r="F11" s="15">
        <v>23</v>
      </c>
      <c r="G11" s="15">
        <v>22.91</v>
      </c>
      <c r="H11" s="15">
        <v>22.83</v>
      </c>
      <c r="I11" s="15">
        <v>22.93</v>
      </c>
      <c r="J11" s="15">
        <v>22.83</v>
      </c>
      <c r="K11" s="15">
        <v>22.77</v>
      </c>
      <c r="L11" s="15">
        <v>23.18</v>
      </c>
      <c r="M11" s="15">
        <v>23.06</v>
      </c>
      <c r="N11" s="15">
        <v>23.41</v>
      </c>
      <c r="O11" s="16">
        <v>23.04</v>
      </c>
    </row>
    <row r="12" spans="1:16" ht="15.6" customHeight="1">
      <c r="A12" s="17"/>
      <c r="B12" s="13">
        <v>2016</v>
      </c>
      <c r="C12" s="14">
        <v>23.63</v>
      </c>
      <c r="D12" s="15">
        <v>23.72</v>
      </c>
      <c r="E12" s="15">
        <v>23.24</v>
      </c>
      <c r="F12" s="15">
        <v>23.06</v>
      </c>
      <c r="G12" s="15">
        <v>22.42</v>
      </c>
      <c r="H12" s="15">
        <v>22.01</v>
      </c>
      <c r="I12" s="15">
        <v>21.93</v>
      </c>
      <c r="J12" s="15">
        <v>22.2</v>
      </c>
      <c r="K12" s="15">
        <v>21.34</v>
      </c>
      <c r="L12" s="15">
        <v>20.38</v>
      </c>
      <c r="M12" s="15">
        <v>20.51</v>
      </c>
      <c r="N12" s="15">
        <v>20.67</v>
      </c>
      <c r="O12" s="16">
        <v>22.09</v>
      </c>
    </row>
    <row r="13" spans="1:16" ht="15.6" customHeight="1">
      <c r="A13" s="17"/>
      <c r="B13" s="13">
        <v>2017</v>
      </c>
      <c r="C13" s="14">
        <v>21.02</v>
      </c>
      <c r="D13" s="15">
        <v>21.06</v>
      </c>
      <c r="E13" s="15">
        <v>20.74</v>
      </c>
      <c r="F13" s="15">
        <v>20.54</v>
      </c>
      <c r="G13" s="15">
        <v>20.6</v>
      </c>
      <c r="H13" s="15">
        <v>20.92</v>
      </c>
      <c r="I13" s="15">
        <v>20.82</v>
      </c>
      <c r="J13" s="15">
        <v>20.86</v>
      </c>
      <c r="K13" s="15">
        <v>20.8</v>
      </c>
      <c r="L13" s="15">
        <v>21.01</v>
      </c>
      <c r="M13" s="15">
        <v>21.28</v>
      </c>
      <c r="N13" s="15">
        <v>21.23</v>
      </c>
      <c r="O13" s="16">
        <v>20.91</v>
      </c>
    </row>
    <row r="14" spans="1:16" ht="15.6" customHeight="1">
      <c r="A14" s="17"/>
      <c r="B14" s="13">
        <v>2018</v>
      </c>
      <c r="C14" s="14">
        <v>21.62</v>
      </c>
      <c r="D14" s="15">
        <v>21.61</v>
      </c>
      <c r="E14" s="15">
        <v>21.72</v>
      </c>
      <c r="F14" s="15">
        <v>21.54</v>
      </c>
      <c r="G14" s="15">
        <v>21.19</v>
      </c>
      <c r="H14" s="15">
        <v>21.04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6">
        <v>0</v>
      </c>
    </row>
    <row r="15" spans="1:16" ht="31.9" customHeight="1">
      <c r="A15" s="12" t="s">
        <v>37</v>
      </c>
      <c r="B15" s="13">
        <v>2010</v>
      </c>
      <c r="C15" s="14">
        <v>22.52</v>
      </c>
      <c r="D15" s="15">
        <v>22.85</v>
      </c>
      <c r="E15" s="15">
        <v>23.25</v>
      </c>
      <c r="F15" s="15">
        <v>23.28</v>
      </c>
      <c r="G15" s="15">
        <v>23.74</v>
      </c>
      <c r="H15" s="15">
        <v>24.21</v>
      </c>
      <c r="I15" s="15">
        <v>23.92</v>
      </c>
      <c r="J15" s="15">
        <v>24.82</v>
      </c>
      <c r="K15" s="15">
        <v>25.01</v>
      </c>
      <c r="L15" s="15">
        <v>25.96</v>
      </c>
      <c r="M15" s="15">
        <v>26.74</v>
      </c>
      <c r="N15" s="15">
        <v>28.3</v>
      </c>
      <c r="O15" s="16">
        <v>24.55</v>
      </c>
    </row>
    <row r="16" spans="1:16" ht="15.6" customHeight="1">
      <c r="A16" s="17"/>
      <c r="B16" s="13">
        <v>2011</v>
      </c>
      <c r="C16" s="14">
        <v>29.67</v>
      </c>
      <c r="D16" s="15">
        <v>32.43</v>
      </c>
      <c r="E16" s="15">
        <v>32.89</v>
      </c>
      <c r="F16" s="15">
        <v>32.81</v>
      </c>
      <c r="G16" s="15">
        <v>32.58</v>
      </c>
      <c r="H16" s="15">
        <v>33.340000000000003</v>
      </c>
      <c r="I16" s="15">
        <v>33.49</v>
      </c>
      <c r="J16" s="15">
        <v>33.39</v>
      </c>
      <c r="K16" s="15">
        <v>33.479999999999997</v>
      </c>
      <c r="L16" s="15">
        <v>33.17</v>
      </c>
      <c r="M16" s="15">
        <v>33.1</v>
      </c>
      <c r="N16" s="15">
        <v>32.96</v>
      </c>
      <c r="O16" s="16">
        <v>32.78</v>
      </c>
    </row>
    <row r="17" spans="1:15" ht="15.6" customHeight="1">
      <c r="A17" s="17"/>
      <c r="B17" s="13">
        <v>2012</v>
      </c>
      <c r="C17" s="14">
        <v>32.880000000000003</v>
      </c>
      <c r="D17" s="15">
        <v>32.82</v>
      </c>
      <c r="E17" s="15">
        <v>32.76</v>
      </c>
      <c r="F17" s="15">
        <v>32.67</v>
      </c>
      <c r="G17" s="15">
        <v>32.69</v>
      </c>
      <c r="H17" s="15">
        <v>32.799999999999997</v>
      </c>
      <c r="I17" s="15">
        <v>32.78</v>
      </c>
      <c r="J17" s="15">
        <v>32.729999999999997</v>
      </c>
      <c r="K17" s="15">
        <v>32.83</v>
      </c>
      <c r="L17" s="15">
        <v>32.9</v>
      </c>
      <c r="M17" s="15">
        <v>33.32</v>
      </c>
      <c r="N17" s="15">
        <v>33.840000000000003</v>
      </c>
      <c r="O17" s="16">
        <v>32.92</v>
      </c>
    </row>
    <row r="18" spans="1:15" ht="15.6" customHeight="1">
      <c r="A18" s="17"/>
      <c r="B18" s="13">
        <v>2013</v>
      </c>
      <c r="C18" s="14">
        <v>34.01</v>
      </c>
      <c r="D18" s="15">
        <v>34.32</v>
      </c>
      <c r="E18" s="15">
        <v>34.54</v>
      </c>
      <c r="F18" s="15">
        <v>33.96</v>
      </c>
      <c r="G18" s="15">
        <v>33.94</v>
      </c>
      <c r="H18" s="15">
        <v>33.46</v>
      </c>
      <c r="I18" s="15">
        <v>33.89</v>
      </c>
      <c r="J18" s="15">
        <v>33.950000000000003</v>
      </c>
      <c r="K18" s="15">
        <v>32.479999999999997</v>
      </c>
      <c r="L18" s="15">
        <v>32.619999999999997</v>
      </c>
      <c r="M18" s="15">
        <v>32.53</v>
      </c>
      <c r="N18" s="15">
        <v>32.6</v>
      </c>
      <c r="O18" s="16">
        <v>33.53</v>
      </c>
    </row>
    <row r="19" spans="1:15" ht="15.6" customHeight="1">
      <c r="A19" s="17"/>
      <c r="B19" s="13">
        <v>2014</v>
      </c>
      <c r="C19" s="14">
        <v>32.1</v>
      </c>
      <c r="D19" s="15">
        <v>32.18</v>
      </c>
      <c r="E19" s="15">
        <v>32.33</v>
      </c>
      <c r="F19" s="15">
        <v>33.71</v>
      </c>
      <c r="G19" s="15">
        <v>33.75</v>
      </c>
      <c r="H19" s="15">
        <v>32.99</v>
      </c>
      <c r="I19" s="15">
        <v>32.5</v>
      </c>
      <c r="J19" s="15">
        <v>32.82</v>
      </c>
      <c r="K19" s="15">
        <v>32.729999999999997</v>
      </c>
      <c r="L19" s="15">
        <v>32.950000000000003</v>
      </c>
      <c r="M19" s="15">
        <v>34.47</v>
      </c>
      <c r="N19" s="15">
        <v>33.51</v>
      </c>
      <c r="O19" s="16">
        <v>33</v>
      </c>
    </row>
    <row r="20" spans="1:15" ht="15.6" customHeight="1">
      <c r="A20" s="17"/>
      <c r="B20" s="13">
        <v>2015</v>
      </c>
      <c r="C20" s="14">
        <v>34.020000000000003</v>
      </c>
      <c r="D20" s="15">
        <v>33.979999999999997</v>
      </c>
      <c r="E20" s="15">
        <v>34.39</v>
      </c>
      <c r="F20" s="15">
        <v>34.18</v>
      </c>
      <c r="G20" s="15">
        <v>33.4</v>
      </c>
      <c r="H20" s="15">
        <v>32.979999999999997</v>
      </c>
      <c r="I20" s="15">
        <v>32.07</v>
      </c>
      <c r="J20" s="15">
        <v>31.96</v>
      </c>
      <c r="K20" s="15">
        <v>32.119999999999997</v>
      </c>
      <c r="L20" s="15">
        <v>33.11</v>
      </c>
      <c r="M20" s="15">
        <v>33.54</v>
      </c>
      <c r="N20" s="15">
        <v>33.28</v>
      </c>
      <c r="O20" s="16">
        <v>33.25</v>
      </c>
    </row>
    <row r="21" spans="1:15" ht="15.6" customHeight="1">
      <c r="A21" s="17"/>
      <c r="B21" s="13">
        <v>2016</v>
      </c>
      <c r="C21" s="14">
        <v>34.049999999999997</v>
      </c>
      <c r="D21" s="15">
        <v>33.950000000000003</v>
      </c>
      <c r="E21" s="15">
        <v>33.520000000000003</v>
      </c>
      <c r="F21" s="15">
        <v>32.81</v>
      </c>
      <c r="G21" s="15">
        <v>31.56</v>
      </c>
      <c r="H21" s="15">
        <v>30.64</v>
      </c>
      <c r="I21" s="15">
        <v>29.4</v>
      </c>
      <c r="J21" s="15">
        <v>29.09</v>
      </c>
      <c r="K21" s="15">
        <v>27.51</v>
      </c>
      <c r="L21" s="15">
        <v>26.79</v>
      </c>
      <c r="M21" s="15">
        <v>26.23</v>
      </c>
      <c r="N21" s="15">
        <v>27.07</v>
      </c>
      <c r="O21" s="16">
        <v>30.22</v>
      </c>
    </row>
    <row r="22" spans="1:15" ht="15.6" customHeight="1">
      <c r="A22" s="17"/>
      <c r="B22" s="13">
        <v>2017</v>
      </c>
      <c r="C22" s="14">
        <v>27.62</v>
      </c>
      <c r="D22" s="15">
        <v>27.9</v>
      </c>
      <c r="E22" s="15">
        <v>29.39</v>
      </c>
      <c r="F22" s="15">
        <v>28.93</v>
      </c>
      <c r="G22" s="15">
        <v>28.71</v>
      </c>
      <c r="H22" s="15">
        <v>27.61</v>
      </c>
      <c r="I22" s="15">
        <v>27.52</v>
      </c>
      <c r="J22" s="15">
        <v>27.46</v>
      </c>
      <c r="K22" s="15">
        <v>28.6</v>
      </c>
      <c r="L22" s="15">
        <v>29.62</v>
      </c>
      <c r="M22" s="15">
        <v>29.96</v>
      </c>
      <c r="N22" s="15">
        <v>29.79</v>
      </c>
      <c r="O22" s="16">
        <v>28.59</v>
      </c>
    </row>
    <row r="23" spans="1:15" ht="15.6" customHeight="1">
      <c r="A23" s="17"/>
      <c r="B23" s="13">
        <v>2018</v>
      </c>
      <c r="C23" s="14">
        <v>28.06</v>
      </c>
      <c r="D23" s="15">
        <v>27.97</v>
      </c>
      <c r="E23" s="15">
        <v>27.94</v>
      </c>
      <c r="F23" s="15">
        <v>27.59</v>
      </c>
      <c r="G23" s="15">
        <v>27.53</v>
      </c>
      <c r="H23" s="15">
        <v>27.55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6">
        <v>0</v>
      </c>
    </row>
    <row r="24" spans="1:15" ht="31.9" customHeight="1">
      <c r="A24" s="12" t="s">
        <v>38</v>
      </c>
      <c r="B24" s="13">
        <v>2010</v>
      </c>
      <c r="C24" s="14">
        <v>20.51</v>
      </c>
      <c r="D24" s="15">
        <v>21.58</v>
      </c>
      <c r="E24" s="15">
        <v>21.82</v>
      </c>
      <c r="F24" s="15">
        <v>21.8</v>
      </c>
      <c r="G24" s="15">
        <v>21.99</v>
      </c>
      <c r="H24" s="15">
        <v>21.65</v>
      </c>
      <c r="I24" s="15">
        <v>21.86</v>
      </c>
      <c r="J24" s="15">
        <v>22.52</v>
      </c>
      <c r="K24" s="15">
        <v>24.56</v>
      </c>
      <c r="L24" s="15">
        <v>25.7</v>
      </c>
      <c r="M24" s="15">
        <v>26.54</v>
      </c>
      <c r="N24" s="15">
        <v>27.16</v>
      </c>
      <c r="O24" s="16">
        <v>23.14</v>
      </c>
    </row>
    <row r="25" spans="1:15" ht="15.6" customHeight="1">
      <c r="A25" s="17"/>
      <c r="B25" s="13">
        <v>2011</v>
      </c>
      <c r="C25" s="14">
        <v>29.71</v>
      </c>
      <c r="D25" s="15">
        <v>30.31</v>
      </c>
      <c r="E25" s="15">
        <v>30.28</v>
      </c>
      <c r="F25" s="15">
        <v>30.04</v>
      </c>
      <c r="G25" s="15">
        <v>29.01</v>
      </c>
      <c r="H25" s="15">
        <v>29.22</v>
      </c>
      <c r="I25" s="15">
        <v>29.47</v>
      </c>
      <c r="J25" s="15">
        <v>29.32</v>
      </c>
      <c r="K25" s="15">
        <v>29.77</v>
      </c>
      <c r="L25" s="15">
        <v>30.43</v>
      </c>
      <c r="M25" s="15">
        <v>30.16</v>
      </c>
      <c r="N25" s="15">
        <v>30.47</v>
      </c>
      <c r="O25" s="16">
        <v>29.85</v>
      </c>
    </row>
    <row r="26" spans="1:15" ht="15.6" customHeight="1">
      <c r="A26" s="17"/>
      <c r="B26" s="13">
        <v>2012</v>
      </c>
      <c r="C26" s="14">
        <v>29.55</v>
      </c>
      <c r="D26" s="15">
        <v>29.41</v>
      </c>
      <c r="E26" s="15">
        <v>29.17</v>
      </c>
      <c r="F26" s="15">
        <v>28.75</v>
      </c>
      <c r="G26" s="15">
        <v>27.92</v>
      </c>
      <c r="H26" s="15">
        <v>28.32</v>
      </c>
      <c r="I26" s="15">
        <v>28.79</v>
      </c>
      <c r="J26" s="15">
        <v>29.07</v>
      </c>
      <c r="K26" s="15">
        <v>29.4</v>
      </c>
      <c r="L26" s="15">
        <v>29.54</v>
      </c>
      <c r="M26" s="15">
        <v>29.46</v>
      </c>
      <c r="N26" s="15">
        <v>29.45</v>
      </c>
      <c r="O26" s="16">
        <v>29.07</v>
      </c>
    </row>
    <row r="27" spans="1:15" ht="15.6" customHeight="1">
      <c r="A27" s="17"/>
      <c r="B27" s="13">
        <v>2013</v>
      </c>
      <c r="C27" s="14">
        <v>28.88</v>
      </c>
      <c r="D27" s="15">
        <v>29.39</v>
      </c>
      <c r="E27" s="15">
        <v>29.49</v>
      </c>
      <c r="F27" s="15">
        <v>29.88</v>
      </c>
      <c r="G27" s="15">
        <v>29.89</v>
      </c>
      <c r="H27" s="15">
        <v>29.37</v>
      </c>
      <c r="I27" s="15">
        <v>28.89</v>
      </c>
      <c r="J27" s="15">
        <v>28.65</v>
      </c>
      <c r="K27" s="15">
        <v>27.97</v>
      </c>
      <c r="L27" s="15">
        <v>27.33</v>
      </c>
      <c r="M27" s="15">
        <v>26.89</v>
      </c>
      <c r="N27" s="15">
        <v>27.52</v>
      </c>
      <c r="O27" s="16">
        <v>28.68</v>
      </c>
    </row>
    <row r="28" spans="1:15" ht="15.6" customHeight="1">
      <c r="A28" s="17"/>
      <c r="B28" s="13">
        <v>2014</v>
      </c>
      <c r="C28" s="14">
        <v>27.96</v>
      </c>
      <c r="D28" s="15">
        <v>29.44</v>
      </c>
      <c r="E28" s="15">
        <v>30.59</v>
      </c>
      <c r="F28" s="15">
        <v>30.59</v>
      </c>
      <c r="G28" s="15">
        <v>30.14</v>
      </c>
      <c r="H28" s="15">
        <v>29.66</v>
      </c>
      <c r="I28" s="15">
        <v>28.63</v>
      </c>
      <c r="J28" s="15">
        <v>29.11</v>
      </c>
      <c r="K28" s="15">
        <v>29.2</v>
      </c>
      <c r="L28" s="15">
        <v>29.41</v>
      </c>
      <c r="M28" s="15">
        <v>29.68</v>
      </c>
      <c r="N28" s="15">
        <v>30.23</v>
      </c>
      <c r="O28" s="16">
        <v>29.55</v>
      </c>
    </row>
    <row r="29" spans="1:15" ht="15.6" customHeight="1">
      <c r="A29" s="17"/>
      <c r="B29" s="13">
        <v>2015</v>
      </c>
      <c r="C29" s="14">
        <v>30.42</v>
      </c>
      <c r="D29" s="15">
        <v>30.43</v>
      </c>
      <c r="E29" s="15">
        <v>30.54</v>
      </c>
      <c r="F29" s="15">
        <v>30.23</v>
      </c>
      <c r="G29" s="15">
        <v>29.88</v>
      </c>
      <c r="H29" s="15">
        <v>29.11</v>
      </c>
      <c r="I29" s="15">
        <v>28.95</v>
      </c>
      <c r="J29" s="15">
        <v>28.91</v>
      </c>
      <c r="K29" s="15">
        <v>28.92</v>
      </c>
      <c r="L29" s="15">
        <v>28.76</v>
      </c>
      <c r="M29" s="15">
        <v>28.72</v>
      </c>
      <c r="N29" s="15">
        <v>28.29</v>
      </c>
      <c r="O29" s="16">
        <v>29.43</v>
      </c>
    </row>
    <row r="30" spans="1:15" ht="15.6" customHeight="1">
      <c r="A30" s="17"/>
      <c r="B30" s="13">
        <v>2016</v>
      </c>
      <c r="C30" s="14">
        <v>27.43</v>
      </c>
      <c r="D30" s="15">
        <v>27.18</v>
      </c>
      <c r="E30" s="15">
        <v>26.87</v>
      </c>
      <c r="F30" s="15">
        <v>26.38</v>
      </c>
      <c r="G30" s="15">
        <v>24.74</v>
      </c>
      <c r="H30" s="15">
        <v>24.04</v>
      </c>
      <c r="I30" s="15">
        <v>23.45</v>
      </c>
      <c r="J30" s="15">
        <v>22.95</v>
      </c>
      <c r="K30" s="15">
        <v>22.95</v>
      </c>
      <c r="L30" s="15">
        <v>22.12</v>
      </c>
      <c r="M30" s="15">
        <v>22.53</v>
      </c>
      <c r="N30" s="15">
        <v>23.96</v>
      </c>
      <c r="O30" s="16">
        <v>24.55</v>
      </c>
    </row>
    <row r="31" spans="1:15" ht="15.6" customHeight="1">
      <c r="A31" s="17"/>
      <c r="B31" s="13">
        <v>2017</v>
      </c>
      <c r="C31" s="14">
        <v>24.27</v>
      </c>
      <c r="D31" s="15">
        <v>24.4</v>
      </c>
      <c r="E31" s="15">
        <v>24.03</v>
      </c>
      <c r="F31" s="15">
        <v>23.43</v>
      </c>
      <c r="G31" s="15">
        <v>23.67</v>
      </c>
      <c r="H31" s="15">
        <v>22.72</v>
      </c>
      <c r="I31" s="15">
        <v>22.58</v>
      </c>
      <c r="J31" s="15">
        <v>23.01</v>
      </c>
      <c r="K31" s="15">
        <v>24.22</v>
      </c>
      <c r="L31" s="15">
        <v>24.99</v>
      </c>
      <c r="M31" s="15">
        <v>25.13</v>
      </c>
      <c r="N31" s="15">
        <v>25.23</v>
      </c>
      <c r="O31" s="16">
        <v>23.97</v>
      </c>
    </row>
    <row r="32" spans="1:15" ht="15.6" customHeight="1">
      <c r="A32" s="17"/>
      <c r="B32" s="13">
        <v>2018</v>
      </c>
      <c r="C32" s="14">
        <v>24.93</v>
      </c>
      <c r="D32" s="15">
        <v>23.74</v>
      </c>
      <c r="E32" s="15">
        <v>23.67</v>
      </c>
      <c r="F32" s="15">
        <v>23.45</v>
      </c>
      <c r="G32" s="15">
        <v>23.64</v>
      </c>
      <c r="H32" s="15">
        <v>23.7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6">
        <v>0</v>
      </c>
    </row>
    <row r="33" spans="1:15" ht="31.9" customHeight="1">
      <c r="A33" s="18" t="s">
        <v>39</v>
      </c>
      <c r="B33" s="13">
        <v>2010</v>
      </c>
      <c r="C33" s="14">
        <v>27.97</v>
      </c>
      <c r="D33" s="15">
        <v>28.41</v>
      </c>
      <c r="E33" s="15">
        <v>29.85</v>
      </c>
      <c r="F33" s="15">
        <v>29.64</v>
      </c>
      <c r="G33" s="15">
        <v>29.47</v>
      </c>
      <c r="H33" s="15">
        <v>29.8</v>
      </c>
      <c r="I33" s="15">
        <v>29.97</v>
      </c>
      <c r="J33" s="15">
        <v>29.33</v>
      </c>
      <c r="K33" s="15">
        <v>29.56</v>
      </c>
      <c r="L33" s="15">
        <v>30.27</v>
      </c>
      <c r="M33" s="15">
        <v>30.71</v>
      </c>
      <c r="N33" s="15">
        <v>31.94</v>
      </c>
      <c r="O33" s="16">
        <v>29.74</v>
      </c>
    </row>
    <row r="34" spans="1:15" ht="15.6" customHeight="1">
      <c r="A34" s="17"/>
      <c r="B34" s="13">
        <v>2011</v>
      </c>
      <c r="C34" s="14">
        <v>33.520000000000003</v>
      </c>
      <c r="D34" s="15">
        <v>35.909999999999997</v>
      </c>
      <c r="E34" s="15">
        <v>38.39</v>
      </c>
      <c r="F34" s="15">
        <v>37.799999999999997</v>
      </c>
      <c r="G34" s="15">
        <v>36.67</v>
      </c>
      <c r="H34" s="15">
        <v>37.07</v>
      </c>
      <c r="I34" s="15">
        <v>37.630000000000003</v>
      </c>
      <c r="J34" s="15">
        <v>38.71</v>
      </c>
      <c r="K34" s="15">
        <v>39.15</v>
      </c>
      <c r="L34" s="15">
        <v>39.36</v>
      </c>
      <c r="M34" s="15">
        <v>39.380000000000003</v>
      </c>
      <c r="N34" s="15">
        <v>39.22</v>
      </c>
      <c r="O34" s="16">
        <v>37.729999999999997</v>
      </c>
    </row>
    <row r="35" spans="1:15" ht="15.6" customHeight="1">
      <c r="A35" s="17"/>
      <c r="B35" s="13">
        <v>2012</v>
      </c>
      <c r="C35" s="14">
        <v>39.590000000000003</v>
      </c>
      <c r="D35" s="15">
        <v>38.79</v>
      </c>
      <c r="E35" s="15">
        <v>38.619999999999997</v>
      </c>
      <c r="F35" s="15">
        <v>39.46</v>
      </c>
      <c r="G35" s="15">
        <v>39.14</v>
      </c>
      <c r="H35" s="15">
        <v>38.840000000000003</v>
      </c>
      <c r="I35" s="15">
        <v>39.46</v>
      </c>
      <c r="J35" s="15">
        <v>39.659999999999997</v>
      </c>
      <c r="K35" s="15">
        <v>39.35</v>
      </c>
      <c r="L35" s="15">
        <v>39.090000000000003</v>
      </c>
      <c r="M35" s="15">
        <v>39</v>
      </c>
      <c r="N35" s="15">
        <v>40.64</v>
      </c>
      <c r="O35" s="16">
        <v>39.299999999999997</v>
      </c>
    </row>
    <row r="36" spans="1:15" ht="15.6" customHeight="1">
      <c r="A36" s="17"/>
      <c r="B36" s="13">
        <v>2013</v>
      </c>
      <c r="C36" s="14">
        <v>40.29</v>
      </c>
      <c r="D36" s="15">
        <v>40.369999999999997</v>
      </c>
      <c r="E36" s="15">
        <v>40.08</v>
      </c>
      <c r="F36" s="15">
        <v>40.020000000000003</v>
      </c>
      <c r="G36" s="15">
        <v>40.89</v>
      </c>
      <c r="H36" s="15">
        <v>39.49</v>
      </c>
      <c r="I36" s="15">
        <v>39.299999999999997</v>
      </c>
      <c r="J36" s="15">
        <v>38.86</v>
      </c>
      <c r="K36" s="15">
        <v>38.090000000000003</v>
      </c>
      <c r="L36" s="15">
        <v>38.71</v>
      </c>
      <c r="M36" s="15">
        <v>38.69</v>
      </c>
      <c r="N36" s="15">
        <v>38.200000000000003</v>
      </c>
      <c r="O36" s="16">
        <v>39.42</v>
      </c>
    </row>
    <row r="37" spans="1:15" ht="15.6" customHeight="1">
      <c r="A37" s="17"/>
      <c r="B37" s="13">
        <v>2014</v>
      </c>
      <c r="C37" s="14">
        <v>39.33</v>
      </c>
      <c r="D37" s="15">
        <v>38.57</v>
      </c>
      <c r="E37" s="15">
        <v>39.659999999999997</v>
      </c>
      <c r="F37" s="15">
        <v>40.29</v>
      </c>
      <c r="G37" s="15">
        <v>39.64</v>
      </c>
      <c r="H37" s="15">
        <v>39.72</v>
      </c>
      <c r="I37" s="15">
        <v>39.47</v>
      </c>
      <c r="J37" s="15">
        <v>39.65</v>
      </c>
      <c r="K37" s="15">
        <v>39.97</v>
      </c>
      <c r="L37" s="15">
        <v>39.97</v>
      </c>
      <c r="M37" s="15">
        <v>40.22</v>
      </c>
      <c r="N37" s="15">
        <v>40.17</v>
      </c>
      <c r="O37" s="16">
        <v>39.72</v>
      </c>
    </row>
    <row r="38" spans="1:15" ht="15.6" customHeight="1">
      <c r="A38" s="17"/>
      <c r="B38" s="13">
        <v>2015</v>
      </c>
      <c r="C38" s="14">
        <v>40.270000000000003</v>
      </c>
      <c r="D38" s="15">
        <v>41.61</v>
      </c>
      <c r="E38" s="15">
        <v>40.229999999999997</v>
      </c>
      <c r="F38" s="15">
        <v>39.39</v>
      </c>
      <c r="G38" s="15">
        <v>40.29</v>
      </c>
      <c r="H38" s="15">
        <v>40.299999999999997</v>
      </c>
      <c r="I38" s="15">
        <v>39.86</v>
      </c>
      <c r="J38" s="15">
        <v>39.71</v>
      </c>
      <c r="K38" s="15">
        <v>39.86</v>
      </c>
      <c r="L38" s="15">
        <v>40.11</v>
      </c>
      <c r="M38" s="15">
        <v>40.11</v>
      </c>
      <c r="N38" s="15">
        <v>39.950000000000003</v>
      </c>
      <c r="O38" s="16">
        <v>40.14</v>
      </c>
    </row>
    <row r="39" spans="1:15" ht="15.6" customHeight="1">
      <c r="A39" s="17"/>
      <c r="B39" s="13">
        <v>2016</v>
      </c>
      <c r="C39" s="14">
        <v>39.380000000000003</v>
      </c>
      <c r="D39" s="15">
        <v>39.35</v>
      </c>
      <c r="E39" s="15">
        <v>38.82</v>
      </c>
      <c r="F39" s="15">
        <v>38.54</v>
      </c>
      <c r="G39" s="15">
        <v>37.299999999999997</v>
      </c>
      <c r="H39" s="15">
        <v>37.53</v>
      </c>
      <c r="I39" s="15">
        <v>36.76</v>
      </c>
      <c r="J39" s="15">
        <v>37.85</v>
      </c>
      <c r="K39" s="15">
        <v>34.409999999999997</v>
      </c>
      <c r="L39" s="15">
        <v>33.270000000000003</v>
      </c>
      <c r="M39" s="15">
        <v>33.200000000000003</v>
      </c>
      <c r="N39" s="15">
        <v>32.67</v>
      </c>
      <c r="O39" s="16">
        <v>36.590000000000003</v>
      </c>
    </row>
    <row r="40" spans="1:15" ht="15.6" customHeight="1">
      <c r="A40" s="17"/>
      <c r="B40" s="13">
        <v>2017</v>
      </c>
      <c r="C40" s="14">
        <v>33.53</v>
      </c>
      <c r="D40" s="15">
        <v>33.47</v>
      </c>
      <c r="E40" s="15">
        <v>34.75</v>
      </c>
      <c r="F40" s="15">
        <v>34.729999999999997</v>
      </c>
      <c r="G40" s="15">
        <v>34.29</v>
      </c>
      <c r="H40" s="15">
        <v>34.42</v>
      </c>
      <c r="I40" s="15">
        <v>34.549999999999997</v>
      </c>
      <c r="J40" s="15">
        <v>34.520000000000003</v>
      </c>
      <c r="K40" s="15">
        <v>34.67</v>
      </c>
      <c r="L40" s="15">
        <v>34.770000000000003</v>
      </c>
      <c r="M40" s="15">
        <v>34.39</v>
      </c>
      <c r="N40" s="15">
        <v>34.25</v>
      </c>
      <c r="O40" s="16">
        <v>34.36</v>
      </c>
    </row>
    <row r="41" spans="1:15" ht="15.6" customHeight="1">
      <c r="A41" s="17"/>
      <c r="B41" s="13">
        <v>2018</v>
      </c>
      <c r="C41" s="14">
        <v>34.6</v>
      </c>
      <c r="D41" s="15">
        <v>33.5</v>
      </c>
      <c r="E41" s="15">
        <v>33.47</v>
      </c>
      <c r="F41" s="15">
        <v>33.24</v>
      </c>
      <c r="G41" s="15">
        <v>32.81</v>
      </c>
      <c r="H41" s="15">
        <v>33.44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6">
        <v>0</v>
      </c>
    </row>
    <row r="42" spans="1:15" ht="31.9" customHeight="1">
      <c r="A42" s="18" t="s">
        <v>40</v>
      </c>
      <c r="B42" s="13">
        <v>2010</v>
      </c>
      <c r="C42" s="14">
        <v>29.48</v>
      </c>
      <c r="D42" s="15">
        <v>30.84</v>
      </c>
      <c r="E42" s="15">
        <v>30.86</v>
      </c>
      <c r="F42" s="15">
        <v>31.62</v>
      </c>
      <c r="G42" s="15">
        <v>31.16</v>
      </c>
      <c r="H42" s="15">
        <v>30.62</v>
      </c>
      <c r="I42" s="15">
        <v>30.64</v>
      </c>
      <c r="J42" s="15">
        <v>31.09</v>
      </c>
      <c r="K42" s="15">
        <v>32.26</v>
      </c>
      <c r="L42" s="15">
        <v>33.950000000000003</v>
      </c>
      <c r="M42" s="15">
        <v>33.97</v>
      </c>
      <c r="N42" s="15">
        <v>35.89</v>
      </c>
      <c r="O42" s="16">
        <v>31.87</v>
      </c>
    </row>
    <row r="43" spans="1:15" ht="15.6" customHeight="1">
      <c r="A43" s="17"/>
      <c r="B43" s="13">
        <v>2011</v>
      </c>
      <c r="C43" s="14">
        <v>36.99</v>
      </c>
      <c r="D43" s="15">
        <v>38.58</v>
      </c>
      <c r="E43" s="15">
        <v>38.130000000000003</v>
      </c>
      <c r="F43" s="15">
        <v>37.24</v>
      </c>
      <c r="G43" s="15">
        <v>36.880000000000003</v>
      </c>
      <c r="H43" s="15">
        <v>38.979999999999997</v>
      </c>
      <c r="I43" s="15">
        <v>39.82</v>
      </c>
      <c r="J43" s="15">
        <v>40.380000000000003</v>
      </c>
      <c r="K43" s="15">
        <v>40.49</v>
      </c>
      <c r="L43" s="15">
        <v>42.72</v>
      </c>
      <c r="M43" s="15">
        <v>41.79</v>
      </c>
      <c r="N43" s="15">
        <v>42.14</v>
      </c>
      <c r="O43" s="16">
        <v>39.51</v>
      </c>
    </row>
    <row r="44" spans="1:15" ht="15.6" customHeight="1">
      <c r="A44" s="17"/>
      <c r="B44" s="13">
        <v>2012</v>
      </c>
      <c r="C44" s="14">
        <v>42.4</v>
      </c>
      <c r="D44" s="15">
        <v>42.43</v>
      </c>
      <c r="E44" s="15">
        <v>42.42</v>
      </c>
      <c r="F44" s="15">
        <v>43.42</v>
      </c>
      <c r="G44" s="15">
        <v>44.69</v>
      </c>
      <c r="H44" s="15">
        <v>45.6</v>
      </c>
      <c r="I44" s="15">
        <v>46.07</v>
      </c>
      <c r="J44" s="15">
        <v>45.58</v>
      </c>
      <c r="K44" s="15">
        <v>45.9</v>
      </c>
      <c r="L44" s="15">
        <v>43.92</v>
      </c>
      <c r="M44" s="15">
        <v>43.75</v>
      </c>
      <c r="N44" s="15">
        <v>44.23</v>
      </c>
      <c r="O44" s="16">
        <v>44.2</v>
      </c>
    </row>
    <row r="45" spans="1:15" ht="15.6" customHeight="1">
      <c r="A45" s="17"/>
      <c r="B45" s="13">
        <v>2013</v>
      </c>
      <c r="C45" s="14">
        <v>44.23</v>
      </c>
      <c r="D45" s="15">
        <v>44.17</v>
      </c>
      <c r="E45" s="15">
        <v>44.42</v>
      </c>
      <c r="F45" s="15">
        <v>43.22</v>
      </c>
      <c r="G45" s="15">
        <v>41.21</v>
      </c>
      <c r="H45" s="15">
        <v>41.48</v>
      </c>
      <c r="I45" s="15">
        <v>41.36</v>
      </c>
      <c r="J45" s="15">
        <v>40.520000000000003</v>
      </c>
      <c r="K45" s="15">
        <v>39.25</v>
      </c>
      <c r="L45" s="15">
        <v>38.4</v>
      </c>
      <c r="M45" s="15">
        <v>39.01</v>
      </c>
      <c r="N45" s="15">
        <v>39.049999999999997</v>
      </c>
      <c r="O45" s="16">
        <v>41.36</v>
      </c>
    </row>
    <row r="46" spans="1:15" ht="15.6" customHeight="1">
      <c r="A46" s="17"/>
      <c r="B46" s="13">
        <v>2014</v>
      </c>
      <c r="C46" s="14">
        <v>39.35</v>
      </c>
      <c r="D46" s="15">
        <v>40.25</v>
      </c>
      <c r="E46" s="15">
        <v>41.14</v>
      </c>
      <c r="F46" s="15">
        <v>40.71</v>
      </c>
      <c r="G46" s="15">
        <v>40.03</v>
      </c>
      <c r="H46" s="15">
        <v>38.840000000000003</v>
      </c>
      <c r="I46" s="15">
        <v>38.619999999999997</v>
      </c>
      <c r="J46" s="15">
        <v>38.619999999999997</v>
      </c>
      <c r="K46" s="15">
        <v>39.51</v>
      </c>
      <c r="L46" s="15">
        <v>38.92</v>
      </c>
      <c r="M46" s="15">
        <v>38.96</v>
      </c>
      <c r="N46" s="15">
        <v>39.06</v>
      </c>
      <c r="O46" s="16">
        <v>39.5</v>
      </c>
    </row>
    <row r="47" spans="1:15" ht="15.6" customHeight="1">
      <c r="A47" s="17"/>
      <c r="B47" s="13">
        <v>2015</v>
      </c>
      <c r="C47" s="14">
        <v>39.979999999999997</v>
      </c>
      <c r="D47" s="15">
        <v>41.1</v>
      </c>
      <c r="E47" s="15">
        <v>39.07</v>
      </c>
      <c r="F47" s="15">
        <v>37.909999999999997</v>
      </c>
      <c r="G47" s="15">
        <v>38.61</v>
      </c>
      <c r="H47" s="15">
        <v>38.49</v>
      </c>
      <c r="I47" s="15">
        <v>38.630000000000003</v>
      </c>
      <c r="J47" s="15">
        <v>38.92</v>
      </c>
      <c r="K47" s="15">
        <v>39.29</v>
      </c>
      <c r="L47" s="15">
        <v>39.01</v>
      </c>
      <c r="M47" s="15">
        <v>39.08</v>
      </c>
      <c r="N47" s="15">
        <v>38.47</v>
      </c>
      <c r="O47" s="16">
        <v>39.049999999999997</v>
      </c>
    </row>
    <row r="48" spans="1:15" ht="15.6" customHeight="1">
      <c r="A48" s="17"/>
      <c r="B48" s="13">
        <v>2016</v>
      </c>
      <c r="C48" s="14">
        <v>37.39</v>
      </c>
      <c r="D48" s="15">
        <v>36.89</v>
      </c>
      <c r="E48" s="15">
        <v>37.01</v>
      </c>
      <c r="F48" s="15">
        <v>36.619999999999997</v>
      </c>
      <c r="G48" s="15">
        <v>34.619999999999997</v>
      </c>
      <c r="H48" s="15">
        <v>33.64</v>
      </c>
      <c r="I48" s="15">
        <v>32.86</v>
      </c>
      <c r="J48" s="15">
        <v>34</v>
      </c>
      <c r="K48" s="15">
        <v>33.270000000000003</v>
      </c>
      <c r="L48" s="15">
        <v>31.31</v>
      </c>
      <c r="M48" s="15">
        <v>31.86</v>
      </c>
      <c r="N48" s="15">
        <v>32.479999999999997</v>
      </c>
      <c r="O48" s="16">
        <v>34.33</v>
      </c>
    </row>
    <row r="49" spans="1:15" ht="15.6" customHeight="1">
      <c r="A49" s="17"/>
      <c r="B49" s="13">
        <v>2017</v>
      </c>
      <c r="C49" s="14">
        <v>33.08</v>
      </c>
      <c r="D49" s="15">
        <v>33.51</v>
      </c>
      <c r="E49" s="15">
        <v>33.840000000000003</v>
      </c>
      <c r="F49" s="15">
        <v>33.369999999999997</v>
      </c>
      <c r="G49" s="15">
        <v>32.619999999999997</v>
      </c>
      <c r="H49" s="15">
        <v>32.049999999999997</v>
      </c>
      <c r="I49" s="15">
        <v>30.38</v>
      </c>
      <c r="J49" s="15">
        <v>29.78</v>
      </c>
      <c r="K49" s="15">
        <v>30.36</v>
      </c>
      <c r="L49" s="15">
        <v>31.06</v>
      </c>
      <c r="M49" s="15">
        <v>31.2</v>
      </c>
      <c r="N49" s="15">
        <v>31.29</v>
      </c>
      <c r="O49" s="16">
        <v>31.88</v>
      </c>
    </row>
    <row r="50" spans="1:15" ht="15.6" customHeight="1">
      <c r="A50" s="17"/>
      <c r="B50" s="13">
        <v>2018</v>
      </c>
      <c r="C50" s="14">
        <v>31.26</v>
      </c>
      <c r="D50" s="15">
        <v>32.43</v>
      </c>
      <c r="E50" s="15">
        <v>32.67</v>
      </c>
      <c r="F50" s="15">
        <v>32.15</v>
      </c>
      <c r="G50" s="15">
        <v>31.77</v>
      </c>
      <c r="H50" s="15">
        <v>32.01</v>
      </c>
      <c r="I50" s="15">
        <v>0</v>
      </c>
      <c r="J50" s="15">
        <v>0</v>
      </c>
      <c r="K50" s="15">
        <v>0</v>
      </c>
      <c r="L50" s="15">
        <v>0</v>
      </c>
      <c r="M50" s="15">
        <v>0</v>
      </c>
      <c r="N50" s="15">
        <v>0</v>
      </c>
      <c r="O50" s="16">
        <v>0</v>
      </c>
    </row>
    <row r="51" spans="1:15" ht="31.9" customHeight="1">
      <c r="A51" s="100" t="s">
        <v>41</v>
      </c>
      <c r="B51" s="13">
        <v>2010</v>
      </c>
      <c r="C51" s="14">
        <v>21.81</v>
      </c>
      <c r="D51" s="15">
        <v>22.52</v>
      </c>
      <c r="E51" s="15">
        <v>23.27</v>
      </c>
      <c r="F51" s="15">
        <v>23.84</v>
      </c>
      <c r="G51" s="15">
        <v>23.23</v>
      </c>
      <c r="H51" s="15">
        <v>23.32</v>
      </c>
      <c r="I51" s="15">
        <v>23.56</v>
      </c>
      <c r="J51" s="15">
        <v>22.73</v>
      </c>
      <c r="K51" s="15">
        <v>24.02</v>
      </c>
      <c r="L51" s="15">
        <v>25.53</v>
      </c>
      <c r="M51" s="15">
        <v>27.18</v>
      </c>
      <c r="N51" s="15">
        <v>28.28</v>
      </c>
      <c r="O51" s="16">
        <v>24.11</v>
      </c>
    </row>
    <row r="52" spans="1:15" ht="15.6" customHeight="1">
      <c r="A52" s="17"/>
      <c r="B52" s="13">
        <v>2011</v>
      </c>
      <c r="C52" s="14">
        <v>28.7</v>
      </c>
      <c r="D52" s="15">
        <v>29.87</v>
      </c>
      <c r="E52" s="15">
        <v>30.32</v>
      </c>
      <c r="F52" s="15">
        <v>30.61</v>
      </c>
      <c r="G52" s="15">
        <v>29.33</v>
      </c>
      <c r="H52" s="15">
        <v>30.03</v>
      </c>
      <c r="I52" s="15">
        <v>31.26</v>
      </c>
      <c r="J52" s="15">
        <v>32.07</v>
      </c>
      <c r="K52" s="15">
        <v>33.26</v>
      </c>
      <c r="L52" s="15">
        <v>33.32</v>
      </c>
      <c r="M52" s="15">
        <v>33.19</v>
      </c>
      <c r="N52" s="15">
        <v>33.06</v>
      </c>
      <c r="O52" s="16">
        <v>31.25</v>
      </c>
    </row>
    <row r="53" spans="1:15" ht="15.6" customHeight="1">
      <c r="A53" s="17"/>
      <c r="B53" s="13">
        <v>2012</v>
      </c>
      <c r="C53" s="14">
        <v>33.18</v>
      </c>
      <c r="D53" s="15">
        <v>33</v>
      </c>
      <c r="E53" s="15">
        <v>31.86</v>
      </c>
      <c r="F53" s="15">
        <v>32.81</v>
      </c>
      <c r="G53" s="15">
        <v>33.46</v>
      </c>
      <c r="H53" s="15">
        <v>33.96</v>
      </c>
      <c r="I53" s="15">
        <v>33.520000000000003</v>
      </c>
      <c r="J53" s="15">
        <v>34.19</v>
      </c>
      <c r="K53" s="15">
        <v>33.68</v>
      </c>
      <c r="L53" s="15">
        <v>32.36</v>
      </c>
      <c r="M53" s="15">
        <v>31.96</v>
      </c>
      <c r="N53" s="15">
        <v>32.03</v>
      </c>
      <c r="O53" s="16">
        <v>33</v>
      </c>
    </row>
    <row r="54" spans="1:15" ht="15.6" customHeight="1">
      <c r="A54" s="17"/>
      <c r="B54" s="13">
        <v>2013</v>
      </c>
      <c r="C54" s="14">
        <v>31.98</v>
      </c>
      <c r="D54" s="15">
        <v>35.4</v>
      </c>
      <c r="E54" s="15">
        <v>33.520000000000003</v>
      </c>
      <c r="F54" s="15">
        <v>35.700000000000003</v>
      </c>
      <c r="G54" s="15">
        <v>33.85</v>
      </c>
      <c r="H54" s="15">
        <v>32.799999999999997</v>
      </c>
      <c r="I54" s="15">
        <v>32.770000000000003</v>
      </c>
      <c r="J54" s="15">
        <v>31.52</v>
      </c>
      <c r="K54" s="15">
        <v>31.27</v>
      </c>
      <c r="L54" s="15">
        <v>32.21</v>
      </c>
      <c r="M54" s="15">
        <v>33.1</v>
      </c>
      <c r="N54" s="15">
        <v>32.53</v>
      </c>
      <c r="O54" s="16">
        <v>33.049999999999997</v>
      </c>
    </row>
    <row r="55" spans="1:15" ht="15.6" customHeight="1">
      <c r="A55" s="17"/>
      <c r="B55" s="13">
        <v>2014</v>
      </c>
      <c r="C55" s="14">
        <v>31.7</v>
      </c>
      <c r="D55" s="15">
        <v>33.1</v>
      </c>
      <c r="E55" s="15">
        <v>31.15</v>
      </c>
      <c r="F55" s="15">
        <v>31.59</v>
      </c>
      <c r="G55" s="15">
        <v>31.22</v>
      </c>
      <c r="H55" s="15">
        <v>30.06</v>
      </c>
      <c r="I55" s="15">
        <v>29.67</v>
      </c>
      <c r="J55" s="15">
        <v>30.15</v>
      </c>
      <c r="K55" s="15">
        <v>30.4</v>
      </c>
      <c r="L55" s="15">
        <v>32.409999999999997</v>
      </c>
      <c r="M55" s="15">
        <v>31.42</v>
      </c>
      <c r="N55" s="15">
        <v>31.58</v>
      </c>
      <c r="O55" s="16">
        <v>31.2</v>
      </c>
    </row>
    <row r="56" spans="1:15" ht="15.6" customHeight="1">
      <c r="A56" s="17"/>
      <c r="B56" s="13">
        <v>2015</v>
      </c>
      <c r="C56" s="14">
        <v>30.86</v>
      </c>
      <c r="D56" s="15">
        <v>30.38</v>
      </c>
      <c r="E56" s="15">
        <v>30.91</v>
      </c>
      <c r="F56" s="15">
        <v>31.89</v>
      </c>
      <c r="G56" s="15">
        <v>31.77</v>
      </c>
      <c r="H56" s="15">
        <v>31.45</v>
      </c>
      <c r="I56" s="15">
        <v>30.31</v>
      </c>
      <c r="J56" s="15">
        <v>30.44</v>
      </c>
      <c r="K56" s="15">
        <v>29.94</v>
      </c>
      <c r="L56" s="15">
        <v>28.27</v>
      </c>
      <c r="M56" s="15">
        <v>27.51</v>
      </c>
      <c r="N56" s="15">
        <v>27.3</v>
      </c>
      <c r="O56" s="16">
        <v>30.09</v>
      </c>
    </row>
    <row r="57" spans="1:15" ht="15.6" customHeight="1">
      <c r="A57" s="17"/>
      <c r="B57" s="13">
        <v>2016</v>
      </c>
      <c r="C57" s="14">
        <v>25.01</v>
      </c>
      <c r="D57" s="15">
        <v>26.31</v>
      </c>
      <c r="E57" s="15">
        <v>27.94</v>
      </c>
      <c r="F57" s="15">
        <v>27.34</v>
      </c>
      <c r="G57" s="15">
        <v>25.67</v>
      </c>
      <c r="H57" s="15">
        <v>25.63</v>
      </c>
      <c r="I57" s="15">
        <v>26.09</v>
      </c>
      <c r="J57" s="15">
        <v>25.58</v>
      </c>
      <c r="K57" s="15">
        <v>25.14</v>
      </c>
      <c r="L57" s="15">
        <v>23.61</v>
      </c>
      <c r="M57" s="15">
        <v>24.03</v>
      </c>
      <c r="N57" s="15">
        <v>22.98</v>
      </c>
      <c r="O57" s="16">
        <v>25.44</v>
      </c>
    </row>
    <row r="58" spans="1:15" ht="15.6" customHeight="1">
      <c r="A58" s="17"/>
      <c r="B58" s="13">
        <v>2017</v>
      </c>
      <c r="C58" s="14">
        <v>23.56</v>
      </c>
      <c r="D58" s="15">
        <v>23.97</v>
      </c>
      <c r="E58" s="15">
        <v>26.21</v>
      </c>
      <c r="F58" s="15">
        <v>26.07</v>
      </c>
      <c r="G58" s="15">
        <v>27.16</v>
      </c>
      <c r="H58" s="15">
        <v>27.74</v>
      </c>
      <c r="I58" s="15">
        <v>24.86</v>
      </c>
      <c r="J58" s="15">
        <v>24.55</v>
      </c>
      <c r="K58" s="15">
        <v>24.06</v>
      </c>
      <c r="L58" s="15">
        <v>24.57</v>
      </c>
      <c r="M58" s="15">
        <v>23.51</v>
      </c>
      <c r="N58" s="15">
        <v>23.36</v>
      </c>
      <c r="O58" s="16">
        <v>24.97</v>
      </c>
    </row>
    <row r="59" spans="1:15" ht="15.6" customHeight="1">
      <c r="A59" s="17"/>
      <c r="B59" s="13">
        <v>2018</v>
      </c>
      <c r="C59" s="14">
        <v>24.67</v>
      </c>
      <c r="D59" s="15">
        <v>27.19</v>
      </c>
      <c r="E59" s="15">
        <v>26.71</v>
      </c>
      <c r="F59" s="15">
        <v>27.27</v>
      </c>
      <c r="G59" s="15">
        <v>27.09</v>
      </c>
      <c r="H59" s="15">
        <v>26.61</v>
      </c>
      <c r="I59" s="15">
        <v>0</v>
      </c>
      <c r="J59" s="15">
        <v>0</v>
      </c>
      <c r="K59" s="15">
        <v>0</v>
      </c>
      <c r="L59" s="15">
        <v>0</v>
      </c>
      <c r="M59" s="15">
        <v>0</v>
      </c>
      <c r="N59" s="15">
        <v>0</v>
      </c>
      <c r="O59" s="16">
        <v>0</v>
      </c>
    </row>
    <row r="60" spans="1:15" ht="31.9" customHeight="1">
      <c r="A60" s="12" t="s">
        <v>23</v>
      </c>
      <c r="B60" s="13">
        <v>2010</v>
      </c>
      <c r="C60" s="14">
        <v>18.48</v>
      </c>
      <c r="D60" s="15">
        <v>17.579999999999998</v>
      </c>
      <c r="E60" s="15">
        <v>17.899999999999999</v>
      </c>
      <c r="F60" s="15">
        <v>17.84</v>
      </c>
      <c r="G60" s="15">
        <v>17.809999999999999</v>
      </c>
      <c r="H60" s="15">
        <v>17.600000000000001</v>
      </c>
      <c r="I60" s="15">
        <v>18.05</v>
      </c>
      <c r="J60" s="15">
        <v>18.57</v>
      </c>
      <c r="K60" s="15">
        <v>19.28</v>
      </c>
      <c r="L60" s="15">
        <v>19.18</v>
      </c>
      <c r="M60" s="15">
        <v>19.52</v>
      </c>
      <c r="N60" s="15">
        <v>19.64</v>
      </c>
      <c r="O60" s="16">
        <v>18.45</v>
      </c>
    </row>
    <row r="61" spans="1:15" ht="15.6" customHeight="1">
      <c r="A61" s="17"/>
      <c r="B61" s="13">
        <v>2011</v>
      </c>
      <c r="C61" s="14">
        <v>19.95</v>
      </c>
      <c r="D61" s="15">
        <v>20.2</v>
      </c>
      <c r="E61" s="15">
        <v>20.9</v>
      </c>
      <c r="F61" s="15">
        <v>21.17</v>
      </c>
      <c r="G61" s="15">
        <v>20.46</v>
      </c>
      <c r="H61" s="15">
        <v>20.81</v>
      </c>
      <c r="I61" s="15">
        <v>21.26</v>
      </c>
      <c r="J61" s="15">
        <v>21.07</v>
      </c>
      <c r="K61" s="15">
        <v>21.44</v>
      </c>
      <c r="L61" s="15">
        <v>21.34</v>
      </c>
      <c r="M61" s="15">
        <v>21.33</v>
      </c>
      <c r="N61" s="15">
        <v>21.41</v>
      </c>
      <c r="O61" s="16">
        <v>20.95</v>
      </c>
    </row>
    <row r="62" spans="1:15" ht="15.6" customHeight="1">
      <c r="A62" s="17"/>
      <c r="B62" s="13">
        <v>2012</v>
      </c>
      <c r="C62" s="14">
        <v>21.26</v>
      </c>
      <c r="D62" s="15">
        <v>21.21</v>
      </c>
      <c r="E62" s="15">
        <v>21.19</v>
      </c>
      <c r="F62" s="15">
        <v>21.32</v>
      </c>
      <c r="G62" s="15">
        <v>21.42</v>
      </c>
      <c r="H62" s="15">
        <v>21.24</v>
      </c>
      <c r="I62" s="15">
        <v>21.25</v>
      </c>
      <c r="J62" s="15">
        <v>21.49</v>
      </c>
      <c r="K62" s="15">
        <v>21.66</v>
      </c>
      <c r="L62" s="15">
        <v>22.22</v>
      </c>
      <c r="M62" s="15">
        <v>21.28</v>
      </c>
      <c r="N62" s="15">
        <v>21.59</v>
      </c>
      <c r="O62" s="16">
        <v>21.43</v>
      </c>
    </row>
    <row r="63" spans="1:15" ht="15.6" customHeight="1">
      <c r="A63" s="17"/>
      <c r="B63" s="13">
        <v>2013</v>
      </c>
      <c r="C63" s="14">
        <v>21.46</v>
      </c>
      <c r="D63" s="15">
        <v>21.61</v>
      </c>
      <c r="E63" s="15">
        <v>21.67</v>
      </c>
      <c r="F63" s="15">
        <v>22.6</v>
      </c>
      <c r="G63" s="15">
        <v>22.46</v>
      </c>
      <c r="H63" s="15">
        <v>22.47</v>
      </c>
      <c r="I63" s="15">
        <v>22.42</v>
      </c>
      <c r="J63" s="15">
        <v>22.22</v>
      </c>
      <c r="K63" s="15">
        <v>22.05</v>
      </c>
      <c r="L63" s="15">
        <v>20.57</v>
      </c>
      <c r="M63" s="15">
        <v>20.36</v>
      </c>
      <c r="N63" s="15">
        <v>21.35</v>
      </c>
      <c r="O63" s="16">
        <v>21.77</v>
      </c>
    </row>
    <row r="64" spans="1:15" ht="15.6" customHeight="1">
      <c r="A64" s="17"/>
      <c r="B64" s="13">
        <v>2014</v>
      </c>
      <c r="C64" s="14">
        <v>20.420000000000002</v>
      </c>
      <c r="D64" s="15">
        <v>20.36</v>
      </c>
      <c r="E64" s="15">
        <v>20.74</v>
      </c>
      <c r="F64" s="15">
        <v>20.48</v>
      </c>
      <c r="G64" s="15">
        <v>20.54</v>
      </c>
      <c r="H64" s="15">
        <v>20.9</v>
      </c>
      <c r="I64" s="15">
        <v>20.89</v>
      </c>
      <c r="J64" s="15">
        <v>20.89</v>
      </c>
      <c r="K64" s="15">
        <v>20.55</v>
      </c>
      <c r="L64" s="15">
        <v>20.83</v>
      </c>
      <c r="M64" s="15">
        <v>20.82</v>
      </c>
      <c r="N64" s="15">
        <v>20.94</v>
      </c>
      <c r="O64" s="16">
        <v>20.7</v>
      </c>
    </row>
    <row r="65" spans="1:15" ht="15.6" customHeight="1">
      <c r="A65" s="17"/>
      <c r="B65" s="13">
        <v>2015</v>
      </c>
      <c r="C65" s="14">
        <v>21.18</v>
      </c>
      <c r="D65" s="15">
        <v>21.27</v>
      </c>
      <c r="E65" s="15">
        <v>21.4</v>
      </c>
      <c r="F65" s="15">
        <v>19.86</v>
      </c>
      <c r="G65" s="15">
        <v>20.9</v>
      </c>
      <c r="H65" s="15">
        <v>21.06</v>
      </c>
      <c r="I65" s="15">
        <v>20.86</v>
      </c>
      <c r="J65" s="15">
        <v>20.99</v>
      </c>
      <c r="K65" s="15">
        <v>20.8</v>
      </c>
      <c r="L65" s="15">
        <v>21.34</v>
      </c>
      <c r="M65" s="15">
        <v>21.25</v>
      </c>
      <c r="N65" s="15">
        <v>21.14</v>
      </c>
      <c r="O65" s="16">
        <v>21</v>
      </c>
    </row>
    <row r="66" spans="1:15" ht="15.6" customHeight="1">
      <c r="A66" s="17"/>
      <c r="B66" s="13">
        <v>2016</v>
      </c>
      <c r="C66" s="14">
        <v>20.2</v>
      </c>
      <c r="D66" s="15">
        <v>20.61</v>
      </c>
      <c r="E66" s="15">
        <v>20.95</v>
      </c>
      <c r="F66" s="15">
        <v>20.91</v>
      </c>
      <c r="G66" s="15">
        <v>20.6</v>
      </c>
      <c r="H66" s="15">
        <v>20.54</v>
      </c>
      <c r="I66" s="15">
        <v>20.56</v>
      </c>
      <c r="J66" s="15">
        <v>20.329999999999998</v>
      </c>
      <c r="K66" s="15">
        <v>20.2</v>
      </c>
      <c r="L66" s="15">
        <v>19.920000000000002</v>
      </c>
      <c r="M66" s="15">
        <v>19.989999999999998</v>
      </c>
      <c r="N66" s="15">
        <v>20.13</v>
      </c>
      <c r="O66" s="16">
        <v>20.41</v>
      </c>
    </row>
    <row r="67" spans="1:15" ht="15.6" customHeight="1">
      <c r="A67" s="17"/>
      <c r="B67" s="13">
        <v>2017</v>
      </c>
      <c r="C67" s="14">
        <v>19.18</v>
      </c>
      <c r="D67" s="15">
        <v>19.32</v>
      </c>
      <c r="E67" s="15">
        <v>19.64</v>
      </c>
      <c r="F67" s="15">
        <v>19.53</v>
      </c>
      <c r="G67" s="15">
        <v>19.2</v>
      </c>
      <c r="H67" s="15">
        <v>18.97</v>
      </c>
      <c r="I67" s="15">
        <v>18.88</v>
      </c>
      <c r="J67" s="15">
        <v>18.89</v>
      </c>
      <c r="K67" s="15">
        <v>19.04</v>
      </c>
      <c r="L67" s="15">
        <v>19.07</v>
      </c>
      <c r="M67" s="15">
        <v>19.11</v>
      </c>
      <c r="N67" s="15">
        <v>19.09</v>
      </c>
      <c r="O67" s="16">
        <v>19.16</v>
      </c>
    </row>
    <row r="68" spans="1:15" ht="15.6" customHeight="1">
      <c r="A68" s="17"/>
      <c r="B68" s="13">
        <v>2018</v>
      </c>
      <c r="C68" s="14">
        <v>19.32</v>
      </c>
      <c r="D68" s="15">
        <v>18.77</v>
      </c>
      <c r="E68" s="15">
        <v>18.87</v>
      </c>
      <c r="F68" s="15">
        <v>18.96</v>
      </c>
      <c r="G68" s="15">
        <v>18.899999999999999</v>
      </c>
      <c r="H68" s="15">
        <v>18.88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0</v>
      </c>
      <c r="O68" s="16">
        <v>0</v>
      </c>
    </row>
    <row r="69" spans="1:15" ht="31.9" customHeight="1">
      <c r="A69" s="100" t="s">
        <v>42</v>
      </c>
      <c r="B69" s="13">
        <f t="shared" ref="B69:B77" si="0">B60</f>
        <v>2010</v>
      </c>
      <c r="C69" s="14">
        <v>41.75</v>
      </c>
      <c r="D69" s="15">
        <v>40.03</v>
      </c>
      <c r="E69" s="15">
        <v>41.72</v>
      </c>
      <c r="F69" s="15">
        <v>41.06</v>
      </c>
      <c r="G69" s="15">
        <v>38.96</v>
      </c>
      <c r="H69" s="15">
        <v>37.659999999999997</v>
      </c>
      <c r="I69" s="15">
        <v>37.89</v>
      </c>
      <c r="J69" s="15">
        <v>37.79</v>
      </c>
      <c r="K69" s="15">
        <v>37.71</v>
      </c>
      <c r="L69" s="15">
        <v>38.58</v>
      </c>
      <c r="M69" s="15">
        <v>38.51</v>
      </c>
      <c r="N69" s="15">
        <v>38.67</v>
      </c>
      <c r="O69" s="16">
        <v>39.19</v>
      </c>
    </row>
    <row r="70" spans="1:15" ht="15.6" customHeight="1">
      <c r="A70" s="17"/>
      <c r="B70" s="13">
        <f t="shared" si="0"/>
        <v>2011</v>
      </c>
      <c r="C70" s="14">
        <v>39.47</v>
      </c>
      <c r="D70" s="15">
        <v>39.78</v>
      </c>
      <c r="E70" s="15">
        <v>40.229999999999997</v>
      </c>
      <c r="F70" s="15">
        <v>40.69</v>
      </c>
      <c r="G70" s="15">
        <v>41.03</v>
      </c>
      <c r="H70" s="15">
        <v>41.27</v>
      </c>
      <c r="I70" s="15">
        <v>41.61</v>
      </c>
      <c r="J70" s="15">
        <v>41.91</v>
      </c>
      <c r="K70" s="15">
        <v>41.57</v>
      </c>
      <c r="L70" s="15">
        <v>42.39</v>
      </c>
      <c r="M70" s="15">
        <v>41.9</v>
      </c>
      <c r="N70" s="15">
        <v>42.65</v>
      </c>
      <c r="O70" s="16">
        <v>41.21</v>
      </c>
    </row>
    <row r="71" spans="1:15" ht="15.6" customHeight="1">
      <c r="A71" s="17"/>
      <c r="B71" s="13">
        <f t="shared" si="0"/>
        <v>2012</v>
      </c>
      <c r="C71" s="14">
        <v>42.8</v>
      </c>
      <c r="D71" s="15">
        <v>42.45</v>
      </c>
      <c r="E71" s="15">
        <v>42.19</v>
      </c>
      <c r="F71" s="15">
        <v>42.74</v>
      </c>
      <c r="G71" s="15">
        <v>42.86</v>
      </c>
      <c r="H71" s="15">
        <v>42.48</v>
      </c>
      <c r="I71" s="15">
        <v>42.07</v>
      </c>
      <c r="J71" s="15">
        <v>42.67</v>
      </c>
      <c r="K71" s="15">
        <v>42.15</v>
      </c>
      <c r="L71" s="15">
        <v>43.56</v>
      </c>
      <c r="M71" s="15">
        <v>42.6</v>
      </c>
      <c r="N71" s="15">
        <v>42.58</v>
      </c>
      <c r="O71" s="16">
        <v>42.6</v>
      </c>
    </row>
    <row r="72" spans="1:15" ht="15.6" customHeight="1">
      <c r="A72" s="17"/>
      <c r="B72" s="13">
        <f t="shared" si="0"/>
        <v>2013</v>
      </c>
      <c r="C72" s="14">
        <v>42.51</v>
      </c>
      <c r="D72" s="15">
        <v>42.46</v>
      </c>
      <c r="E72" s="15">
        <v>42.49</v>
      </c>
      <c r="F72" s="15">
        <v>43.57</v>
      </c>
      <c r="G72" s="15">
        <v>42.28</v>
      </c>
      <c r="H72" s="15">
        <v>42.17</v>
      </c>
      <c r="I72" s="15">
        <v>42.49</v>
      </c>
      <c r="J72" s="15">
        <v>42.35</v>
      </c>
      <c r="K72" s="15">
        <v>42.1</v>
      </c>
      <c r="L72" s="15">
        <v>40.22</v>
      </c>
      <c r="M72" s="15">
        <v>40.17</v>
      </c>
      <c r="N72" s="15">
        <v>39.380000000000003</v>
      </c>
      <c r="O72" s="16">
        <v>41.85</v>
      </c>
    </row>
    <row r="73" spans="1:15" ht="15.6" customHeight="1">
      <c r="A73" s="17"/>
      <c r="B73" s="13">
        <f t="shared" si="0"/>
        <v>2014</v>
      </c>
      <c r="C73" s="14">
        <v>40.51</v>
      </c>
      <c r="D73" s="15">
        <v>40.32</v>
      </c>
      <c r="E73" s="15">
        <v>40.25</v>
      </c>
      <c r="F73" s="15">
        <v>39.909999999999997</v>
      </c>
      <c r="G73" s="15">
        <v>39.67</v>
      </c>
      <c r="H73" s="15">
        <v>37.56</v>
      </c>
      <c r="I73" s="15">
        <v>37.49</v>
      </c>
      <c r="J73" s="15">
        <v>37.520000000000003</v>
      </c>
      <c r="K73" s="15">
        <v>37.369999999999997</v>
      </c>
      <c r="L73" s="15">
        <v>37.75</v>
      </c>
      <c r="M73" s="15">
        <v>37.74</v>
      </c>
      <c r="N73" s="15">
        <v>37.549999999999997</v>
      </c>
      <c r="O73" s="16">
        <v>38.64</v>
      </c>
    </row>
    <row r="74" spans="1:15" ht="15.6" customHeight="1">
      <c r="A74" s="17"/>
      <c r="B74" s="13">
        <f t="shared" si="0"/>
        <v>2015</v>
      </c>
      <c r="C74" s="14">
        <v>37.24</v>
      </c>
      <c r="D74" s="15">
        <v>36.93</v>
      </c>
      <c r="E74" s="15">
        <v>36.81</v>
      </c>
      <c r="F74" s="15">
        <v>36.85</v>
      </c>
      <c r="G74" s="15">
        <v>36.909999999999997</v>
      </c>
      <c r="H74" s="15">
        <v>37.020000000000003</v>
      </c>
      <c r="I74" s="15">
        <v>37.08</v>
      </c>
      <c r="J74" s="15">
        <v>36.909999999999997</v>
      </c>
      <c r="K74" s="15">
        <v>36.869999999999997</v>
      </c>
      <c r="L74" s="15">
        <v>38.83</v>
      </c>
      <c r="M74" s="15">
        <v>38.4</v>
      </c>
      <c r="N74" s="15">
        <v>38.1</v>
      </c>
      <c r="O74" s="16">
        <v>37.33</v>
      </c>
    </row>
    <row r="75" spans="1:15" ht="15.6" customHeight="1">
      <c r="A75" s="17"/>
      <c r="B75" s="13">
        <f t="shared" si="0"/>
        <v>2016</v>
      </c>
      <c r="C75" s="14">
        <v>37.9</v>
      </c>
      <c r="D75" s="15">
        <v>37.49</v>
      </c>
      <c r="E75" s="15">
        <v>37.53</v>
      </c>
      <c r="F75" s="15">
        <v>37.380000000000003</v>
      </c>
      <c r="G75" s="15">
        <v>37.53</v>
      </c>
      <c r="H75" s="15">
        <v>37.61</v>
      </c>
      <c r="I75" s="15">
        <v>38.04</v>
      </c>
      <c r="J75" s="15">
        <v>38.020000000000003</v>
      </c>
      <c r="K75" s="15">
        <v>38.01</v>
      </c>
      <c r="L75" s="15">
        <v>37.39</v>
      </c>
      <c r="M75" s="15">
        <v>37.4</v>
      </c>
      <c r="N75" s="15">
        <v>37.659999999999997</v>
      </c>
      <c r="O75" s="16">
        <v>37.659999999999997</v>
      </c>
    </row>
    <row r="76" spans="1:15" ht="15.6" customHeight="1">
      <c r="A76" s="17"/>
      <c r="B76" s="13">
        <f t="shared" si="0"/>
        <v>2017</v>
      </c>
      <c r="C76" s="14">
        <v>37.24</v>
      </c>
      <c r="D76" s="15">
        <v>37.229999999999997</v>
      </c>
      <c r="E76" s="15">
        <v>36.67</v>
      </c>
      <c r="F76" s="15">
        <v>36.89</v>
      </c>
      <c r="G76" s="15">
        <v>37.01</v>
      </c>
      <c r="H76" s="15">
        <v>37.049999999999997</v>
      </c>
      <c r="I76" s="15">
        <v>37</v>
      </c>
      <c r="J76" s="15">
        <v>36.79</v>
      </c>
      <c r="K76" s="15">
        <v>36.85</v>
      </c>
      <c r="L76" s="15">
        <v>35.950000000000003</v>
      </c>
      <c r="M76" s="15">
        <v>36.19</v>
      </c>
      <c r="N76" s="15">
        <v>36.03</v>
      </c>
      <c r="O76" s="16">
        <v>36.74</v>
      </c>
    </row>
    <row r="77" spans="1:15" ht="15.6" customHeight="1">
      <c r="A77" s="17"/>
      <c r="B77" s="13">
        <f t="shared" si="0"/>
        <v>2018</v>
      </c>
      <c r="C77" s="14">
        <v>36.450000000000003</v>
      </c>
      <c r="D77" s="15">
        <v>35.53</v>
      </c>
      <c r="E77" s="15">
        <v>35.78</v>
      </c>
      <c r="F77" s="15">
        <v>35.01</v>
      </c>
      <c r="G77" s="15">
        <v>35.020000000000003</v>
      </c>
      <c r="H77" s="15">
        <v>35.03</v>
      </c>
      <c r="I77" s="15">
        <v>0</v>
      </c>
      <c r="J77" s="15">
        <v>0</v>
      </c>
      <c r="K77" s="15">
        <v>0</v>
      </c>
      <c r="L77" s="15">
        <v>0</v>
      </c>
      <c r="M77" s="15">
        <v>0</v>
      </c>
      <c r="N77" s="15">
        <v>0</v>
      </c>
      <c r="O77" s="16">
        <v>0</v>
      </c>
    </row>
    <row r="78" spans="1:15" ht="31.9" customHeight="1">
      <c r="A78" s="12" t="s">
        <v>43</v>
      </c>
      <c r="B78" s="13">
        <v>2010</v>
      </c>
      <c r="C78" s="14">
        <v>63.77</v>
      </c>
      <c r="D78" s="15">
        <v>60.85</v>
      </c>
      <c r="E78" s="15">
        <v>58.93</v>
      </c>
      <c r="F78" s="15">
        <v>58.52</v>
      </c>
      <c r="G78" s="15">
        <v>57.47</v>
      </c>
      <c r="H78" s="15">
        <v>57.04</v>
      </c>
      <c r="I78" s="15">
        <v>56.96</v>
      </c>
      <c r="J78" s="15">
        <v>54.54</v>
      </c>
      <c r="K78" s="15">
        <v>55.29</v>
      </c>
      <c r="L78" s="15">
        <v>55.98</v>
      </c>
      <c r="M78" s="15">
        <v>55.12</v>
      </c>
      <c r="N78" s="15">
        <v>55.93</v>
      </c>
      <c r="O78" s="16">
        <v>57.53</v>
      </c>
    </row>
    <row r="79" spans="1:15" ht="15.6" customHeight="1">
      <c r="A79" s="17"/>
      <c r="B79" s="13">
        <v>2011</v>
      </c>
      <c r="C79" s="14">
        <v>54.61</v>
      </c>
      <c r="D79" s="15">
        <v>55.61</v>
      </c>
      <c r="E79" s="15">
        <v>57.33</v>
      </c>
      <c r="F79" s="15">
        <v>57.69</v>
      </c>
      <c r="G79" s="15">
        <v>56.47</v>
      </c>
      <c r="H79" s="15">
        <v>56.88</v>
      </c>
      <c r="I79" s="15">
        <v>56.71</v>
      </c>
      <c r="J79" s="15">
        <v>57.82</v>
      </c>
      <c r="K79" s="15">
        <v>58.49</v>
      </c>
      <c r="L79" s="15">
        <v>58.5</v>
      </c>
      <c r="M79" s="15">
        <v>58.8</v>
      </c>
      <c r="N79" s="15">
        <v>58.95</v>
      </c>
      <c r="O79" s="16">
        <v>57.32</v>
      </c>
    </row>
    <row r="80" spans="1:15" ht="15.6" customHeight="1">
      <c r="A80" s="17"/>
      <c r="B80" s="13">
        <v>2012</v>
      </c>
      <c r="C80" s="14">
        <v>58.87</v>
      </c>
      <c r="D80" s="15">
        <v>58.9</v>
      </c>
      <c r="E80" s="15">
        <v>59.5</v>
      </c>
      <c r="F80" s="15">
        <v>59.05</v>
      </c>
      <c r="G80" s="15">
        <v>58.49</v>
      </c>
      <c r="H80" s="15">
        <v>58.3</v>
      </c>
      <c r="I80" s="15">
        <v>61.8</v>
      </c>
      <c r="J80" s="15">
        <v>61.17</v>
      </c>
      <c r="K80" s="15">
        <v>61.05</v>
      </c>
      <c r="L80" s="15">
        <v>58.42</v>
      </c>
      <c r="M80" s="15">
        <v>58.46</v>
      </c>
      <c r="N80" s="15">
        <v>60.03</v>
      </c>
      <c r="O80" s="16">
        <v>59.5</v>
      </c>
    </row>
    <row r="81" spans="1:15" ht="15.6" customHeight="1">
      <c r="A81" s="17"/>
      <c r="B81" s="13">
        <v>2013</v>
      </c>
      <c r="C81" s="14">
        <v>60.29</v>
      </c>
      <c r="D81" s="15">
        <v>61.64</v>
      </c>
      <c r="E81" s="15">
        <v>61.37</v>
      </c>
      <c r="F81" s="15">
        <v>61.31</v>
      </c>
      <c r="G81" s="15">
        <v>62.4</v>
      </c>
      <c r="H81" s="15">
        <v>62.27</v>
      </c>
      <c r="I81" s="15">
        <v>62.28</v>
      </c>
      <c r="J81" s="15">
        <v>62.38</v>
      </c>
      <c r="K81" s="15">
        <v>62.01</v>
      </c>
      <c r="L81" s="15">
        <v>61.81</v>
      </c>
      <c r="M81" s="15">
        <v>61.47</v>
      </c>
      <c r="N81" s="15">
        <v>62.1</v>
      </c>
      <c r="O81" s="16">
        <v>61.78</v>
      </c>
    </row>
    <row r="82" spans="1:15" ht="15.6" customHeight="1">
      <c r="A82" s="17"/>
      <c r="B82" s="13">
        <v>2014</v>
      </c>
      <c r="C82" s="14">
        <v>61.99</v>
      </c>
      <c r="D82" s="15">
        <v>61.83</v>
      </c>
      <c r="E82" s="15">
        <v>60.52</v>
      </c>
      <c r="F82" s="15">
        <v>61.31</v>
      </c>
      <c r="G82" s="15">
        <v>61.22</v>
      </c>
      <c r="H82" s="15">
        <v>60.9</v>
      </c>
      <c r="I82" s="15">
        <v>61.21</v>
      </c>
      <c r="J82" s="15">
        <v>62.54</v>
      </c>
      <c r="K82" s="15">
        <v>63.69</v>
      </c>
      <c r="L82" s="15">
        <v>63.38</v>
      </c>
      <c r="M82" s="15">
        <v>63.99</v>
      </c>
      <c r="N82" s="15">
        <v>64.650000000000006</v>
      </c>
      <c r="O82" s="16">
        <v>62.27</v>
      </c>
    </row>
    <row r="83" spans="1:15" ht="15.6" customHeight="1">
      <c r="A83" s="17"/>
      <c r="B83" s="13">
        <v>2015</v>
      </c>
      <c r="C83" s="14">
        <v>64.790000000000006</v>
      </c>
      <c r="D83" s="15">
        <v>67.150000000000006</v>
      </c>
      <c r="E83" s="15">
        <v>65.41</v>
      </c>
      <c r="F83" s="15">
        <v>65.89</v>
      </c>
      <c r="G83" s="15">
        <v>64.819999999999993</v>
      </c>
      <c r="H83" s="15">
        <v>67.27</v>
      </c>
      <c r="I83" s="15">
        <v>67.56</v>
      </c>
      <c r="J83" s="15">
        <v>67.48</v>
      </c>
      <c r="K83" s="15">
        <v>67.87</v>
      </c>
      <c r="L83" s="15">
        <v>66.459999999999994</v>
      </c>
      <c r="M83" s="15">
        <v>69.63</v>
      </c>
      <c r="N83" s="15">
        <v>70.14</v>
      </c>
      <c r="O83" s="16">
        <v>67.040000000000006</v>
      </c>
    </row>
    <row r="84" spans="1:15" ht="15.6" customHeight="1">
      <c r="A84" s="17"/>
      <c r="B84" s="13">
        <v>2016</v>
      </c>
      <c r="C84" s="14">
        <v>69.8</v>
      </c>
      <c r="D84" s="15">
        <v>69.47</v>
      </c>
      <c r="E84" s="15">
        <v>68.790000000000006</v>
      </c>
      <c r="F84" s="15">
        <v>68.650000000000006</v>
      </c>
      <c r="G84" s="15">
        <v>71.97</v>
      </c>
      <c r="H84" s="15">
        <v>72.569999999999993</v>
      </c>
      <c r="I84" s="15">
        <v>73.3</v>
      </c>
      <c r="J84" s="15">
        <v>72.05</v>
      </c>
      <c r="K84" s="15">
        <v>70.64</v>
      </c>
      <c r="L84" s="15">
        <v>69.38</v>
      </c>
      <c r="M84" s="15">
        <v>68.8</v>
      </c>
      <c r="N84" s="15">
        <v>68.77</v>
      </c>
      <c r="O84" s="16">
        <v>70.349999999999994</v>
      </c>
    </row>
    <row r="85" spans="1:15" ht="15.6" customHeight="1">
      <c r="A85" s="17"/>
      <c r="B85" s="13">
        <v>2017</v>
      </c>
      <c r="C85" s="14">
        <v>69.239999999999995</v>
      </c>
      <c r="D85" s="15">
        <v>68.510000000000005</v>
      </c>
      <c r="E85" s="15">
        <v>69.31</v>
      </c>
      <c r="F85" s="15">
        <v>70.67</v>
      </c>
      <c r="G85" s="15">
        <v>72.05</v>
      </c>
      <c r="H85" s="15">
        <v>72.44</v>
      </c>
      <c r="I85" s="15">
        <v>71.680000000000007</v>
      </c>
      <c r="J85" s="15">
        <v>71.650000000000006</v>
      </c>
      <c r="K85" s="15">
        <v>71.569999999999993</v>
      </c>
      <c r="L85" s="15">
        <v>71.069999999999993</v>
      </c>
      <c r="M85" s="15">
        <v>70.75</v>
      </c>
      <c r="N85" s="15">
        <v>70.55</v>
      </c>
      <c r="O85" s="16">
        <v>70.790000000000006</v>
      </c>
    </row>
    <row r="86" spans="1:15" ht="15.6" customHeight="1">
      <c r="A86" s="17"/>
      <c r="B86" s="13">
        <v>2018</v>
      </c>
      <c r="C86" s="14">
        <v>67.7</v>
      </c>
      <c r="D86" s="15">
        <v>69.069999999999993</v>
      </c>
      <c r="E86" s="15">
        <v>69.88</v>
      </c>
      <c r="F86" s="15">
        <v>69.930000000000007</v>
      </c>
      <c r="G86" s="15">
        <v>68.489999999999995</v>
      </c>
      <c r="H86" s="15">
        <v>69.069999999999993</v>
      </c>
      <c r="I86" s="15">
        <v>0</v>
      </c>
      <c r="J86" s="15">
        <v>0</v>
      </c>
      <c r="K86" s="15">
        <v>0</v>
      </c>
      <c r="L86" s="15">
        <v>0</v>
      </c>
      <c r="M86" s="15">
        <v>0</v>
      </c>
      <c r="N86" s="15">
        <v>0</v>
      </c>
      <c r="O86" s="16">
        <v>0</v>
      </c>
    </row>
    <row r="87" spans="1:15" ht="31.9" customHeight="1">
      <c r="A87" s="12" t="s">
        <v>44</v>
      </c>
      <c r="B87" s="13">
        <v>2010</v>
      </c>
      <c r="C87" s="14">
        <v>32.56</v>
      </c>
      <c r="D87" s="15">
        <v>33.4</v>
      </c>
      <c r="E87" s="15">
        <v>34.340000000000003</v>
      </c>
      <c r="F87" s="15">
        <v>35.15</v>
      </c>
      <c r="G87" s="15">
        <v>35.72</v>
      </c>
      <c r="H87" s="15">
        <v>35.24</v>
      </c>
      <c r="I87" s="15">
        <v>37.28</v>
      </c>
      <c r="J87" s="15">
        <v>40.24</v>
      </c>
      <c r="K87" s="15">
        <v>43.43</v>
      </c>
      <c r="L87" s="15">
        <v>45.76</v>
      </c>
      <c r="M87" s="15">
        <v>46.34</v>
      </c>
      <c r="N87" s="15">
        <v>50.25</v>
      </c>
      <c r="O87" s="16">
        <v>39.14</v>
      </c>
    </row>
    <row r="88" spans="1:15" ht="15.6" customHeight="1">
      <c r="A88" s="17"/>
      <c r="B88" s="13">
        <v>2011</v>
      </c>
      <c r="C88" s="14">
        <v>49.83</v>
      </c>
      <c r="D88" s="15">
        <v>50.93</v>
      </c>
      <c r="E88" s="15">
        <v>48.97</v>
      </c>
      <c r="F88" s="15">
        <v>51.69</v>
      </c>
      <c r="G88" s="15">
        <v>51.27</v>
      </c>
      <c r="H88" s="15">
        <v>51.82</v>
      </c>
      <c r="I88" s="15">
        <v>52.59</v>
      </c>
      <c r="J88" s="15">
        <v>53.39</v>
      </c>
      <c r="K88" s="15">
        <v>53.17</v>
      </c>
      <c r="L88" s="15">
        <v>56.53</v>
      </c>
      <c r="M88" s="15">
        <v>56.5</v>
      </c>
      <c r="N88" s="15">
        <v>56.54</v>
      </c>
      <c r="O88" s="16">
        <v>52.77</v>
      </c>
    </row>
    <row r="89" spans="1:15" ht="15.6" customHeight="1">
      <c r="A89" s="17"/>
      <c r="B89" s="13">
        <v>2012</v>
      </c>
      <c r="C89" s="14">
        <v>55.78</v>
      </c>
      <c r="D89" s="15">
        <v>54.97</v>
      </c>
      <c r="E89" s="15">
        <v>54.1</v>
      </c>
      <c r="F89" s="15">
        <v>54.35</v>
      </c>
      <c r="G89" s="15">
        <v>54.06</v>
      </c>
      <c r="H89" s="15">
        <v>55.53</v>
      </c>
      <c r="I89" s="15">
        <v>56.72</v>
      </c>
      <c r="J89" s="15">
        <v>55.89</v>
      </c>
      <c r="K89" s="15">
        <v>55.87</v>
      </c>
      <c r="L89" s="15">
        <v>55.44</v>
      </c>
      <c r="M89" s="15">
        <v>55.11</v>
      </c>
      <c r="N89" s="15">
        <v>54.9</v>
      </c>
      <c r="O89" s="16">
        <v>55.23</v>
      </c>
    </row>
    <row r="90" spans="1:15" ht="15.6" customHeight="1">
      <c r="A90" s="17"/>
      <c r="B90" s="13">
        <v>2013</v>
      </c>
      <c r="C90" s="14">
        <v>52.01</v>
      </c>
      <c r="D90" s="15">
        <v>51.08</v>
      </c>
      <c r="E90" s="15">
        <v>50.84</v>
      </c>
      <c r="F90" s="15">
        <v>50.56</v>
      </c>
      <c r="G90" s="15">
        <v>50.23</v>
      </c>
      <c r="H90" s="15">
        <v>49.25</v>
      </c>
      <c r="I90" s="15">
        <v>49.04</v>
      </c>
      <c r="J90" s="15">
        <v>48.25</v>
      </c>
      <c r="K90" s="15">
        <v>44.32</v>
      </c>
      <c r="L90" s="15">
        <v>39.5</v>
      </c>
      <c r="M90" s="15">
        <v>39.28</v>
      </c>
      <c r="N90" s="15">
        <v>38.840000000000003</v>
      </c>
      <c r="O90" s="16">
        <v>46.93</v>
      </c>
    </row>
    <row r="91" spans="1:15" ht="15.6" customHeight="1">
      <c r="A91" s="17"/>
      <c r="B91" s="13">
        <v>2014</v>
      </c>
      <c r="C91" s="14">
        <v>38.71</v>
      </c>
      <c r="D91" s="15">
        <v>40.17</v>
      </c>
      <c r="E91" s="15">
        <v>43.13</v>
      </c>
      <c r="F91" s="15">
        <v>42.76</v>
      </c>
      <c r="G91" s="15">
        <v>42.36</v>
      </c>
      <c r="H91" s="15">
        <v>42.22</v>
      </c>
      <c r="I91" s="15">
        <v>42.31</v>
      </c>
      <c r="J91" s="15">
        <v>42.23</v>
      </c>
      <c r="K91" s="15">
        <v>43.75</v>
      </c>
      <c r="L91" s="15">
        <v>43.71</v>
      </c>
      <c r="M91" s="15">
        <v>43.9</v>
      </c>
      <c r="N91" s="15">
        <v>44.47</v>
      </c>
      <c r="O91" s="16">
        <v>42.48</v>
      </c>
    </row>
    <row r="92" spans="1:15" ht="15.6" customHeight="1">
      <c r="A92" s="17"/>
      <c r="B92" s="13">
        <v>2015</v>
      </c>
      <c r="C92" s="14">
        <v>46.17</v>
      </c>
      <c r="D92" s="15">
        <v>46.65</v>
      </c>
      <c r="E92" s="15">
        <v>51.14</v>
      </c>
      <c r="F92" s="15">
        <v>51.1</v>
      </c>
      <c r="G92" s="15">
        <v>50.83</v>
      </c>
      <c r="H92" s="15">
        <v>51.2</v>
      </c>
      <c r="I92" s="15">
        <v>51.45</v>
      </c>
      <c r="J92" s="15">
        <v>51.62</v>
      </c>
      <c r="K92" s="15">
        <v>51.25</v>
      </c>
      <c r="L92" s="15">
        <v>50.12</v>
      </c>
      <c r="M92" s="15">
        <v>50.08</v>
      </c>
      <c r="N92" s="15">
        <v>49.56</v>
      </c>
      <c r="O92" s="16">
        <v>50.1</v>
      </c>
    </row>
    <row r="93" spans="1:15" ht="15.6" customHeight="1">
      <c r="A93" s="17"/>
      <c r="B93" s="13">
        <v>2016</v>
      </c>
      <c r="C93" s="14">
        <v>49.89</v>
      </c>
      <c r="D93" s="15">
        <v>48.94</v>
      </c>
      <c r="E93" s="15">
        <v>50.99</v>
      </c>
      <c r="F93" s="15">
        <v>48.91</v>
      </c>
      <c r="G93" s="15">
        <v>46.59</v>
      </c>
      <c r="H93" s="15">
        <v>47.48</v>
      </c>
      <c r="I93" s="15">
        <v>47.54</v>
      </c>
      <c r="J93" s="15">
        <v>46.49</v>
      </c>
      <c r="K93" s="15">
        <v>45.46</v>
      </c>
      <c r="L93" s="15">
        <v>44.55</v>
      </c>
      <c r="M93" s="15">
        <v>44.14</v>
      </c>
      <c r="N93" s="15">
        <v>44.37</v>
      </c>
      <c r="O93" s="16">
        <v>47.11</v>
      </c>
    </row>
    <row r="94" spans="1:15" ht="15.6" customHeight="1">
      <c r="A94" s="17"/>
      <c r="B94" s="13">
        <v>2017</v>
      </c>
      <c r="C94" s="14">
        <v>44.68</v>
      </c>
      <c r="D94" s="15">
        <v>45.51</v>
      </c>
      <c r="E94" s="15">
        <v>45.27</v>
      </c>
      <c r="F94" s="15">
        <v>45.47</v>
      </c>
      <c r="G94" s="15">
        <v>45.35</v>
      </c>
      <c r="H94" s="15">
        <v>45.18</v>
      </c>
      <c r="I94" s="15">
        <v>45.12</v>
      </c>
      <c r="J94" s="15">
        <v>44.62</v>
      </c>
      <c r="K94" s="15">
        <v>44.68</v>
      </c>
      <c r="L94" s="15">
        <v>43.59</v>
      </c>
      <c r="M94" s="15">
        <v>41.09</v>
      </c>
      <c r="N94" s="15">
        <v>41.13</v>
      </c>
      <c r="O94" s="16">
        <v>44.31</v>
      </c>
    </row>
    <row r="95" spans="1:15" ht="15.6" customHeight="1">
      <c r="A95" s="17"/>
      <c r="B95" s="13">
        <v>2018</v>
      </c>
      <c r="C95" s="14">
        <v>42.1</v>
      </c>
      <c r="D95" s="15">
        <v>41.4</v>
      </c>
      <c r="E95" s="15">
        <v>41.33</v>
      </c>
      <c r="F95" s="15">
        <v>41.36</v>
      </c>
      <c r="G95" s="15">
        <v>41.38</v>
      </c>
      <c r="H95" s="15">
        <v>41.58</v>
      </c>
      <c r="I95" s="15">
        <v>0</v>
      </c>
      <c r="J95" s="15">
        <v>0</v>
      </c>
      <c r="K95" s="15">
        <v>0</v>
      </c>
      <c r="L95" s="15">
        <v>0</v>
      </c>
      <c r="M95" s="15">
        <v>0</v>
      </c>
      <c r="N95" s="15">
        <v>0</v>
      </c>
      <c r="O95" s="16">
        <v>0</v>
      </c>
    </row>
    <row r="96" spans="1:15" ht="31.9" customHeight="1">
      <c r="A96" s="100" t="s">
        <v>45</v>
      </c>
      <c r="B96" s="13">
        <f t="shared" ref="B96:B104" si="1">B87</f>
        <v>2010</v>
      </c>
      <c r="C96" s="14">
        <v>20.49</v>
      </c>
      <c r="D96" s="15">
        <v>21.11</v>
      </c>
      <c r="E96" s="15">
        <v>20.45</v>
      </c>
      <c r="F96" s="15">
        <v>20.440000000000001</v>
      </c>
      <c r="G96" s="15">
        <v>20.420000000000002</v>
      </c>
      <c r="H96" s="15">
        <v>20.260000000000002</v>
      </c>
      <c r="I96" s="15">
        <v>20.58</v>
      </c>
      <c r="J96" s="15">
        <v>21.5</v>
      </c>
      <c r="K96" s="15">
        <v>24.3</v>
      </c>
      <c r="L96" s="15">
        <v>24.57</v>
      </c>
      <c r="M96" s="15">
        <v>24.82</v>
      </c>
      <c r="N96" s="15">
        <v>24.93</v>
      </c>
      <c r="O96" s="16">
        <v>21.99</v>
      </c>
    </row>
    <row r="97" spans="1:15" ht="15.6" customHeight="1">
      <c r="A97" s="17"/>
      <c r="B97" s="13">
        <f t="shared" si="1"/>
        <v>2011</v>
      </c>
      <c r="C97" s="14">
        <v>26.34</v>
      </c>
      <c r="D97" s="15">
        <v>26.56</v>
      </c>
      <c r="E97" s="15">
        <v>26.85</v>
      </c>
      <c r="F97" s="15">
        <v>26.65</v>
      </c>
      <c r="G97" s="15">
        <v>26.24</v>
      </c>
      <c r="H97" s="15">
        <v>29.69</v>
      </c>
      <c r="I97" s="15">
        <v>29.67</v>
      </c>
      <c r="J97" s="15">
        <v>29.45</v>
      </c>
      <c r="K97" s="15">
        <v>27.42</v>
      </c>
      <c r="L97" s="15">
        <v>27.6</v>
      </c>
      <c r="M97" s="15">
        <v>27.75</v>
      </c>
      <c r="N97" s="15">
        <v>26.81</v>
      </c>
      <c r="O97" s="16">
        <v>27.59</v>
      </c>
    </row>
    <row r="98" spans="1:15" ht="15.6" customHeight="1">
      <c r="A98" s="17"/>
      <c r="B98" s="13">
        <f t="shared" si="1"/>
        <v>2012</v>
      </c>
      <c r="C98" s="14">
        <v>26.6</v>
      </c>
      <c r="D98" s="15">
        <v>26.62</v>
      </c>
      <c r="E98" s="15">
        <v>28.82</v>
      </c>
      <c r="F98" s="15">
        <v>28.74</v>
      </c>
      <c r="G98" s="15">
        <v>28.57</v>
      </c>
      <c r="H98" s="15">
        <v>28.62</v>
      </c>
      <c r="I98" s="15">
        <v>28.75</v>
      </c>
      <c r="J98" s="15">
        <v>28.91</v>
      </c>
      <c r="K98" s="15">
        <v>29.39</v>
      </c>
      <c r="L98" s="15">
        <v>29.32</v>
      </c>
      <c r="M98" s="15">
        <v>29.28</v>
      </c>
      <c r="N98" s="15">
        <v>29.17</v>
      </c>
      <c r="O98" s="16">
        <v>28.57</v>
      </c>
    </row>
    <row r="99" spans="1:15" ht="15.6" customHeight="1">
      <c r="A99" s="17"/>
      <c r="B99" s="13">
        <f t="shared" si="1"/>
        <v>2013</v>
      </c>
      <c r="C99" s="14">
        <v>29.03</v>
      </c>
      <c r="D99" s="15">
        <v>28.61</v>
      </c>
      <c r="E99" s="15">
        <v>28.38</v>
      </c>
      <c r="F99" s="15">
        <v>30.44</v>
      </c>
      <c r="G99" s="15">
        <v>30.72</v>
      </c>
      <c r="H99" s="15">
        <v>30.41</v>
      </c>
      <c r="I99" s="15">
        <v>30</v>
      </c>
      <c r="J99" s="15">
        <v>30.35</v>
      </c>
      <c r="K99" s="15">
        <v>26.19</v>
      </c>
      <c r="L99" s="15">
        <v>25.65</v>
      </c>
      <c r="M99" s="15">
        <v>25.93</v>
      </c>
      <c r="N99" s="15">
        <v>25.7</v>
      </c>
      <c r="O99" s="16">
        <v>28.45</v>
      </c>
    </row>
    <row r="100" spans="1:15" ht="15.6" customHeight="1">
      <c r="A100" s="17"/>
      <c r="B100" s="13">
        <f t="shared" si="1"/>
        <v>2014</v>
      </c>
      <c r="C100" s="14">
        <v>25.12</v>
      </c>
      <c r="D100" s="15">
        <v>25.45</v>
      </c>
      <c r="E100" s="15">
        <v>25.73</v>
      </c>
      <c r="F100" s="15">
        <v>25.9</v>
      </c>
      <c r="G100" s="15">
        <v>25.67</v>
      </c>
      <c r="H100" s="15">
        <v>24.99</v>
      </c>
      <c r="I100" s="15">
        <v>24.95</v>
      </c>
      <c r="J100" s="15">
        <v>24.98</v>
      </c>
      <c r="K100" s="15">
        <v>25.16</v>
      </c>
      <c r="L100" s="15">
        <v>25.93</v>
      </c>
      <c r="M100" s="15">
        <v>25.96</v>
      </c>
      <c r="N100" s="15">
        <v>26.45</v>
      </c>
      <c r="O100" s="16">
        <v>25.52</v>
      </c>
    </row>
    <row r="101" spans="1:15" ht="15.6" customHeight="1">
      <c r="A101" s="17"/>
      <c r="B101" s="13">
        <f t="shared" si="1"/>
        <v>2015</v>
      </c>
      <c r="C101" s="14">
        <v>26.71</v>
      </c>
      <c r="D101" s="15">
        <v>27.14</v>
      </c>
      <c r="E101" s="15">
        <v>27.02</v>
      </c>
      <c r="F101" s="15">
        <v>26.98</v>
      </c>
      <c r="G101" s="15">
        <v>26.81</v>
      </c>
      <c r="H101" s="15">
        <v>27.21</v>
      </c>
      <c r="I101" s="15">
        <v>27.74</v>
      </c>
      <c r="J101" s="15">
        <v>27.66</v>
      </c>
      <c r="K101" s="15">
        <v>28.04</v>
      </c>
      <c r="L101" s="15">
        <v>27.47</v>
      </c>
      <c r="M101" s="15">
        <v>27.58</v>
      </c>
      <c r="N101" s="15">
        <v>26.79</v>
      </c>
      <c r="O101" s="16">
        <v>27.26</v>
      </c>
    </row>
    <row r="102" spans="1:15" ht="15.6" customHeight="1">
      <c r="A102" s="17"/>
      <c r="B102" s="13">
        <f t="shared" si="1"/>
        <v>2016</v>
      </c>
      <c r="C102" s="14">
        <v>25.92</v>
      </c>
      <c r="D102" s="15">
        <v>26.51</v>
      </c>
      <c r="E102" s="15">
        <v>26.8</v>
      </c>
      <c r="F102" s="15">
        <v>26.5</v>
      </c>
      <c r="G102" s="15">
        <v>24.17</v>
      </c>
      <c r="H102" s="15">
        <v>24.69</v>
      </c>
      <c r="I102" s="15">
        <v>24.57</v>
      </c>
      <c r="J102" s="15">
        <v>24.85</v>
      </c>
      <c r="K102" s="15">
        <v>23.9</v>
      </c>
      <c r="L102" s="15">
        <v>24.12</v>
      </c>
      <c r="M102" s="15">
        <v>24.14</v>
      </c>
      <c r="N102" s="15">
        <v>24.33</v>
      </c>
      <c r="O102" s="16">
        <v>25.04</v>
      </c>
    </row>
    <row r="103" spans="1:15" ht="15.6" customHeight="1">
      <c r="A103" s="17"/>
      <c r="B103" s="13">
        <f t="shared" si="1"/>
        <v>2017</v>
      </c>
      <c r="C103" s="14">
        <v>24.66</v>
      </c>
      <c r="D103" s="15">
        <v>24.73</v>
      </c>
      <c r="E103" s="15">
        <v>25.7</v>
      </c>
      <c r="F103" s="15">
        <v>25.84</v>
      </c>
      <c r="G103" s="15">
        <v>25.62</v>
      </c>
      <c r="H103" s="15">
        <v>25.43</v>
      </c>
      <c r="I103" s="15">
        <v>25.38</v>
      </c>
      <c r="J103" s="15">
        <v>25.1</v>
      </c>
      <c r="K103" s="15">
        <v>25.35</v>
      </c>
      <c r="L103" s="15">
        <v>25.95</v>
      </c>
      <c r="M103" s="15">
        <v>26.69</v>
      </c>
      <c r="N103" s="15">
        <v>26.52</v>
      </c>
      <c r="O103" s="16">
        <v>25.58</v>
      </c>
    </row>
    <row r="104" spans="1:15" ht="15.6" customHeight="1">
      <c r="A104" s="17"/>
      <c r="B104" s="13">
        <f t="shared" si="1"/>
        <v>2018</v>
      </c>
      <c r="C104" s="14">
        <v>26.59</v>
      </c>
      <c r="D104" s="15">
        <v>26.29</v>
      </c>
      <c r="E104" s="15">
        <v>27.77</v>
      </c>
      <c r="F104" s="15">
        <v>27.61</v>
      </c>
      <c r="G104" s="15">
        <v>27.56</v>
      </c>
      <c r="H104" s="15">
        <v>27.4</v>
      </c>
      <c r="I104" s="15">
        <v>0</v>
      </c>
      <c r="J104" s="15">
        <v>0</v>
      </c>
      <c r="K104" s="15">
        <v>0</v>
      </c>
      <c r="L104" s="15">
        <v>0</v>
      </c>
      <c r="M104" s="15">
        <v>0</v>
      </c>
      <c r="N104" s="15">
        <v>0</v>
      </c>
      <c r="O104" s="16">
        <v>0</v>
      </c>
    </row>
    <row r="105" spans="1:15" ht="32.25" customHeight="1">
      <c r="A105" s="12" t="s">
        <v>46</v>
      </c>
      <c r="B105" s="13">
        <v>2010</v>
      </c>
      <c r="C105" s="14">
        <v>25.99</v>
      </c>
      <c r="D105" s="15">
        <v>26.37</v>
      </c>
      <c r="E105" s="15">
        <v>25.61</v>
      </c>
      <c r="F105" s="15">
        <v>26.35</v>
      </c>
      <c r="G105" s="15">
        <v>26.5</v>
      </c>
      <c r="H105" s="15">
        <v>25.9</v>
      </c>
      <c r="I105" s="15">
        <v>26.24</v>
      </c>
      <c r="J105" s="15">
        <v>26.78</v>
      </c>
      <c r="K105" s="15">
        <v>28.4</v>
      </c>
      <c r="L105" s="15">
        <v>29.71</v>
      </c>
      <c r="M105" s="15">
        <v>30.28</v>
      </c>
      <c r="N105" s="15">
        <v>30.57</v>
      </c>
      <c r="O105" s="16">
        <v>27.39</v>
      </c>
    </row>
    <row r="106" spans="1:15" ht="15.6" customHeight="1">
      <c r="A106" s="17"/>
      <c r="B106" s="13">
        <v>2011</v>
      </c>
      <c r="C106" s="14">
        <v>32.82</v>
      </c>
      <c r="D106" s="15">
        <v>33.56</v>
      </c>
      <c r="E106" s="15">
        <v>33.619999999999997</v>
      </c>
      <c r="F106" s="15">
        <v>33.39</v>
      </c>
      <c r="G106" s="15">
        <v>33.299999999999997</v>
      </c>
      <c r="H106" s="15">
        <v>34.54</v>
      </c>
      <c r="I106" s="15">
        <v>34.75</v>
      </c>
      <c r="J106" s="15">
        <v>34.99</v>
      </c>
      <c r="K106" s="15">
        <v>35.479999999999997</v>
      </c>
      <c r="L106" s="15">
        <v>35.700000000000003</v>
      </c>
      <c r="M106" s="15">
        <v>35.36</v>
      </c>
      <c r="N106" s="15">
        <v>35.380000000000003</v>
      </c>
      <c r="O106" s="16">
        <v>34.409999999999997</v>
      </c>
    </row>
    <row r="107" spans="1:15" ht="15.6" customHeight="1">
      <c r="A107" s="17"/>
      <c r="B107" s="13">
        <v>2012</v>
      </c>
      <c r="C107" s="14">
        <v>35.229999999999997</v>
      </c>
      <c r="D107" s="15">
        <v>35</v>
      </c>
      <c r="E107" s="15">
        <v>35.090000000000003</v>
      </c>
      <c r="F107" s="15">
        <v>34.99</v>
      </c>
      <c r="G107" s="15">
        <v>35.08</v>
      </c>
      <c r="H107" s="15">
        <v>35.26</v>
      </c>
      <c r="I107" s="15">
        <v>35.43</v>
      </c>
      <c r="J107" s="15">
        <v>35.74</v>
      </c>
      <c r="K107" s="15">
        <v>37.15</v>
      </c>
      <c r="L107" s="15">
        <v>36.65</v>
      </c>
      <c r="M107" s="15">
        <v>36.869999999999997</v>
      </c>
      <c r="N107" s="15">
        <v>36.840000000000003</v>
      </c>
      <c r="O107" s="16">
        <v>35.78</v>
      </c>
    </row>
    <row r="108" spans="1:15" ht="15.6" customHeight="1">
      <c r="A108" s="17"/>
      <c r="B108" s="13">
        <v>2013</v>
      </c>
      <c r="C108" s="14">
        <v>37.14</v>
      </c>
      <c r="D108" s="15">
        <v>36.75</v>
      </c>
      <c r="E108" s="15">
        <v>36.49</v>
      </c>
      <c r="F108" s="15">
        <v>35.520000000000003</v>
      </c>
      <c r="G108" s="15">
        <v>35.21</v>
      </c>
      <c r="H108" s="15">
        <v>35.44</v>
      </c>
      <c r="I108" s="15">
        <v>35.44</v>
      </c>
      <c r="J108" s="15">
        <v>34.61</v>
      </c>
      <c r="K108" s="15">
        <v>33.51</v>
      </c>
      <c r="L108" s="15">
        <v>32.96</v>
      </c>
      <c r="M108" s="15">
        <v>32.47</v>
      </c>
      <c r="N108" s="15">
        <v>33.28</v>
      </c>
      <c r="O108" s="16">
        <v>34.9</v>
      </c>
    </row>
    <row r="109" spans="1:15" ht="15.6" customHeight="1">
      <c r="A109" s="17"/>
      <c r="B109" s="13">
        <v>2014</v>
      </c>
      <c r="C109" s="14">
        <v>32.65</v>
      </c>
      <c r="D109" s="15">
        <v>32.78</v>
      </c>
      <c r="E109" s="15">
        <v>33.57</v>
      </c>
      <c r="F109" s="15">
        <v>33.619999999999997</v>
      </c>
      <c r="G109" s="15">
        <v>32.909999999999997</v>
      </c>
      <c r="H109" s="15">
        <v>32.770000000000003</v>
      </c>
      <c r="I109" s="15">
        <v>32.72</v>
      </c>
      <c r="J109" s="15">
        <v>32.630000000000003</v>
      </c>
      <c r="K109" s="15">
        <v>32.6</v>
      </c>
      <c r="L109" s="15">
        <v>32.68</v>
      </c>
      <c r="M109" s="15">
        <v>32.58</v>
      </c>
      <c r="N109" s="15">
        <v>32.85</v>
      </c>
      <c r="O109" s="16">
        <v>32.86</v>
      </c>
    </row>
    <row r="110" spans="1:15" ht="15.6" customHeight="1">
      <c r="A110" s="17"/>
      <c r="B110" s="13">
        <v>2015</v>
      </c>
      <c r="C110" s="14">
        <v>32.590000000000003</v>
      </c>
      <c r="D110" s="15">
        <v>32.64</v>
      </c>
      <c r="E110" s="15">
        <v>32.46</v>
      </c>
      <c r="F110" s="15">
        <v>30.89</v>
      </c>
      <c r="G110" s="15">
        <v>32.409999999999997</v>
      </c>
      <c r="H110" s="15">
        <v>32.92</v>
      </c>
      <c r="I110" s="15">
        <v>32.869999999999997</v>
      </c>
      <c r="J110" s="15">
        <v>33.340000000000003</v>
      </c>
      <c r="K110" s="15">
        <v>33.75</v>
      </c>
      <c r="L110" s="15">
        <v>33.630000000000003</v>
      </c>
      <c r="M110" s="15">
        <v>34.18</v>
      </c>
      <c r="N110" s="15">
        <v>33.68</v>
      </c>
      <c r="O110" s="16">
        <v>32.950000000000003</v>
      </c>
    </row>
    <row r="111" spans="1:15" ht="15.6" customHeight="1">
      <c r="A111" s="17"/>
      <c r="B111" s="13">
        <v>2016</v>
      </c>
      <c r="C111" s="14">
        <v>33.57</v>
      </c>
      <c r="D111" s="15">
        <v>33.78</v>
      </c>
      <c r="E111" s="15">
        <v>33.19</v>
      </c>
      <c r="F111" s="15">
        <v>31.8</v>
      </c>
      <c r="G111" s="15">
        <v>30.69</v>
      </c>
      <c r="H111" s="15">
        <v>30.77</v>
      </c>
      <c r="I111" s="15">
        <v>30.37</v>
      </c>
      <c r="J111" s="15">
        <v>30.81</v>
      </c>
      <c r="K111" s="15">
        <v>29.59</v>
      </c>
      <c r="L111" s="15">
        <v>28.78</v>
      </c>
      <c r="M111" s="15">
        <v>28.79</v>
      </c>
      <c r="N111" s="15">
        <v>28.57</v>
      </c>
      <c r="O111" s="16">
        <v>30.89</v>
      </c>
    </row>
    <row r="112" spans="1:15" ht="15.6" customHeight="1">
      <c r="A112" s="17"/>
      <c r="B112" s="13">
        <v>2017</v>
      </c>
      <c r="C112" s="14">
        <v>28.39</v>
      </c>
      <c r="D112" s="15">
        <v>28.54</v>
      </c>
      <c r="E112" s="15">
        <v>28.54</v>
      </c>
      <c r="F112" s="15">
        <v>28.39</v>
      </c>
      <c r="G112" s="15">
        <v>28.2</v>
      </c>
      <c r="H112" s="15">
        <v>27.97</v>
      </c>
      <c r="I112" s="15">
        <v>27.96</v>
      </c>
      <c r="J112" s="15">
        <v>27.97</v>
      </c>
      <c r="K112" s="15">
        <v>28.35</v>
      </c>
      <c r="L112" s="15">
        <v>28.33</v>
      </c>
      <c r="M112" s="15">
        <v>29.01</v>
      </c>
      <c r="N112" s="15">
        <v>28.31</v>
      </c>
      <c r="O112" s="16">
        <v>28.33</v>
      </c>
    </row>
    <row r="113" spans="1:15" ht="15.6" customHeight="1">
      <c r="A113" s="17"/>
      <c r="B113" s="13">
        <v>2018</v>
      </c>
      <c r="C113" s="14">
        <v>28.23</v>
      </c>
      <c r="D113" s="15">
        <v>28.17</v>
      </c>
      <c r="E113" s="15">
        <v>28.4</v>
      </c>
      <c r="F113" s="15">
        <v>28.42</v>
      </c>
      <c r="G113" s="15">
        <v>28.11</v>
      </c>
      <c r="H113" s="15">
        <v>27.99</v>
      </c>
      <c r="I113" s="15">
        <v>0</v>
      </c>
      <c r="J113" s="15">
        <v>0</v>
      </c>
      <c r="K113" s="15">
        <v>0</v>
      </c>
      <c r="L113" s="15">
        <v>0</v>
      </c>
      <c r="M113" s="15">
        <v>0</v>
      </c>
      <c r="N113" s="15">
        <v>0</v>
      </c>
      <c r="O113" s="16">
        <v>0</v>
      </c>
    </row>
    <row r="114" spans="1:15" ht="31.9" customHeight="1">
      <c r="A114" s="100" t="s">
        <v>47</v>
      </c>
      <c r="B114" s="13">
        <f>B105</f>
        <v>2010</v>
      </c>
      <c r="C114" s="14">
        <v>25.61</v>
      </c>
      <c r="D114" s="15">
        <v>25.96</v>
      </c>
      <c r="E114" s="15">
        <v>26.72</v>
      </c>
      <c r="F114" s="15">
        <v>27.08</v>
      </c>
      <c r="G114" s="15">
        <v>27.15</v>
      </c>
      <c r="H114" s="15">
        <v>27.28</v>
      </c>
      <c r="I114" s="15">
        <v>27.72</v>
      </c>
      <c r="J114" s="15">
        <v>28.84</v>
      </c>
      <c r="K114" s="15">
        <v>31.04</v>
      </c>
      <c r="L114" s="15">
        <v>32.020000000000003</v>
      </c>
      <c r="M114" s="15">
        <v>32.659999999999997</v>
      </c>
      <c r="N114" s="15">
        <v>32.92</v>
      </c>
      <c r="O114" s="16">
        <v>28.75</v>
      </c>
    </row>
    <row r="115" spans="1:15" ht="15.6" customHeight="1">
      <c r="A115" s="17"/>
      <c r="B115" s="13">
        <f>B106</f>
        <v>2011</v>
      </c>
      <c r="C115" s="14">
        <v>33.79</v>
      </c>
      <c r="D115" s="15">
        <v>34.07</v>
      </c>
      <c r="E115" s="15">
        <v>34.97</v>
      </c>
      <c r="F115" s="15">
        <v>34.56</v>
      </c>
      <c r="G115" s="15">
        <v>34.9</v>
      </c>
      <c r="H115" s="15">
        <v>36.799999999999997</v>
      </c>
      <c r="I115" s="15">
        <v>36.54</v>
      </c>
      <c r="J115" s="15">
        <v>37.96</v>
      </c>
      <c r="K115" s="15">
        <v>38.119999999999997</v>
      </c>
      <c r="L115" s="15">
        <v>38.44</v>
      </c>
      <c r="M115" s="15">
        <v>38.33</v>
      </c>
      <c r="N115" s="15">
        <v>38.369999999999997</v>
      </c>
      <c r="O115" s="16">
        <v>36.4</v>
      </c>
    </row>
    <row r="116" spans="1:15" ht="15.6" customHeight="1">
      <c r="A116" s="17"/>
      <c r="B116" s="13">
        <f>B107</f>
        <v>2012</v>
      </c>
      <c r="C116" s="14">
        <v>38.299999999999997</v>
      </c>
      <c r="D116" s="15">
        <v>38.04</v>
      </c>
      <c r="E116" s="15">
        <v>38.270000000000003</v>
      </c>
      <c r="F116" s="15">
        <v>37.53</v>
      </c>
      <c r="G116" s="15">
        <v>37.57</v>
      </c>
      <c r="H116" s="15">
        <v>37.81</v>
      </c>
      <c r="I116" s="15">
        <v>37.729999999999997</v>
      </c>
      <c r="J116" s="15">
        <v>37.729999999999997</v>
      </c>
      <c r="K116" s="15">
        <v>38.08</v>
      </c>
      <c r="L116" s="15">
        <v>38.56</v>
      </c>
      <c r="M116" s="15">
        <v>38.880000000000003</v>
      </c>
      <c r="N116" s="15">
        <v>39.270000000000003</v>
      </c>
      <c r="O116" s="16">
        <v>38.15</v>
      </c>
    </row>
    <row r="117" spans="1:15" ht="15.6" customHeight="1">
      <c r="A117" s="17"/>
      <c r="B117" s="13">
        <v>2013</v>
      </c>
      <c r="C117" s="14">
        <v>38.479999999999997</v>
      </c>
      <c r="D117" s="15">
        <v>37.729999999999997</v>
      </c>
      <c r="E117" s="15">
        <v>37.69</v>
      </c>
      <c r="F117" s="15">
        <v>37.96</v>
      </c>
      <c r="G117" s="15">
        <v>37.64</v>
      </c>
      <c r="H117" s="15">
        <v>37.49</v>
      </c>
      <c r="I117" s="15">
        <v>37.380000000000003</v>
      </c>
      <c r="J117" s="15">
        <v>36.909999999999997</v>
      </c>
      <c r="K117" s="15">
        <v>34.380000000000003</v>
      </c>
      <c r="L117" s="15">
        <v>34.26</v>
      </c>
      <c r="M117" s="15">
        <v>34.11</v>
      </c>
      <c r="N117" s="15">
        <v>33.909999999999997</v>
      </c>
      <c r="O117" s="16">
        <v>36.5</v>
      </c>
    </row>
    <row r="118" spans="1:15" ht="15.6" customHeight="1">
      <c r="A118" s="17"/>
      <c r="B118" s="13">
        <f>B109</f>
        <v>2014</v>
      </c>
      <c r="C118" s="14">
        <v>33.86</v>
      </c>
      <c r="D118" s="15">
        <v>34.07</v>
      </c>
      <c r="E118" s="15">
        <v>33.94</v>
      </c>
      <c r="F118" s="15">
        <v>33.72</v>
      </c>
      <c r="G118" s="15">
        <v>33.54</v>
      </c>
      <c r="H118" s="15">
        <v>33.43</v>
      </c>
      <c r="I118" s="15">
        <v>33.67</v>
      </c>
      <c r="J118" s="15">
        <v>33.78</v>
      </c>
      <c r="K118" s="15">
        <v>34.020000000000003</v>
      </c>
      <c r="L118" s="15">
        <v>34.01</v>
      </c>
      <c r="M118" s="15">
        <v>34.04</v>
      </c>
      <c r="N118" s="15">
        <v>34.19</v>
      </c>
      <c r="O118" s="16">
        <v>33.86</v>
      </c>
    </row>
    <row r="119" spans="1:15" ht="15.6" customHeight="1">
      <c r="A119" s="17"/>
      <c r="B119" s="13">
        <f>B110</f>
        <v>2015</v>
      </c>
      <c r="C119" s="14">
        <v>34.31</v>
      </c>
      <c r="D119" s="15">
        <v>34.47</v>
      </c>
      <c r="E119" s="15">
        <v>34.53</v>
      </c>
      <c r="F119" s="15">
        <v>32.93</v>
      </c>
      <c r="G119" s="15">
        <v>34.340000000000003</v>
      </c>
      <c r="H119" s="15">
        <v>35.78</v>
      </c>
      <c r="I119" s="15">
        <v>35.96</v>
      </c>
      <c r="J119" s="15">
        <v>35.97</v>
      </c>
      <c r="K119" s="15">
        <v>36.24</v>
      </c>
      <c r="L119" s="15">
        <v>36.01</v>
      </c>
      <c r="M119" s="15">
        <v>36.03</v>
      </c>
      <c r="N119" s="15">
        <v>35.82</v>
      </c>
      <c r="O119" s="16">
        <v>35.200000000000003</v>
      </c>
    </row>
    <row r="120" spans="1:15" ht="15.6" customHeight="1">
      <c r="A120" s="17"/>
      <c r="B120" s="13">
        <f t="shared" ref="B120:B122" si="2">B111</f>
        <v>2016</v>
      </c>
      <c r="C120" s="14">
        <v>36.04</v>
      </c>
      <c r="D120" s="15">
        <v>36.020000000000003</v>
      </c>
      <c r="E120" s="15">
        <v>36.270000000000003</v>
      </c>
      <c r="F120" s="15">
        <v>35.520000000000003</v>
      </c>
      <c r="G120" s="15">
        <v>34.72</v>
      </c>
      <c r="H120" s="15">
        <v>34.799999999999997</v>
      </c>
      <c r="I120" s="15">
        <v>34.75</v>
      </c>
      <c r="J120" s="15">
        <v>34.659999999999997</v>
      </c>
      <c r="K120" s="15">
        <v>33.04</v>
      </c>
      <c r="L120" s="15">
        <v>32.04</v>
      </c>
      <c r="M120" s="15">
        <v>31.46</v>
      </c>
      <c r="N120" s="15">
        <v>31.4</v>
      </c>
      <c r="O120" s="16">
        <v>34.229999999999997</v>
      </c>
    </row>
    <row r="121" spans="1:15" ht="15.6" customHeight="1">
      <c r="A121" s="17"/>
      <c r="B121" s="13">
        <f t="shared" si="2"/>
        <v>2017</v>
      </c>
      <c r="C121" s="14">
        <v>31.71</v>
      </c>
      <c r="D121" s="15">
        <v>31.09</v>
      </c>
      <c r="E121" s="15">
        <v>30.95</v>
      </c>
      <c r="F121" s="15">
        <v>31.09</v>
      </c>
      <c r="G121" s="15">
        <v>30.98</v>
      </c>
      <c r="H121" s="15">
        <v>31.23</v>
      </c>
      <c r="I121" s="15">
        <v>31.25</v>
      </c>
      <c r="J121" s="15">
        <v>31.48</v>
      </c>
      <c r="K121" s="15">
        <v>30.63</v>
      </c>
      <c r="L121" s="15">
        <v>31.24</v>
      </c>
      <c r="M121" s="15">
        <v>31.13</v>
      </c>
      <c r="N121" s="15">
        <v>31.21</v>
      </c>
      <c r="O121" s="16">
        <v>31.17</v>
      </c>
    </row>
    <row r="122" spans="1:15" ht="15.6" customHeight="1">
      <c r="A122" s="17"/>
      <c r="B122" s="13">
        <f t="shared" si="2"/>
        <v>2018</v>
      </c>
      <c r="C122" s="14">
        <v>31.06</v>
      </c>
      <c r="D122" s="15">
        <v>31.05</v>
      </c>
      <c r="E122" s="15">
        <v>30.99</v>
      </c>
      <c r="F122" s="15">
        <v>31.1</v>
      </c>
      <c r="G122" s="15">
        <v>30.9</v>
      </c>
      <c r="H122" s="15">
        <v>30.49</v>
      </c>
      <c r="I122" s="15">
        <v>0</v>
      </c>
      <c r="J122" s="15">
        <v>0</v>
      </c>
      <c r="K122" s="15">
        <v>0</v>
      </c>
      <c r="L122" s="15">
        <v>0</v>
      </c>
      <c r="M122" s="15">
        <v>0</v>
      </c>
      <c r="N122" s="15">
        <v>0</v>
      </c>
      <c r="O122" s="16">
        <v>0</v>
      </c>
    </row>
    <row r="123" spans="1:15" ht="31.9" customHeight="1">
      <c r="A123" s="12" t="s">
        <v>48</v>
      </c>
      <c r="B123" s="13">
        <v>2010</v>
      </c>
      <c r="C123" s="14">
        <v>28.65</v>
      </c>
      <c r="D123" s="15">
        <v>28.67</v>
      </c>
      <c r="E123" s="15">
        <v>29.86</v>
      </c>
      <c r="F123" s="15">
        <v>29.7</v>
      </c>
      <c r="G123" s="15">
        <v>29.69</v>
      </c>
      <c r="H123" s="15">
        <v>30.64</v>
      </c>
      <c r="I123" s="15">
        <v>31.75</v>
      </c>
      <c r="J123" s="15">
        <v>33.200000000000003</v>
      </c>
      <c r="K123" s="15">
        <v>34.450000000000003</v>
      </c>
      <c r="L123" s="15">
        <v>35.47</v>
      </c>
      <c r="M123" s="15">
        <v>36.44</v>
      </c>
      <c r="N123" s="15">
        <v>37.020000000000003</v>
      </c>
      <c r="O123" s="16">
        <v>32.130000000000003</v>
      </c>
    </row>
    <row r="124" spans="1:15" ht="15.6" customHeight="1">
      <c r="A124" s="17"/>
      <c r="B124" s="13">
        <v>2011</v>
      </c>
      <c r="C124" s="14">
        <v>38.11</v>
      </c>
      <c r="D124" s="15">
        <v>38.270000000000003</v>
      </c>
      <c r="E124" s="15">
        <v>38.28</v>
      </c>
      <c r="F124" s="15">
        <v>38.18</v>
      </c>
      <c r="G124" s="15">
        <v>38.26</v>
      </c>
      <c r="H124" s="15">
        <v>39.18</v>
      </c>
      <c r="I124" s="15">
        <v>39.69</v>
      </c>
      <c r="J124" s="15">
        <v>40.15</v>
      </c>
      <c r="K124" s="15">
        <v>41.3</v>
      </c>
      <c r="L124" s="15">
        <v>41.93</v>
      </c>
      <c r="M124" s="15">
        <v>42.04</v>
      </c>
      <c r="N124" s="15">
        <v>42.33</v>
      </c>
      <c r="O124" s="16">
        <v>39.81</v>
      </c>
    </row>
    <row r="125" spans="1:15" ht="15.6" customHeight="1">
      <c r="A125" s="17"/>
      <c r="B125" s="13">
        <v>2012</v>
      </c>
      <c r="C125" s="14">
        <v>42.3</v>
      </c>
      <c r="D125" s="15">
        <v>41.73</v>
      </c>
      <c r="E125" s="15">
        <v>41.67</v>
      </c>
      <c r="F125" s="15">
        <v>41.44</v>
      </c>
      <c r="G125" s="15">
        <v>41.59</v>
      </c>
      <c r="H125" s="15">
        <v>41.78</v>
      </c>
      <c r="I125" s="15">
        <v>41.82</v>
      </c>
      <c r="J125" s="15">
        <v>41.6</v>
      </c>
      <c r="K125" s="15">
        <v>41.81</v>
      </c>
      <c r="L125" s="15">
        <v>41.33</v>
      </c>
      <c r="M125" s="15">
        <v>40.75</v>
      </c>
      <c r="N125" s="15">
        <v>40.840000000000003</v>
      </c>
      <c r="O125" s="16">
        <v>41.56</v>
      </c>
    </row>
    <row r="126" spans="1:15" ht="15.6" customHeight="1">
      <c r="A126" s="17"/>
      <c r="B126" s="13">
        <v>2013</v>
      </c>
      <c r="C126" s="14">
        <v>41.29</v>
      </c>
      <c r="D126" s="15">
        <v>41.16</v>
      </c>
      <c r="E126" s="15">
        <v>41.19</v>
      </c>
      <c r="F126" s="15">
        <v>41.01</v>
      </c>
      <c r="G126" s="15">
        <v>41.37</v>
      </c>
      <c r="H126" s="15">
        <v>41.56</v>
      </c>
      <c r="I126" s="15">
        <v>41.36</v>
      </c>
      <c r="J126" s="15">
        <v>40.81</v>
      </c>
      <c r="K126" s="15">
        <v>39.61</v>
      </c>
      <c r="L126" s="15">
        <v>40.11</v>
      </c>
      <c r="M126" s="15">
        <v>39.729999999999997</v>
      </c>
      <c r="N126" s="15">
        <v>39.28</v>
      </c>
      <c r="O126" s="16">
        <v>40.71</v>
      </c>
    </row>
    <row r="127" spans="1:15" ht="15.6" customHeight="1">
      <c r="A127" s="17"/>
      <c r="B127" s="13">
        <v>2014</v>
      </c>
      <c r="C127" s="14">
        <v>39.450000000000003</v>
      </c>
      <c r="D127" s="15">
        <v>39.479999999999997</v>
      </c>
      <c r="E127" s="15">
        <v>39.47</v>
      </c>
      <c r="F127" s="15">
        <v>39.450000000000003</v>
      </c>
      <c r="G127" s="15">
        <v>39.15</v>
      </c>
      <c r="H127" s="15">
        <v>39.31</v>
      </c>
      <c r="I127" s="15">
        <v>40.14</v>
      </c>
      <c r="J127" s="15">
        <v>40.31</v>
      </c>
      <c r="K127" s="15">
        <v>40.380000000000003</v>
      </c>
      <c r="L127" s="15">
        <v>40.32</v>
      </c>
      <c r="M127" s="15">
        <v>39.33</v>
      </c>
      <c r="N127" s="15">
        <v>39.21</v>
      </c>
      <c r="O127" s="16">
        <v>39.67</v>
      </c>
    </row>
    <row r="128" spans="1:15" ht="15.6" customHeight="1">
      <c r="A128" s="17"/>
      <c r="B128" s="13">
        <v>2015</v>
      </c>
      <c r="C128" s="14">
        <v>39.33</v>
      </c>
      <c r="D128" s="15">
        <v>39.67</v>
      </c>
      <c r="E128" s="15">
        <v>39.549999999999997</v>
      </c>
      <c r="F128" s="15">
        <v>39.619999999999997</v>
      </c>
      <c r="G128" s="15">
        <v>39.92</v>
      </c>
      <c r="H128" s="15">
        <v>40.81</v>
      </c>
      <c r="I128" s="15">
        <v>40.380000000000003</v>
      </c>
      <c r="J128" s="15">
        <v>40.880000000000003</v>
      </c>
      <c r="K128" s="15">
        <v>41.62</v>
      </c>
      <c r="L128" s="15">
        <v>42.07</v>
      </c>
      <c r="M128" s="15">
        <v>42.95</v>
      </c>
      <c r="N128" s="15">
        <v>42.35</v>
      </c>
      <c r="O128" s="16">
        <v>40.76</v>
      </c>
    </row>
    <row r="129" spans="1:15" ht="15.6" customHeight="1">
      <c r="A129" s="17"/>
      <c r="B129" s="13">
        <v>2016</v>
      </c>
      <c r="C129" s="14">
        <v>40.56</v>
      </c>
      <c r="D129" s="15">
        <v>40.76</v>
      </c>
      <c r="E129" s="15">
        <v>40.81</v>
      </c>
      <c r="F129" s="15">
        <v>39.840000000000003</v>
      </c>
      <c r="G129" s="15">
        <v>39.07</v>
      </c>
      <c r="H129" s="15">
        <v>39</v>
      </c>
      <c r="I129" s="15">
        <v>38.28</v>
      </c>
      <c r="J129" s="15">
        <v>39.39</v>
      </c>
      <c r="K129" s="15">
        <v>38.44</v>
      </c>
      <c r="L129" s="15">
        <v>37.979999999999997</v>
      </c>
      <c r="M129" s="15">
        <v>37.67</v>
      </c>
      <c r="N129" s="15">
        <v>37.51</v>
      </c>
      <c r="O129" s="16">
        <v>39.11</v>
      </c>
    </row>
    <row r="130" spans="1:15" ht="15.6" customHeight="1">
      <c r="A130" s="17"/>
      <c r="B130" s="13">
        <v>2017</v>
      </c>
      <c r="C130" s="14">
        <v>37.619999999999997</v>
      </c>
      <c r="D130" s="15">
        <v>37.700000000000003</v>
      </c>
      <c r="E130" s="15">
        <v>37.46</v>
      </c>
      <c r="F130" s="15">
        <v>37.14</v>
      </c>
      <c r="G130" s="15">
        <v>37.11</v>
      </c>
      <c r="H130" s="15">
        <v>36.64</v>
      </c>
      <c r="I130" s="15">
        <v>36.61</v>
      </c>
      <c r="J130" s="15">
        <v>36.72</v>
      </c>
      <c r="K130" s="15">
        <v>36.549999999999997</v>
      </c>
      <c r="L130" s="15">
        <v>36.659999999999997</v>
      </c>
      <c r="M130" s="15">
        <v>36.700000000000003</v>
      </c>
      <c r="N130" s="15">
        <v>36.6</v>
      </c>
      <c r="O130" s="16">
        <v>36.96</v>
      </c>
    </row>
    <row r="131" spans="1:15" ht="15.6" customHeight="1">
      <c r="A131" s="17"/>
      <c r="B131" s="13">
        <v>2018</v>
      </c>
      <c r="C131" s="14">
        <v>35.450000000000003</v>
      </c>
      <c r="D131" s="15">
        <v>35.049999999999997</v>
      </c>
      <c r="E131" s="15">
        <v>34.71</v>
      </c>
      <c r="F131" s="15">
        <v>34.6</v>
      </c>
      <c r="G131" s="15">
        <v>34.549999999999997</v>
      </c>
      <c r="H131" s="15">
        <v>34.54</v>
      </c>
      <c r="I131" s="15">
        <v>0</v>
      </c>
      <c r="J131" s="15">
        <v>0</v>
      </c>
      <c r="K131" s="15">
        <v>0</v>
      </c>
      <c r="L131" s="15">
        <v>0</v>
      </c>
      <c r="M131" s="15">
        <v>0</v>
      </c>
      <c r="N131" s="15">
        <v>0</v>
      </c>
      <c r="O131" s="16">
        <v>0</v>
      </c>
    </row>
    <row r="132" spans="1:15" ht="31.9" customHeight="1">
      <c r="A132" s="100" t="s">
        <v>49</v>
      </c>
      <c r="B132" s="13">
        <f>B123</f>
        <v>2010</v>
      </c>
      <c r="C132" s="14">
        <v>34.200000000000003</v>
      </c>
      <c r="D132" s="15">
        <v>33.799999999999997</v>
      </c>
      <c r="E132" s="15">
        <v>34.340000000000003</v>
      </c>
      <c r="F132" s="15">
        <v>34.520000000000003</v>
      </c>
      <c r="G132" s="15">
        <v>34.75</v>
      </c>
      <c r="H132" s="15">
        <v>34.97</v>
      </c>
      <c r="I132" s="15">
        <v>35.729999999999997</v>
      </c>
      <c r="J132" s="15">
        <v>36.64</v>
      </c>
      <c r="K132" s="15">
        <v>37.92</v>
      </c>
      <c r="L132" s="15">
        <v>38.28</v>
      </c>
      <c r="M132" s="15">
        <v>38.82</v>
      </c>
      <c r="N132" s="15">
        <v>38.950000000000003</v>
      </c>
      <c r="O132" s="16">
        <v>36.08</v>
      </c>
    </row>
    <row r="133" spans="1:15" ht="15.6" customHeight="1">
      <c r="A133" s="17"/>
      <c r="B133" s="13">
        <f t="shared" ref="B133:B134" si="3">B124</f>
        <v>2011</v>
      </c>
      <c r="C133" s="14">
        <v>40.340000000000003</v>
      </c>
      <c r="D133" s="15">
        <v>40.14</v>
      </c>
      <c r="E133" s="15">
        <v>42.83</v>
      </c>
      <c r="F133" s="15">
        <v>42.36</v>
      </c>
      <c r="G133" s="15">
        <v>42.15</v>
      </c>
      <c r="H133" s="15">
        <v>43.36</v>
      </c>
      <c r="I133" s="15">
        <v>43.84</v>
      </c>
      <c r="J133" s="15">
        <v>43.27</v>
      </c>
      <c r="K133" s="15">
        <v>43.96</v>
      </c>
      <c r="L133" s="15">
        <v>44.68</v>
      </c>
      <c r="M133" s="15">
        <v>44.69</v>
      </c>
      <c r="N133" s="15">
        <v>44.88</v>
      </c>
      <c r="O133" s="16">
        <v>43.04</v>
      </c>
    </row>
    <row r="134" spans="1:15" ht="15.6" customHeight="1">
      <c r="A134" s="17"/>
      <c r="B134" s="13">
        <f t="shared" si="3"/>
        <v>2012</v>
      </c>
      <c r="C134" s="14">
        <v>45.67</v>
      </c>
      <c r="D134" s="15">
        <v>45.27</v>
      </c>
      <c r="E134" s="15">
        <v>44.26</v>
      </c>
      <c r="F134" s="15">
        <v>44.51</v>
      </c>
      <c r="G134" s="15">
        <v>44.57</v>
      </c>
      <c r="H134" s="15">
        <v>44.78</v>
      </c>
      <c r="I134" s="15">
        <v>44.35</v>
      </c>
      <c r="J134" s="15">
        <v>44.88</v>
      </c>
      <c r="K134" s="15">
        <v>45.2</v>
      </c>
      <c r="L134" s="15">
        <v>45.15</v>
      </c>
      <c r="M134" s="15">
        <v>44.95</v>
      </c>
      <c r="N134" s="15">
        <v>44.53</v>
      </c>
      <c r="O134" s="16">
        <v>44.84</v>
      </c>
    </row>
    <row r="135" spans="1:15" ht="15.6" customHeight="1">
      <c r="A135" s="17"/>
      <c r="B135" s="13">
        <f>B126</f>
        <v>2013</v>
      </c>
      <c r="C135" s="14">
        <v>44.89</v>
      </c>
      <c r="D135" s="15">
        <v>44.59</v>
      </c>
      <c r="E135" s="15">
        <v>44.48</v>
      </c>
      <c r="F135" s="15">
        <v>44.36</v>
      </c>
      <c r="G135" s="15">
        <v>44.01</v>
      </c>
      <c r="H135" s="15">
        <v>44.02</v>
      </c>
      <c r="I135" s="15">
        <v>44.11</v>
      </c>
      <c r="J135" s="15">
        <v>43.88</v>
      </c>
      <c r="K135" s="15">
        <v>41.87</v>
      </c>
      <c r="L135" s="15">
        <v>41.73</v>
      </c>
      <c r="M135" s="15">
        <v>41.29</v>
      </c>
      <c r="N135" s="15">
        <v>41.11</v>
      </c>
      <c r="O135" s="16">
        <v>43.36</v>
      </c>
    </row>
    <row r="136" spans="1:15" ht="15.6" customHeight="1">
      <c r="A136" s="17"/>
      <c r="B136" s="13">
        <f>B127</f>
        <v>2014</v>
      </c>
      <c r="C136" s="14">
        <v>40.630000000000003</v>
      </c>
      <c r="D136" s="15">
        <v>40.83</v>
      </c>
      <c r="E136" s="15">
        <v>41.31</v>
      </c>
      <c r="F136" s="15">
        <v>41.16</v>
      </c>
      <c r="G136" s="15">
        <v>40.9</v>
      </c>
      <c r="H136" s="15">
        <v>40.270000000000003</v>
      </c>
      <c r="I136" s="15">
        <v>40.67</v>
      </c>
      <c r="J136" s="15">
        <v>40.9</v>
      </c>
      <c r="K136" s="15">
        <v>40.729999999999997</v>
      </c>
      <c r="L136" s="15">
        <v>40.64</v>
      </c>
      <c r="M136" s="15">
        <v>40.65</v>
      </c>
      <c r="N136" s="15">
        <v>40.53</v>
      </c>
      <c r="O136" s="16">
        <v>40.770000000000003</v>
      </c>
    </row>
    <row r="137" spans="1:15" ht="15.6" customHeight="1">
      <c r="A137" s="17"/>
      <c r="B137" s="13">
        <f>B128</f>
        <v>2015</v>
      </c>
      <c r="C137" s="14">
        <v>40.24</v>
      </c>
      <c r="D137" s="15">
        <v>40.82</v>
      </c>
      <c r="E137" s="15">
        <v>40.950000000000003</v>
      </c>
      <c r="F137" s="15">
        <v>41.03</v>
      </c>
      <c r="G137" s="15">
        <v>41.12</v>
      </c>
      <c r="H137" s="15">
        <v>41.27</v>
      </c>
      <c r="I137" s="15">
        <v>40.950000000000003</v>
      </c>
      <c r="J137" s="15">
        <v>41.03</v>
      </c>
      <c r="K137" s="15">
        <v>41.88</v>
      </c>
      <c r="L137" s="15">
        <v>41.57</v>
      </c>
      <c r="M137" s="15">
        <v>42.98</v>
      </c>
      <c r="N137" s="15">
        <v>42.96</v>
      </c>
      <c r="O137" s="16">
        <v>41.4</v>
      </c>
    </row>
    <row r="138" spans="1:15" ht="15.6" customHeight="1">
      <c r="A138" s="17"/>
      <c r="B138" s="13">
        <f t="shared" ref="B138:B140" si="4">B129</f>
        <v>2016</v>
      </c>
      <c r="C138" s="14">
        <v>42.36</v>
      </c>
      <c r="D138" s="15">
        <v>42.34</v>
      </c>
      <c r="E138" s="15">
        <v>41.93</v>
      </c>
      <c r="F138" s="15">
        <v>41.11</v>
      </c>
      <c r="G138" s="15">
        <v>40.15</v>
      </c>
      <c r="H138" s="15">
        <v>40.35</v>
      </c>
      <c r="I138" s="15">
        <v>39.770000000000003</v>
      </c>
      <c r="J138" s="15">
        <v>40.15</v>
      </c>
      <c r="K138" s="15">
        <v>39.46</v>
      </c>
      <c r="L138" s="15">
        <v>37.83</v>
      </c>
      <c r="M138" s="15">
        <v>36.97</v>
      </c>
      <c r="N138" s="15">
        <v>37.04</v>
      </c>
      <c r="O138" s="16">
        <v>39.96</v>
      </c>
    </row>
    <row r="139" spans="1:15" ht="15.6" customHeight="1">
      <c r="A139" s="17"/>
      <c r="B139" s="13">
        <f t="shared" si="4"/>
        <v>2017</v>
      </c>
      <c r="C139" s="14">
        <v>37.81</v>
      </c>
      <c r="D139" s="15">
        <v>37.61</v>
      </c>
      <c r="E139" s="15">
        <v>37.200000000000003</v>
      </c>
      <c r="F139" s="15">
        <v>37.14</v>
      </c>
      <c r="G139" s="15">
        <v>37.26</v>
      </c>
      <c r="H139" s="15">
        <v>37.64</v>
      </c>
      <c r="I139" s="15">
        <v>37.6</v>
      </c>
      <c r="J139" s="15">
        <v>37.57</v>
      </c>
      <c r="K139" s="15">
        <v>37.18</v>
      </c>
      <c r="L139" s="15">
        <v>37.18</v>
      </c>
      <c r="M139" s="15">
        <v>37.21</v>
      </c>
      <c r="N139" s="15">
        <v>37.01</v>
      </c>
      <c r="O139" s="16">
        <v>37.369999999999997</v>
      </c>
    </row>
    <row r="140" spans="1:15" ht="15.6" customHeight="1">
      <c r="A140" s="17"/>
      <c r="B140" s="13">
        <f t="shared" si="4"/>
        <v>2018</v>
      </c>
      <c r="C140" s="14">
        <v>36.21</v>
      </c>
      <c r="D140" s="15">
        <v>36.33</v>
      </c>
      <c r="E140" s="15">
        <v>36.11</v>
      </c>
      <c r="F140" s="15">
        <v>35.92</v>
      </c>
      <c r="G140" s="15">
        <v>35.85</v>
      </c>
      <c r="H140" s="15">
        <v>35.69</v>
      </c>
      <c r="I140" s="15">
        <v>0</v>
      </c>
      <c r="J140" s="15">
        <v>0</v>
      </c>
      <c r="K140" s="15">
        <v>0</v>
      </c>
      <c r="L140" s="15">
        <v>0</v>
      </c>
      <c r="M140" s="15">
        <v>0</v>
      </c>
      <c r="N140" s="15">
        <v>0</v>
      </c>
      <c r="O140" s="16">
        <v>0</v>
      </c>
    </row>
    <row r="141" spans="1:15" ht="31.9" customHeight="1">
      <c r="A141" s="12" t="s">
        <v>50</v>
      </c>
      <c r="B141" s="13">
        <v>2010</v>
      </c>
      <c r="C141" s="14">
        <v>31.78</v>
      </c>
      <c r="D141" s="15">
        <v>31.94</v>
      </c>
      <c r="E141" s="15">
        <v>32.130000000000003</v>
      </c>
      <c r="F141" s="15">
        <v>33.31</v>
      </c>
      <c r="G141" s="15">
        <v>33.24</v>
      </c>
      <c r="H141" s="15">
        <v>32.93</v>
      </c>
      <c r="I141" s="15">
        <v>33.6</v>
      </c>
      <c r="J141" s="15">
        <v>33.75</v>
      </c>
      <c r="K141" s="15">
        <v>35.4</v>
      </c>
      <c r="L141" s="15">
        <v>36.83</v>
      </c>
      <c r="M141" s="15">
        <v>36.56</v>
      </c>
      <c r="N141" s="15">
        <v>36.97</v>
      </c>
      <c r="O141" s="16">
        <v>34.04</v>
      </c>
    </row>
    <row r="142" spans="1:15" ht="15.6" customHeight="1">
      <c r="A142" s="17"/>
      <c r="B142" s="13">
        <v>2011</v>
      </c>
      <c r="C142" s="14">
        <v>38.340000000000003</v>
      </c>
      <c r="D142" s="15">
        <v>39.28</v>
      </c>
      <c r="E142" s="15">
        <v>39.479999999999997</v>
      </c>
      <c r="F142" s="15">
        <v>39.61</v>
      </c>
      <c r="G142" s="15">
        <v>38.799999999999997</v>
      </c>
      <c r="H142" s="15">
        <v>38.840000000000003</v>
      </c>
      <c r="I142" s="15">
        <v>39.1</v>
      </c>
      <c r="J142" s="15">
        <v>39.369999999999997</v>
      </c>
      <c r="K142" s="15">
        <v>40.479999999999997</v>
      </c>
      <c r="L142" s="15">
        <v>40.97</v>
      </c>
      <c r="M142" s="15">
        <v>40.93</v>
      </c>
      <c r="N142" s="15">
        <v>41.08</v>
      </c>
      <c r="O142" s="16">
        <v>39.69</v>
      </c>
    </row>
    <row r="143" spans="1:15" ht="15.6" customHeight="1">
      <c r="A143" s="17"/>
      <c r="B143" s="13">
        <v>2012</v>
      </c>
      <c r="C143" s="14">
        <v>41.19</v>
      </c>
      <c r="D143" s="15">
        <v>41.18</v>
      </c>
      <c r="E143" s="15">
        <v>41.19</v>
      </c>
      <c r="F143" s="15">
        <v>41.43</v>
      </c>
      <c r="G143" s="15">
        <v>41.53</v>
      </c>
      <c r="H143" s="15">
        <v>41.68</v>
      </c>
      <c r="I143" s="15">
        <v>42.3</v>
      </c>
      <c r="J143" s="15">
        <v>42.51</v>
      </c>
      <c r="K143" s="15">
        <v>42.36</v>
      </c>
      <c r="L143" s="15">
        <v>42.4</v>
      </c>
      <c r="M143" s="15">
        <v>42.54</v>
      </c>
      <c r="N143" s="15">
        <v>42.89</v>
      </c>
      <c r="O143" s="16">
        <v>41.93</v>
      </c>
    </row>
    <row r="144" spans="1:15" ht="15.6" customHeight="1">
      <c r="A144" s="17"/>
      <c r="B144" s="13">
        <v>2013</v>
      </c>
      <c r="C144" s="14">
        <v>42.94</v>
      </c>
      <c r="D144" s="15">
        <v>42.64</v>
      </c>
      <c r="E144" s="15">
        <v>42.57</v>
      </c>
      <c r="F144" s="15">
        <v>42.17</v>
      </c>
      <c r="G144" s="15">
        <v>41.8</v>
      </c>
      <c r="H144" s="15">
        <v>41.86</v>
      </c>
      <c r="I144" s="15">
        <v>41.99</v>
      </c>
      <c r="J144" s="15">
        <v>41.49</v>
      </c>
      <c r="K144" s="15">
        <v>40.43</v>
      </c>
      <c r="L144" s="15">
        <v>39.44</v>
      </c>
      <c r="M144" s="15">
        <v>38.79</v>
      </c>
      <c r="N144" s="15">
        <v>38.090000000000003</v>
      </c>
      <c r="O144" s="16">
        <v>41.18</v>
      </c>
    </row>
    <row r="145" spans="1:15" ht="15.6" customHeight="1">
      <c r="A145" s="17"/>
      <c r="B145" s="13">
        <v>2014</v>
      </c>
      <c r="C145" s="14">
        <v>38.28</v>
      </c>
      <c r="D145" s="15">
        <v>39.04</v>
      </c>
      <c r="E145" s="15">
        <v>39.74</v>
      </c>
      <c r="F145" s="15">
        <v>39.65</v>
      </c>
      <c r="G145" s="15">
        <v>38.76</v>
      </c>
      <c r="H145" s="15">
        <v>38.340000000000003</v>
      </c>
      <c r="I145" s="15">
        <v>38.17</v>
      </c>
      <c r="J145" s="15">
        <v>38.39</v>
      </c>
      <c r="K145" s="15">
        <v>38.51</v>
      </c>
      <c r="L145" s="15">
        <v>38.520000000000003</v>
      </c>
      <c r="M145" s="15">
        <v>38.840000000000003</v>
      </c>
      <c r="N145" s="15">
        <v>38.770000000000003</v>
      </c>
      <c r="O145" s="16">
        <v>38.75</v>
      </c>
    </row>
    <row r="146" spans="1:15" ht="15.6" customHeight="1">
      <c r="A146" s="17"/>
      <c r="B146" s="13">
        <v>2015</v>
      </c>
      <c r="C146" s="14">
        <v>39.4</v>
      </c>
      <c r="D146" s="15">
        <v>39.619999999999997</v>
      </c>
      <c r="E146" s="15">
        <v>39.869999999999997</v>
      </c>
      <c r="F146" s="15">
        <v>39.78</v>
      </c>
      <c r="G146" s="15">
        <v>39.67</v>
      </c>
      <c r="H146" s="15">
        <v>40.18</v>
      </c>
      <c r="I146" s="15">
        <v>40.4</v>
      </c>
      <c r="J146" s="15">
        <v>40.32</v>
      </c>
      <c r="K146" s="15">
        <v>40.42</v>
      </c>
      <c r="L146" s="15">
        <v>40.270000000000003</v>
      </c>
      <c r="M146" s="15">
        <v>40.26</v>
      </c>
      <c r="N146" s="15">
        <v>40.11</v>
      </c>
      <c r="O146" s="16">
        <v>40.03</v>
      </c>
    </row>
    <row r="147" spans="1:15" ht="15.6" customHeight="1">
      <c r="A147" s="17"/>
      <c r="B147" s="13">
        <v>2016</v>
      </c>
      <c r="C147" s="14">
        <v>39.44</v>
      </c>
      <c r="D147" s="15">
        <v>39.369999999999997</v>
      </c>
      <c r="E147" s="15">
        <v>39.020000000000003</v>
      </c>
      <c r="F147" s="15">
        <v>38.51</v>
      </c>
      <c r="G147" s="15">
        <v>38.96</v>
      </c>
      <c r="H147" s="15">
        <v>37.36</v>
      </c>
      <c r="I147" s="15">
        <v>36.83</v>
      </c>
      <c r="J147" s="15">
        <v>37.21</v>
      </c>
      <c r="K147" s="15">
        <v>37</v>
      </c>
      <c r="L147" s="15">
        <v>35.61</v>
      </c>
      <c r="M147" s="15">
        <v>34.93</v>
      </c>
      <c r="N147" s="15">
        <v>34.6</v>
      </c>
      <c r="O147" s="16">
        <v>37.4</v>
      </c>
    </row>
    <row r="148" spans="1:15" ht="15.6" customHeight="1">
      <c r="A148" s="17"/>
      <c r="B148" s="13">
        <v>2017</v>
      </c>
      <c r="C148" s="14">
        <v>34.659999999999997</v>
      </c>
      <c r="D148" s="15">
        <v>35.07</v>
      </c>
      <c r="E148" s="15">
        <v>34.47</v>
      </c>
      <c r="F148" s="15">
        <v>34.340000000000003</v>
      </c>
      <c r="G148" s="15">
        <v>34.590000000000003</v>
      </c>
      <c r="H148" s="15">
        <v>34.56</v>
      </c>
      <c r="I148" s="15">
        <v>34.549999999999997</v>
      </c>
      <c r="J148" s="15">
        <v>34.840000000000003</v>
      </c>
      <c r="K148" s="15">
        <v>34.630000000000003</v>
      </c>
      <c r="L148" s="15">
        <v>34.53</v>
      </c>
      <c r="M148" s="15">
        <v>34.58</v>
      </c>
      <c r="N148" s="15">
        <v>34.61</v>
      </c>
      <c r="O148" s="16">
        <v>34.619999999999997</v>
      </c>
    </row>
    <row r="149" spans="1:15" ht="15.6" customHeight="1">
      <c r="A149" s="17"/>
      <c r="B149" s="13">
        <v>2018</v>
      </c>
      <c r="C149" s="14">
        <v>34.43</v>
      </c>
      <c r="D149" s="15">
        <v>34.11</v>
      </c>
      <c r="E149" s="15">
        <v>34.14</v>
      </c>
      <c r="F149" s="15">
        <v>34.18</v>
      </c>
      <c r="G149" s="15">
        <v>34.31</v>
      </c>
      <c r="H149" s="15">
        <v>34.26</v>
      </c>
      <c r="I149" s="15">
        <v>0</v>
      </c>
      <c r="J149" s="15">
        <v>0</v>
      </c>
      <c r="K149" s="15">
        <v>0</v>
      </c>
      <c r="L149" s="15">
        <v>0</v>
      </c>
      <c r="M149" s="15">
        <v>0</v>
      </c>
      <c r="N149" s="15">
        <v>0</v>
      </c>
      <c r="O149" s="16">
        <v>0</v>
      </c>
    </row>
    <row r="150" spans="1:15" ht="13.5" thickBot="1">
      <c r="A150" s="19"/>
      <c r="B150" s="20"/>
      <c r="C150" s="20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2"/>
    </row>
    <row r="151" spans="1:15" ht="6" customHeight="1"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</row>
    <row r="152" spans="1:15">
      <c r="A152" s="24" t="s">
        <v>33</v>
      </c>
    </row>
    <row r="153" spans="1:15">
      <c r="A153" s="1" t="s">
        <v>51</v>
      </c>
      <c r="O153" s="25"/>
    </row>
  </sheetData>
  <mergeCells count="2">
    <mergeCell ref="A1:O1"/>
    <mergeCell ref="A2:O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77510-34F1-40B5-A265-52D9CB126663}">
  <sheetPr codeName="Hoja3"/>
  <dimension ref="A1:P164"/>
  <sheetViews>
    <sheetView workbookViewId="0">
      <selection activeCell="C15" sqref="C15"/>
    </sheetView>
    <sheetView workbookViewId="1">
      <selection sqref="A1:O1"/>
    </sheetView>
  </sheetViews>
  <sheetFormatPr defaultColWidth="11" defaultRowHeight="12.75"/>
  <cols>
    <col min="1" max="1" width="33.140625" style="26" customWidth="1"/>
    <col min="2" max="2" width="7.28515625" style="26" customWidth="1"/>
    <col min="3" max="14" width="8.28515625" style="26" customWidth="1"/>
    <col min="15" max="15" width="9" style="26" customWidth="1"/>
    <col min="16" max="16384" width="11" style="26"/>
  </cols>
  <sheetData>
    <row r="1" spans="1:16" ht="30">
      <c r="A1" s="118" t="s">
        <v>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</row>
    <row r="2" spans="1:16" ht="30">
      <c r="A2" s="119" t="s">
        <v>1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</row>
    <row r="3" spans="1:16" ht="13.5" thickBot="1"/>
    <row r="4" spans="1:16" ht="19.5" customHeight="1" thickBot="1">
      <c r="A4" s="27" t="s">
        <v>2</v>
      </c>
      <c r="B4" s="27" t="s">
        <v>3</v>
      </c>
      <c r="C4" s="28" t="s">
        <v>4</v>
      </c>
      <c r="D4" s="29" t="s">
        <v>5</v>
      </c>
      <c r="E4" s="29" t="s">
        <v>6</v>
      </c>
      <c r="F4" s="29" t="s">
        <v>7</v>
      </c>
      <c r="G4" s="29" t="s">
        <v>8</v>
      </c>
      <c r="H4" s="29" t="s">
        <v>9</v>
      </c>
      <c r="I4" s="29" t="s">
        <v>10</v>
      </c>
      <c r="J4" s="29" t="s">
        <v>11</v>
      </c>
      <c r="K4" s="29" t="s">
        <v>12</v>
      </c>
      <c r="L4" s="29" t="s">
        <v>13</v>
      </c>
      <c r="M4" s="29" t="s">
        <v>14</v>
      </c>
      <c r="N4" s="29" t="s">
        <v>15</v>
      </c>
      <c r="O4" s="30" t="s">
        <v>16</v>
      </c>
      <c r="P4" s="31"/>
    </row>
    <row r="5" spans="1:16" ht="34.15" customHeight="1">
      <c r="A5" s="32" t="s">
        <v>17</v>
      </c>
      <c r="B5" s="33"/>
      <c r="C5" s="34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6"/>
      <c r="P5" s="31"/>
    </row>
    <row r="6" spans="1:16" ht="31.9" customHeight="1">
      <c r="A6" s="37" t="s">
        <v>36</v>
      </c>
      <c r="B6" s="38">
        <v>2015</v>
      </c>
      <c r="C6" s="39">
        <v>23.21</v>
      </c>
      <c r="D6" s="40">
        <v>23.28</v>
      </c>
      <c r="E6" s="40">
        <v>23.19</v>
      </c>
      <c r="F6" s="40">
        <v>22.9</v>
      </c>
      <c r="G6" s="40">
        <v>22.91</v>
      </c>
      <c r="H6" s="40">
        <v>22.85</v>
      </c>
      <c r="I6" s="40">
        <v>22.85</v>
      </c>
      <c r="J6" s="40">
        <v>22.74</v>
      </c>
      <c r="K6" s="40">
        <v>22.79</v>
      </c>
      <c r="L6" s="40">
        <v>23.05</v>
      </c>
      <c r="M6" s="40">
        <v>23</v>
      </c>
      <c r="N6" s="40">
        <v>23.22</v>
      </c>
      <c r="O6" s="41">
        <v>23</v>
      </c>
    </row>
    <row r="7" spans="1:16" ht="15.6" customHeight="1">
      <c r="A7" s="42"/>
      <c r="B7" s="38">
        <v>2016</v>
      </c>
      <c r="C7" s="39">
        <v>23.21</v>
      </c>
      <c r="D7" s="40">
        <v>23.27</v>
      </c>
      <c r="E7" s="40">
        <v>22.88</v>
      </c>
      <c r="F7" s="40">
        <v>22.7</v>
      </c>
      <c r="G7" s="40">
        <v>22.16</v>
      </c>
      <c r="H7" s="40">
        <v>21.77</v>
      </c>
      <c r="I7" s="40">
        <v>21.69</v>
      </c>
      <c r="J7" s="40">
        <v>21.92</v>
      </c>
      <c r="K7" s="40">
        <v>21.23</v>
      </c>
      <c r="L7" s="40">
        <v>20.5</v>
      </c>
      <c r="M7" s="40">
        <v>20.75</v>
      </c>
      <c r="N7" s="40">
        <v>20.92</v>
      </c>
      <c r="O7" s="41">
        <v>21.92</v>
      </c>
    </row>
    <row r="8" spans="1:16" ht="15.6" customHeight="1">
      <c r="A8" s="42"/>
      <c r="B8" s="38">
        <v>2017</v>
      </c>
      <c r="C8" s="39">
        <v>21.12</v>
      </c>
      <c r="D8" s="40">
        <v>21.13</v>
      </c>
      <c r="E8" s="40">
        <v>20.73</v>
      </c>
      <c r="F8" s="40">
        <v>20.56</v>
      </c>
      <c r="G8" s="40">
        <v>20.69</v>
      </c>
      <c r="H8" s="40">
        <v>20.88</v>
      </c>
      <c r="I8" s="40">
        <v>20.79</v>
      </c>
      <c r="J8" s="40">
        <v>20.82</v>
      </c>
      <c r="K8" s="40">
        <v>20.81</v>
      </c>
      <c r="L8" s="40">
        <v>21</v>
      </c>
      <c r="M8" s="40">
        <v>21.38</v>
      </c>
      <c r="N8" s="40">
        <v>21.33</v>
      </c>
      <c r="O8" s="41">
        <v>20.94</v>
      </c>
    </row>
    <row r="9" spans="1:16" ht="15.6" customHeight="1">
      <c r="A9" s="42"/>
      <c r="B9" s="38">
        <v>2018</v>
      </c>
      <c r="C9" s="39">
        <v>21.58</v>
      </c>
      <c r="D9" s="40">
        <v>21.5</v>
      </c>
      <c r="E9" s="40">
        <v>21.53</v>
      </c>
      <c r="F9" s="40">
        <v>21.31</v>
      </c>
      <c r="G9" s="40">
        <v>21.02</v>
      </c>
      <c r="H9" s="40">
        <v>20.96</v>
      </c>
      <c r="I9" s="40">
        <v>20.87</v>
      </c>
      <c r="J9" s="40">
        <v>20.79</v>
      </c>
      <c r="K9" s="40">
        <v>21.03</v>
      </c>
      <c r="L9" s="40">
        <v>21.01</v>
      </c>
      <c r="M9" s="40">
        <v>21.05</v>
      </c>
      <c r="N9" s="40">
        <v>20.48</v>
      </c>
      <c r="O9" s="41">
        <v>21.09</v>
      </c>
    </row>
    <row r="10" spans="1:16" ht="15.6" customHeight="1">
      <c r="A10" s="42"/>
      <c r="B10" s="38">
        <v>2019</v>
      </c>
      <c r="C10" s="39">
        <v>21.73</v>
      </c>
      <c r="D10" s="40">
        <v>22.21</v>
      </c>
      <c r="E10" s="40">
        <v>22.42</v>
      </c>
      <c r="F10" s="40">
        <v>22.02</v>
      </c>
      <c r="G10" s="40">
        <v>21.81</v>
      </c>
      <c r="H10" s="40">
        <v>21.38</v>
      </c>
      <c r="I10" s="40">
        <v>21.43</v>
      </c>
      <c r="J10" s="40">
        <v>21.47</v>
      </c>
      <c r="K10" s="40">
        <v>21.56</v>
      </c>
      <c r="L10" s="40">
        <v>21.82</v>
      </c>
      <c r="M10" s="40">
        <v>22.3</v>
      </c>
      <c r="N10" s="40">
        <v>22.42</v>
      </c>
      <c r="O10" s="41">
        <v>21.88</v>
      </c>
    </row>
    <row r="11" spans="1:16" ht="15.6" customHeight="1">
      <c r="A11" s="42"/>
      <c r="B11" s="38">
        <v>2020</v>
      </c>
      <c r="C11" s="39">
        <v>22.39</v>
      </c>
      <c r="D11" s="40">
        <v>22.24</v>
      </c>
      <c r="E11" s="40">
        <v>21.74</v>
      </c>
      <c r="F11" s="40">
        <v>21.71</v>
      </c>
      <c r="G11" s="40">
        <v>21.55</v>
      </c>
      <c r="H11" s="40">
        <v>21.25</v>
      </c>
      <c r="I11" s="40">
        <v>20.93</v>
      </c>
      <c r="J11" s="40">
        <v>20.88</v>
      </c>
      <c r="K11" s="40">
        <v>21.53</v>
      </c>
      <c r="L11" s="40">
        <v>21.59</v>
      </c>
      <c r="M11" s="40">
        <v>21.34</v>
      </c>
      <c r="N11" s="40">
        <v>21.14</v>
      </c>
      <c r="O11" s="41">
        <v>21.52</v>
      </c>
    </row>
    <row r="12" spans="1:16" ht="15.6" customHeight="1">
      <c r="A12" s="42"/>
      <c r="B12" s="38">
        <v>2021</v>
      </c>
      <c r="C12" s="39">
        <v>21.35</v>
      </c>
      <c r="D12" s="40">
        <v>22.03</v>
      </c>
      <c r="E12" s="40">
        <v>22.73</v>
      </c>
      <c r="F12" s="40">
        <v>22.54</v>
      </c>
      <c r="G12" s="40">
        <v>23.02</v>
      </c>
      <c r="H12" s="40">
        <v>23.92</v>
      </c>
      <c r="I12" s="40">
        <v>24.61</v>
      </c>
      <c r="J12" s="40">
        <v>25.88</v>
      </c>
      <c r="K12" s="40">
        <v>27.91</v>
      </c>
      <c r="L12" s="40">
        <v>35.549999999999997</v>
      </c>
      <c r="M12" s="40">
        <v>39.43</v>
      </c>
      <c r="N12" s="40">
        <v>41.85</v>
      </c>
      <c r="O12" s="41">
        <v>27.57</v>
      </c>
    </row>
    <row r="13" spans="1:16" ht="15.6" customHeight="1">
      <c r="A13" s="42"/>
      <c r="B13" s="38">
        <v>2022</v>
      </c>
      <c r="C13" s="39">
        <v>44.59</v>
      </c>
      <c r="D13" s="40">
        <v>46.69</v>
      </c>
      <c r="E13" s="40">
        <v>51.69</v>
      </c>
      <c r="F13" s="40">
        <v>54.13</v>
      </c>
      <c r="G13" s="40">
        <v>54.86</v>
      </c>
      <c r="H13" s="40">
        <v>56.71</v>
      </c>
      <c r="I13" s="40">
        <v>57.48</v>
      </c>
      <c r="J13" s="40">
        <v>57.67</v>
      </c>
      <c r="K13" s="40">
        <v>59.09</v>
      </c>
      <c r="L13" s="40">
        <v>58.26</v>
      </c>
      <c r="M13" s="40">
        <v>58.66</v>
      </c>
      <c r="N13" s="40">
        <v>55.96</v>
      </c>
      <c r="O13" s="41">
        <v>54.65</v>
      </c>
    </row>
    <row r="14" spans="1:16" ht="15.6" customHeight="1">
      <c r="A14" s="42"/>
      <c r="B14" s="38">
        <v>2023</v>
      </c>
      <c r="C14" s="39">
        <v>53.06</v>
      </c>
      <c r="D14" s="40">
        <v>50.94</v>
      </c>
      <c r="E14" s="40">
        <v>49.34</v>
      </c>
      <c r="F14" s="40">
        <v>45.67</v>
      </c>
      <c r="G14" s="40">
        <v>41.48</v>
      </c>
      <c r="H14" s="40">
        <v>37.96</v>
      </c>
      <c r="I14" s="40">
        <v>33.11</v>
      </c>
      <c r="J14" s="40">
        <v>31.43</v>
      </c>
      <c r="K14" s="40">
        <v>31.72</v>
      </c>
      <c r="L14" s="40">
        <v>32.69</v>
      </c>
      <c r="M14" s="40">
        <v>32.770000000000003</v>
      </c>
      <c r="N14" s="40">
        <v>33.86</v>
      </c>
      <c r="O14" s="41">
        <v>39.5</v>
      </c>
    </row>
    <row r="15" spans="1:16" ht="31.9" customHeight="1">
      <c r="A15" s="37" t="s">
        <v>52</v>
      </c>
      <c r="B15" s="38">
        <v>2015</v>
      </c>
      <c r="C15" s="39">
        <v>32.19</v>
      </c>
      <c r="D15" s="40">
        <v>32.18</v>
      </c>
      <c r="E15" s="40">
        <v>32.69</v>
      </c>
      <c r="F15" s="40">
        <v>32.35</v>
      </c>
      <c r="G15" s="40">
        <v>31.64</v>
      </c>
      <c r="H15" s="40">
        <v>30.84</v>
      </c>
      <c r="I15" s="40">
        <v>30.03</v>
      </c>
      <c r="J15" s="40">
        <v>29.92</v>
      </c>
      <c r="K15" s="40">
        <v>30.09</v>
      </c>
      <c r="L15" s="40">
        <v>30.86</v>
      </c>
      <c r="M15" s="40">
        <v>31.24</v>
      </c>
      <c r="N15" s="40">
        <v>31</v>
      </c>
      <c r="O15" s="41">
        <v>31.25</v>
      </c>
    </row>
    <row r="16" spans="1:16" ht="15.6" customHeight="1">
      <c r="A16" s="42"/>
      <c r="B16" s="38">
        <v>2016</v>
      </c>
      <c r="C16" s="39">
        <v>31.97</v>
      </c>
      <c r="D16" s="40">
        <v>31.78</v>
      </c>
      <c r="E16" s="40">
        <v>31.29</v>
      </c>
      <c r="F16" s="40">
        <v>30.38</v>
      </c>
      <c r="G16" s="40">
        <v>29.41</v>
      </c>
      <c r="H16" s="40">
        <v>27.6</v>
      </c>
      <c r="I16" s="40">
        <v>26.26</v>
      </c>
      <c r="J16" s="40">
        <v>25.79</v>
      </c>
      <c r="K16" s="40">
        <v>24.45</v>
      </c>
      <c r="L16" s="40">
        <v>24.35</v>
      </c>
      <c r="M16" s="40">
        <v>24.43</v>
      </c>
      <c r="N16" s="40">
        <v>25.77</v>
      </c>
      <c r="O16" s="41">
        <v>27.79</v>
      </c>
    </row>
    <row r="17" spans="1:15" ht="15.6" customHeight="1">
      <c r="A17" s="42"/>
      <c r="B17" s="38">
        <v>2017</v>
      </c>
      <c r="C17" s="39">
        <v>27.09</v>
      </c>
      <c r="D17" s="40">
        <v>27.37</v>
      </c>
      <c r="E17" s="40">
        <v>27.99</v>
      </c>
      <c r="F17" s="40">
        <v>27.52</v>
      </c>
      <c r="G17" s="40">
        <v>27.11</v>
      </c>
      <c r="H17" s="40">
        <v>26.07</v>
      </c>
      <c r="I17" s="40">
        <v>25.97</v>
      </c>
      <c r="J17" s="40">
        <v>26</v>
      </c>
      <c r="K17" s="40">
        <v>27.17</v>
      </c>
      <c r="L17" s="40">
        <v>28.46</v>
      </c>
      <c r="M17" s="40">
        <v>28.79</v>
      </c>
      <c r="N17" s="40">
        <v>28.74</v>
      </c>
      <c r="O17" s="41">
        <v>27.36</v>
      </c>
    </row>
    <row r="18" spans="1:15" ht="15.6" customHeight="1">
      <c r="A18" s="42"/>
      <c r="B18" s="38">
        <v>2018</v>
      </c>
      <c r="C18" s="39">
        <v>26.88</v>
      </c>
      <c r="D18" s="40">
        <v>26.86</v>
      </c>
      <c r="E18" s="40">
        <v>26.86</v>
      </c>
      <c r="F18" s="40">
        <v>26.52</v>
      </c>
      <c r="G18" s="40">
        <v>26.49</v>
      </c>
      <c r="H18" s="40">
        <v>26.48</v>
      </c>
      <c r="I18" s="40">
        <v>26.28</v>
      </c>
      <c r="J18" s="40">
        <v>26.13</v>
      </c>
      <c r="K18" s="40">
        <v>28.22</v>
      </c>
      <c r="L18" s="40">
        <v>28.73</v>
      </c>
      <c r="M18" s="40">
        <v>28.82</v>
      </c>
      <c r="N18" s="40">
        <v>28.14</v>
      </c>
      <c r="O18" s="41">
        <v>27.2</v>
      </c>
    </row>
    <row r="19" spans="1:15" ht="15.6" customHeight="1">
      <c r="A19" s="42"/>
      <c r="B19" s="38">
        <v>2019</v>
      </c>
      <c r="C19" s="39">
        <v>29.34</v>
      </c>
      <c r="D19" s="40">
        <v>29.15</v>
      </c>
      <c r="E19" s="40">
        <v>29.12</v>
      </c>
      <c r="F19" s="40">
        <v>29.7</v>
      </c>
      <c r="G19" s="40">
        <v>29.66</v>
      </c>
      <c r="H19" s="40">
        <v>29.47</v>
      </c>
      <c r="I19" s="40">
        <v>29.36</v>
      </c>
      <c r="J19" s="40">
        <v>28.72</v>
      </c>
      <c r="K19" s="40">
        <v>28.59</v>
      </c>
      <c r="L19" s="40">
        <v>28.52</v>
      </c>
      <c r="M19" s="40">
        <v>28.68</v>
      </c>
      <c r="N19" s="40">
        <v>28.67</v>
      </c>
      <c r="O19" s="41">
        <v>29.08</v>
      </c>
    </row>
    <row r="20" spans="1:15" ht="15.6" customHeight="1">
      <c r="A20" s="42"/>
      <c r="B20" s="38">
        <v>2020</v>
      </c>
      <c r="C20" s="39">
        <v>28.75</v>
      </c>
      <c r="D20" s="40">
        <v>26.4</v>
      </c>
      <c r="E20" s="40">
        <v>26.47</v>
      </c>
      <c r="F20" s="40">
        <v>26.42</v>
      </c>
      <c r="G20" s="40">
        <v>26.34</v>
      </c>
      <c r="H20" s="40">
        <v>26.15</v>
      </c>
      <c r="I20" s="40">
        <v>25.44</v>
      </c>
      <c r="J20" s="40">
        <v>25.11</v>
      </c>
      <c r="K20" s="40">
        <v>26.05</v>
      </c>
      <c r="L20" s="40">
        <v>26.03</v>
      </c>
      <c r="M20" s="40">
        <v>25.8</v>
      </c>
      <c r="N20" s="40">
        <v>26.09</v>
      </c>
      <c r="O20" s="41">
        <v>26.25</v>
      </c>
    </row>
    <row r="21" spans="1:15" ht="15.6" customHeight="1">
      <c r="A21" s="42"/>
      <c r="B21" s="38">
        <v>2021</v>
      </c>
      <c r="C21" s="39">
        <v>26.55</v>
      </c>
      <c r="D21" s="40">
        <v>27.59</v>
      </c>
      <c r="E21" s="40">
        <v>28.53</v>
      </c>
      <c r="F21" s="40">
        <v>29.44</v>
      </c>
      <c r="G21" s="40">
        <v>30.73</v>
      </c>
      <c r="H21" s="40">
        <v>31.29</v>
      </c>
      <c r="I21" s="40">
        <v>32.61</v>
      </c>
      <c r="J21" s="40">
        <v>33.33</v>
      </c>
      <c r="K21" s="40">
        <v>36.119999999999997</v>
      </c>
      <c r="L21" s="40">
        <v>43.78</v>
      </c>
      <c r="M21" s="40">
        <v>53.78</v>
      </c>
      <c r="N21" s="40">
        <v>58.65</v>
      </c>
      <c r="O21" s="41">
        <v>36.03</v>
      </c>
    </row>
    <row r="22" spans="1:15" ht="15.6" customHeight="1">
      <c r="A22" s="42"/>
      <c r="B22" s="38">
        <v>2022</v>
      </c>
      <c r="C22" s="39">
        <v>59.83</v>
      </c>
      <c r="D22" s="40">
        <v>62.02</v>
      </c>
      <c r="E22" s="40">
        <v>68.650000000000006</v>
      </c>
      <c r="F22" s="40">
        <v>72.13</v>
      </c>
      <c r="G22" s="40">
        <v>72.180000000000007</v>
      </c>
      <c r="H22" s="40">
        <v>70.41</v>
      </c>
      <c r="I22" s="40">
        <v>70.87</v>
      </c>
      <c r="J22" s="40">
        <v>72.349999999999994</v>
      </c>
      <c r="K22" s="40">
        <v>78.67</v>
      </c>
      <c r="L22" s="40">
        <v>80.78</v>
      </c>
      <c r="M22" s="40">
        <v>80.34</v>
      </c>
      <c r="N22" s="40">
        <v>77.569999999999993</v>
      </c>
      <c r="O22" s="41">
        <v>72.150000000000006</v>
      </c>
    </row>
    <row r="23" spans="1:15" ht="15.6" customHeight="1">
      <c r="A23" s="42"/>
      <c r="B23" s="38">
        <v>2023</v>
      </c>
      <c r="C23" s="39">
        <v>74.349999999999994</v>
      </c>
      <c r="D23" s="40">
        <v>71.78</v>
      </c>
      <c r="E23" s="40">
        <v>67.97</v>
      </c>
      <c r="F23" s="40">
        <v>62.29</v>
      </c>
      <c r="G23" s="40">
        <v>52.49</v>
      </c>
      <c r="H23" s="40">
        <v>50.77</v>
      </c>
      <c r="I23" s="40">
        <v>46.81</v>
      </c>
      <c r="J23" s="40">
        <v>44.44</v>
      </c>
      <c r="K23" s="40">
        <v>45.29</v>
      </c>
      <c r="L23" s="40">
        <v>45.71</v>
      </c>
      <c r="M23" s="40">
        <v>45.38</v>
      </c>
      <c r="N23" s="40">
        <v>45.42</v>
      </c>
      <c r="O23" s="41">
        <v>54.39</v>
      </c>
    </row>
    <row r="24" spans="1:15" ht="31.9" customHeight="1">
      <c r="A24" s="37" t="s">
        <v>38</v>
      </c>
      <c r="B24" s="38">
        <v>2015</v>
      </c>
      <c r="C24" s="39">
        <v>29.78</v>
      </c>
      <c r="D24" s="40">
        <v>29.8</v>
      </c>
      <c r="E24" s="40">
        <v>29.82</v>
      </c>
      <c r="F24" s="40">
        <v>29.52</v>
      </c>
      <c r="G24" s="40">
        <v>29.1</v>
      </c>
      <c r="H24" s="40">
        <v>28.25</v>
      </c>
      <c r="I24" s="40">
        <v>28.08</v>
      </c>
      <c r="J24" s="40">
        <v>28.06</v>
      </c>
      <c r="K24" s="40">
        <v>28.09</v>
      </c>
      <c r="L24" s="40">
        <v>28.06</v>
      </c>
      <c r="M24" s="40">
        <v>28.16</v>
      </c>
      <c r="N24" s="40">
        <v>27.78</v>
      </c>
      <c r="O24" s="41">
        <v>28.71</v>
      </c>
    </row>
    <row r="25" spans="1:15" ht="15.6" customHeight="1">
      <c r="A25" s="42"/>
      <c r="B25" s="38">
        <v>2016</v>
      </c>
      <c r="C25" s="39">
        <v>27.01</v>
      </c>
      <c r="D25" s="40">
        <v>26.76</v>
      </c>
      <c r="E25" s="40">
        <v>26.21</v>
      </c>
      <c r="F25" s="40">
        <v>25.83</v>
      </c>
      <c r="G25" s="40">
        <v>25.22</v>
      </c>
      <c r="H25" s="40">
        <v>23.92</v>
      </c>
      <c r="I25" s="40">
        <v>23.13</v>
      </c>
      <c r="J25" s="40">
        <v>23.05</v>
      </c>
      <c r="K25" s="40">
        <v>22.77</v>
      </c>
      <c r="L25" s="40">
        <v>21.34</v>
      </c>
      <c r="M25" s="40">
        <v>21.83</v>
      </c>
      <c r="N25" s="40">
        <v>23.05</v>
      </c>
      <c r="O25" s="41">
        <v>24.18</v>
      </c>
    </row>
    <row r="26" spans="1:15" ht="15.6" customHeight="1">
      <c r="A26" s="42"/>
      <c r="B26" s="38">
        <v>2017</v>
      </c>
      <c r="C26" s="39">
        <v>23.34</v>
      </c>
      <c r="D26" s="40">
        <v>23.56</v>
      </c>
      <c r="E26" s="40">
        <v>23.52</v>
      </c>
      <c r="F26" s="40">
        <v>22.9</v>
      </c>
      <c r="G26" s="40">
        <v>23.28</v>
      </c>
      <c r="H26" s="40">
        <v>22.33</v>
      </c>
      <c r="I26" s="40">
        <v>22.18</v>
      </c>
      <c r="J26" s="40">
        <v>22.59</v>
      </c>
      <c r="K26" s="40">
        <v>23.52</v>
      </c>
      <c r="L26" s="40">
        <v>24.39</v>
      </c>
      <c r="M26" s="40">
        <v>24.56</v>
      </c>
      <c r="N26" s="40">
        <v>24.69</v>
      </c>
      <c r="O26" s="41">
        <v>23.41</v>
      </c>
    </row>
    <row r="27" spans="1:15" ht="15.6" customHeight="1">
      <c r="A27" s="42"/>
      <c r="B27" s="38">
        <v>2018</v>
      </c>
      <c r="C27" s="39">
        <v>24.38</v>
      </c>
      <c r="D27" s="40">
        <v>23.83</v>
      </c>
      <c r="E27" s="40">
        <v>23.72</v>
      </c>
      <c r="F27" s="40">
        <v>23.62</v>
      </c>
      <c r="G27" s="40">
        <v>23.75</v>
      </c>
      <c r="H27" s="40">
        <v>23.75</v>
      </c>
      <c r="I27" s="40">
        <v>23.44</v>
      </c>
      <c r="J27" s="40">
        <v>24.09</v>
      </c>
      <c r="K27" s="40">
        <v>25.13</v>
      </c>
      <c r="L27" s="40">
        <v>25.31</v>
      </c>
      <c r="M27" s="40">
        <v>25.34</v>
      </c>
      <c r="N27" s="40">
        <v>25.46</v>
      </c>
      <c r="O27" s="41">
        <v>24.32</v>
      </c>
    </row>
    <row r="28" spans="1:15" ht="15.6" customHeight="1">
      <c r="A28" s="42"/>
      <c r="B28" s="38">
        <v>2019</v>
      </c>
      <c r="C28" s="39">
        <v>25.59</v>
      </c>
      <c r="D28" s="40">
        <v>25.54</v>
      </c>
      <c r="E28" s="40">
        <v>25.4</v>
      </c>
      <c r="F28" s="40">
        <v>25.21</v>
      </c>
      <c r="G28" s="40">
        <v>25.15</v>
      </c>
      <c r="H28" s="40">
        <v>24.96</v>
      </c>
      <c r="I28" s="40">
        <v>24.64</v>
      </c>
      <c r="J28" s="40">
        <v>24.24</v>
      </c>
      <c r="K28" s="40">
        <v>24.07</v>
      </c>
      <c r="L28" s="40">
        <v>24</v>
      </c>
      <c r="M28" s="40">
        <v>24.15</v>
      </c>
      <c r="N28" s="40">
        <v>24.14</v>
      </c>
      <c r="O28" s="41">
        <v>24.76</v>
      </c>
    </row>
    <row r="29" spans="1:15" ht="15.6" customHeight="1">
      <c r="A29" s="42"/>
      <c r="B29" s="38">
        <v>2020</v>
      </c>
      <c r="C29" s="39">
        <v>23.98</v>
      </c>
      <c r="D29" s="40">
        <v>23.56</v>
      </c>
      <c r="E29" s="40">
        <v>22.22</v>
      </c>
      <c r="F29" s="40">
        <v>22.23</v>
      </c>
      <c r="G29" s="40">
        <v>22.32</v>
      </c>
      <c r="H29" s="40">
        <v>22.4</v>
      </c>
      <c r="I29" s="40">
        <v>22.29</v>
      </c>
      <c r="J29" s="40">
        <v>22.17</v>
      </c>
      <c r="K29" s="40">
        <v>22.36</v>
      </c>
      <c r="L29" s="40">
        <v>22.14</v>
      </c>
      <c r="M29" s="40">
        <v>21.81</v>
      </c>
      <c r="N29" s="40">
        <v>22.21</v>
      </c>
      <c r="O29" s="41">
        <v>22.47</v>
      </c>
    </row>
    <row r="30" spans="1:15" ht="15.6" customHeight="1">
      <c r="A30" s="42"/>
      <c r="B30" s="38">
        <v>2021</v>
      </c>
      <c r="C30" s="39">
        <v>22.95</v>
      </c>
      <c r="D30" s="40">
        <v>23.8</v>
      </c>
      <c r="E30" s="40">
        <v>24.67</v>
      </c>
      <c r="F30" s="40">
        <v>25.48</v>
      </c>
      <c r="G30" s="40">
        <v>26.37</v>
      </c>
      <c r="H30" s="40">
        <v>26.76</v>
      </c>
      <c r="I30" s="40">
        <v>28.01</v>
      </c>
      <c r="J30" s="40">
        <v>28.17</v>
      </c>
      <c r="K30" s="40">
        <v>34.1</v>
      </c>
      <c r="L30" s="40">
        <v>41.85</v>
      </c>
      <c r="M30" s="40">
        <v>51.69</v>
      </c>
      <c r="N30" s="40">
        <v>57.99</v>
      </c>
      <c r="O30" s="41">
        <v>32.65</v>
      </c>
    </row>
    <row r="31" spans="1:15" ht="15.6" customHeight="1">
      <c r="A31" s="42"/>
      <c r="B31" s="38">
        <v>2022</v>
      </c>
      <c r="C31" s="39">
        <v>60.42</v>
      </c>
      <c r="D31" s="40">
        <v>63.23</v>
      </c>
      <c r="E31" s="40">
        <v>69.05</v>
      </c>
      <c r="F31" s="40">
        <v>72.150000000000006</v>
      </c>
      <c r="G31" s="40">
        <v>71.069999999999993</v>
      </c>
      <c r="H31" s="40">
        <v>69.52</v>
      </c>
      <c r="I31" s="40">
        <v>69.430000000000007</v>
      </c>
      <c r="J31" s="40">
        <v>70.84</v>
      </c>
      <c r="K31" s="40">
        <v>79.010000000000005</v>
      </c>
      <c r="L31" s="40">
        <v>80.489999999999995</v>
      </c>
      <c r="M31" s="40">
        <v>80.39</v>
      </c>
      <c r="N31" s="40">
        <v>77.63</v>
      </c>
      <c r="O31" s="41">
        <v>71.94</v>
      </c>
    </row>
    <row r="32" spans="1:15" ht="15.6" customHeight="1">
      <c r="A32" s="42"/>
      <c r="B32" s="38">
        <v>2023</v>
      </c>
      <c r="C32" s="39">
        <v>72.45</v>
      </c>
      <c r="D32" s="40">
        <v>69.010000000000005</v>
      </c>
      <c r="E32" s="40">
        <v>62.96</v>
      </c>
      <c r="F32" s="40">
        <v>56.33</v>
      </c>
      <c r="G32" s="40">
        <v>46.6</v>
      </c>
      <c r="H32" s="40">
        <v>42.67</v>
      </c>
      <c r="I32" s="40">
        <v>40.21</v>
      </c>
      <c r="J32" s="40">
        <v>39.340000000000003</v>
      </c>
      <c r="K32" s="40">
        <v>41.42</v>
      </c>
      <c r="L32" s="40">
        <v>41.33</v>
      </c>
      <c r="M32" s="40">
        <v>40.14</v>
      </c>
      <c r="N32" s="40">
        <v>41.05</v>
      </c>
      <c r="O32" s="41">
        <v>49.46</v>
      </c>
    </row>
    <row r="33" spans="1:15" ht="31.9" customHeight="1">
      <c r="A33" s="37" t="s">
        <v>39</v>
      </c>
      <c r="B33" s="38">
        <v>2015</v>
      </c>
      <c r="C33" s="39">
        <v>38.94</v>
      </c>
      <c r="D33" s="40">
        <v>40.200000000000003</v>
      </c>
      <c r="E33" s="40">
        <v>39.11</v>
      </c>
      <c r="F33" s="40">
        <v>38.81</v>
      </c>
      <c r="G33" s="40">
        <v>39.71</v>
      </c>
      <c r="H33" s="40">
        <v>39.590000000000003</v>
      </c>
      <c r="I33" s="40">
        <v>38.67</v>
      </c>
      <c r="J33" s="40">
        <v>38.31</v>
      </c>
      <c r="K33" s="40">
        <v>38.71</v>
      </c>
      <c r="L33" s="40">
        <v>39</v>
      </c>
      <c r="M33" s="40">
        <v>38.99</v>
      </c>
      <c r="N33" s="40">
        <v>38.880000000000003</v>
      </c>
      <c r="O33" s="41">
        <v>39.08</v>
      </c>
    </row>
    <row r="34" spans="1:15" ht="15.6" customHeight="1">
      <c r="A34" s="42"/>
      <c r="B34" s="38">
        <v>2016</v>
      </c>
      <c r="C34" s="39">
        <v>38.68</v>
      </c>
      <c r="D34" s="40">
        <v>38.94</v>
      </c>
      <c r="E34" s="40">
        <v>38.53</v>
      </c>
      <c r="F34" s="40">
        <v>38.33</v>
      </c>
      <c r="G34" s="40">
        <v>36.229999999999997</v>
      </c>
      <c r="H34" s="40">
        <v>36.590000000000003</v>
      </c>
      <c r="I34" s="40">
        <v>35.47</v>
      </c>
      <c r="J34" s="40">
        <v>36.17</v>
      </c>
      <c r="K34" s="40">
        <v>33.29</v>
      </c>
      <c r="L34" s="40">
        <v>33.03</v>
      </c>
      <c r="M34" s="40">
        <v>32.51</v>
      </c>
      <c r="N34" s="40">
        <v>32.299999999999997</v>
      </c>
      <c r="O34" s="41">
        <v>35.840000000000003</v>
      </c>
    </row>
    <row r="35" spans="1:15" ht="15.6" customHeight="1">
      <c r="A35" s="42"/>
      <c r="B35" s="38">
        <v>2017</v>
      </c>
      <c r="C35" s="39">
        <v>33.159999999999997</v>
      </c>
      <c r="D35" s="40">
        <v>33.119999999999997</v>
      </c>
      <c r="E35" s="40">
        <v>33.950000000000003</v>
      </c>
      <c r="F35" s="40">
        <v>34</v>
      </c>
      <c r="G35" s="40">
        <v>33.56</v>
      </c>
      <c r="H35" s="40">
        <v>33.78</v>
      </c>
      <c r="I35" s="40">
        <v>33.65</v>
      </c>
      <c r="J35" s="40">
        <v>33.65</v>
      </c>
      <c r="K35" s="40">
        <v>33.799999999999997</v>
      </c>
      <c r="L35" s="40">
        <v>33.93</v>
      </c>
      <c r="M35" s="40">
        <v>33.5</v>
      </c>
      <c r="N35" s="40">
        <v>33.56</v>
      </c>
      <c r="O35" s="41">
        <v>33.64</v>
      </c>
    </row>
    <row r="36" spans="1:15" ht="15.6" customHeight="1">
      <c r="A36" s="42"/>
      <c r="B36" s="38">
        <v>2018</v>
      </c>
      <c r="C36" s="39">
        <v>33.61</v>
      </c>
      <c r="D36" s="40">
        <v>32.97</v>
      </c>
      <c r="E36" s="40">
        <v>32.950000000000003</v>
      </c>
      <c r="F36" s="40">
        <v>32.79</v>
      </c>
      <c r="G36" s="40">
        <v>32.26</v>
      </c>
      <c r="H36" s="40">
        <v>32.92</v>
      </c>
      <c r="I36" s="40">
        <v>33.15</v>
      </c>
      <c r="J36" s="40">
        <v>33.21</v>
      </c>
      <c r="K36" s="40">
        <v>31.85</v>
      </c>
      <c r="L36" s="40">
        <v>31.96</v>
      </c>
      <c r="M36" s="40">
        <v>31.82</v>
      </c>
      <c r="N36" s="40">
        <v>31.76</v>
      </c>
      <c r="O36" s="41">
        <v>32.6</v>
      </c>
    </row>
    <row r="37" spans="1:15" ht="15.6" customHeight="1">
      <c r="A37" s="42"/>
      <c r="B37" s="38">
        <v>2019</v>
      </c>
      <c r="C37" s="39">
        <v>33.89</v>
      </c>
      <c r="D37" s="40">
        <v>34.24</v>
      </c>
      <c r="E37" s="40">
        <v>34.03</v>
      </c>
      <c r="F37" s="40">
        <v>33.49</v>
      </c>
      <c r="G37" s="40">
        <v>33.51</v>
      </c>
      <c r="H37" s="40">
        <v>33.36</v>
      </c>
      <c r="I37" s="40">
        <v>34.15</v>
      </c>
      <c r="J37" s="40">
        <v>34.090000000000003</v>
      </c>
      <c r="K37" s="40">
        <v>34.340000000000003</v>
      </c>
      <c r="L37" s="40">
        <v>34.549999999999997</v>
      </c>
      <c r="M37" s="40">
        <v>34.36</v>
      </c>
      <c r="N37" s="40">
        <v>33.85</v>
      </c>
      <c r="O37" s="41">
        <v>33.99</v>
      </c>
    </row>
    <row r="38" spans="1:15" ht="15.6" customHeight="1">
      <c r="A38" s="42"/>
      <c r="B38" s="38">
        <v>2020</v>
      </c>
      <c r="C38" s="39">
        <v>34.369999999999997</v>
      </c>
      <c r="D38" s="40">
        <v>34.53</v>
      </c>
      <c r="E38" s="40">
        <v>33.799999999999997</v>
      </c>
      <c r="F38" s="40">
        <v>33.369999999999997</v>
      </c>
      <c r="G38" s="40">
        <v>33.64</v>
      </c>
      <c r="H38" s="40">
        <v>33.799999999999997</v>
      </c>
      <c r="I38" s="40">
        <v>33.78</v>
      </c>
      <c r="J38" s="40">
        <v>34.049999999999997</v>
      </c>
      <c r="K38" s="40">
        <v>33.61</v>
      </c>
      <c r="L38" s="40">
        <v>33.81</v>
      </c>
      <c r="M38" s="40">
        <v>33.42</v>
      </c>
      <c r="N38" s="40">
        <v>33.299999999999997</v>
      </c>
      <c r="O38" s="41">
        <v>33.79</v>
      </c>
    </row>
    <row r="39" spans="1:15" ht="15.6" customHeight="1">
      <c r="A39" s="42"/>
      <c r="B39" s="38">
        <v>2021</v>
      </c>
      <c r="C39" s="39">
        <v>33.86</v>
      </c>
      <c r="D39" s="40">
        <v>34.5</v>
      </c>
      <c r="E39" s="40">
        <v>35.450000000000003</v>
      </c>
      <c r="F39" s="40">
        <v>34.86</v>
      </c>
      <c r="G39" s="40">
        <v>36.86</v>
      </c>
      <c r="H39" s="40">
        <v>38.5</v>
      </c>
      <c r="I39" s="40">
        <v>39.46</v>
      </c>
      <c r="J39" s="40">
        <v>40.79</v>
      </c>
      <c r="K39" s="40">
        <v>45.03</v>
      </c>
      <c r="L39" s="40">
        <v>55.52</v>
      </c>
      <c r="M39" s="40">
        <v>59.21</v>
      </c>
      <c r="N39" s="40">
        <v>61.69</v>
      </c>
      <c r="O39" s="41">
        <v>42.98</v>
      </c>
    </row>
    <row r="40" spans="1:15" ht="15.6" customHeight="1">
      <c r="A40" s="42"/>
      <c r="B40" s="38">
        <v>2022</v>
      </c>
      <c r="C40" s="39">
        <v>63.61</v>
      </c>
      <c r="D40" s="40">
        <v>66.040000000000006</v>
      </c>
      <c r="E40" s="40">
        <v>71.569999999999993</v>
      </c>
      <c r="F40" s="40">
        <v>77.2</v>
      </c>
      <c r="G40" s="40">
        <v>79.05</v>
      </c>
      <c r="H40" s="40">
        <v>80.239999999999995</v>
      </c>
      <c r="I40" s="40">
        <v>80.53</v>
      </c>
      <c r="J40" s="40">
        <v>84.29</v>
      </c>
      <c r="K40" s="40">
        <v>86.71</v>
      </c>
      <c r="L40" s="40">
        <v>89.49</v>
      </c>
      <c r="M40" s="40">
        <v>87.01</v>
      </c>
      <c r="N40" s="40">
        <v>80.73</v>
      </c>
      <c r="O40" s="41">
        <v>78.87</v>
      </c>
    </row>
    <row r="41" spans="1:15" ht="15.6" customHeight="1">
      <c r="A41" s="42"/>
      <c r="B41" s="38">
        <v>2023</v>
      </c>
      <c r="C41" s="39">
        <v>76.8</v>
      </c>
      <c r="D41" s="40">
        <v>73.53</v>
      </c>
      <c r="E41" s="40">
        <v>71.37</v>
      </c>
      <c r="F41" s="40">
        <v>64.37</v>
      </c>
      <c r="G41" s="40">
        <v>62.06</v>
      </c>
      <c r="H41" s="40">
        <v>58.28</v>
      </c>
      <c r="I41" s="40">
        <v>53.02</v>
      </c>
      <c r="J41" s="40">
        <v>51.02</v>
      </c>
      <c r="K41" s="40">
        <v>52.72</v>
      </c>
      <c r="L41" s="40">
        <v>53.15</v>
      </c>
      <c r="M41" s="40">
        <v>54.41</v>
      </c>
      <c r="N41" s="40">
        <v>55.43</v>
      </c>
      <c r="O41" s="41">
        <v>60.51</v>
      </c>
    </row>
    <row r="42" spans="1:15" ht="31.9" customHeight="1">
      <c r="A42" s="37" t="s">
        <v>40</v>
      </c>
      <c r="B42" s="38">
        <v>2015</v>
      </c>
      <c r="C42" s="39">
        <v>39.69</v>
      </c>
      <c r="D42" s="40">
        <v>40.299999999999997</v>
      </c>
      <c r="E42" s="40">
        <v>38.54</v>
      </c>
      <c r="F42" s="40">
        <v>36.85</v>
      </c>
      <c r="G42" s="40">
        <v>38.03</v>
      </c>
      <c r="H42" s="40">
        <v>38.200000000000003</v>
      </c>
      <c r="I42" s="40">
        <v>37.97</v>
      </c>
      <c r="J42" s="40">
        <v>38.31</v>
      </c>
      <c r="K42" s="40">
        <v>38.42</v>
      </c>
      <c r="L42" s="40">
        <v>38.119999999999997</v>
      </c>
      <c r="M42" s="40">
        <v>38.229999999999997</v>
      </c>
      <c r="N42" s="40">
        <v>37.36</v>
      </c>
      <c r="O42" s="41">
        <v>38.340000000000003</v>
      </c>
    </row>
    <row r="43" spans="1:15" ht="15.6" customHeight="1">
      <c r="A43" s="42"/>
      <c r="B43" s="38">
        <v>2016</v>
      </c>
      <c r="C43" s="39">
        <v>36.520000000000003</v>
      </c>
      <c r="D43" s="40">
        <v>36.020000000000003</v>
      </c>
      <c r="E43" s="40">
        <v>35.9</v>
      </c>
      <c r="F43" s="40">
        <v>35.64</v>
      </c>
      <c r="G43" s="40">
        <v>33.65</v>
      </c>
      <c r="H43" s="40">
        <v>33.049999999999997</v>
      </c>
      <c r="I43" s="40">
        <v>32.380000000000003</v>
      </c>
      <c r="J43" s="40">
        <v>33.33</v>
      </c>
      <c r="K43" s="40">
        <v>32.229999999999997</v>
      </c>
      <c r="L43" s="40">
        <v>30.58</v>
      </c>
      <c r="M43" s="40">
        <v>31.11</v>
      </c>
      <c r="N43" s="40">
        <v>31.52</v>
      </c>
      <c r="O43" s="41">
        <v>33.49</v>
      </c>
    </row>
    <row r="44" spans="1:15" ht="15.6" customHeight="1">
      <c r="A44" s="42"/>
      <c r="B44" s="38">
        <v>2017</v>
      </c>
      <c r="C44" s="39">
        <v>32.39</v>
      </c>
      <c r="D44" s="40">
        <v>32.69</v>
      </c>
      <c r="E44" s="40">
        <v>32.979999999999997</v>
      </c>
      <c r="F44" s="40">
        <v>32.53</v>
      </c>
      <c r="G44" s="40">
        <v>31.75</v>
      </c>
      <c r="H44" s="40">
        <v>31.26</v>
      </c>
      <c r="I44" s="40">
        <v>30.46</v>
      </c>
      <c r="J44" s="40">
        <v>29.9</v>
      </c>
      <c r="K44" s="40">
        <v>30.55</v>
      </c>
      <c r="L44" s="40">
        <v>31.17</v>
      </c>
      <c r="M44" s="40">
        <v>31.19</v>
      </c>
      <c r="N44" s="40">
        <v>31.24</v>
      </c>
      <c r="O44" s="41">
        <v>31.51</v>
      </c>
    </row>
    <row r="45" spans="1:15" ht="15.6" customHeight="1">
      <c r="A45" s="42"/>
      <c r="B45" s="38">
        <v>2018</v>
      </c>
      <c r="C45" s="39">
        <v>31.33</v>
      </c>
      <c r="D45" s="40">
        <v>32.28</v>
      </c>
      <c r="E45" s="40">
        <v>32.67</v>
      </c>
      <c r="F45" s="40">
        <v>32.22</v>
      </c>
      <c r="G45" s="40">
        <v>31.66</v>
      </c>
      <c r="H45" s="40">
        <v>32.04</v>
      </c>
      <c r="I45" s="40">
        <v>32.020000000000003</v>
      </c>
      <c r="J45" s="40">
        <v>32.58</v>
      </c>
      <c r="K45" s="40">
        <v>33.35</v>
      </c>
      <c r="L45" s="40">
        <v>33.28</v>
      </c>
      <c r="M45" s="40">
        <v>33.85</v>
      </c>
      <c r="N45" s="40">
        <v>33.36</v>
      </c>
      <c r="O45" s="41">
        <v>32.549999999999997</v>
      </c>
    </row>
    <row r="46" spans="1:15" ht="15.6" customHeight="1">
      <c r="A46" s="42"/>
      <c r="B46" s="38">
        <v>2019</v>
      </c>
      <c r="C46" s="39">
        <v>34.979999999999997</v>
      </c>
      <c r="D46" s="40">
        <v>34.89</v>
      </c>
      <c r="E46" s="40">
        <v>34.83</v>
      </c>
      <c r="F46" s="40">
        <v>33.74</v>
      </c>
      <c r="G46" s="40">
        <v>33.22</v>
      </c>
      <c r="H46" s="40">
        <v>32.909999999999997</v>
      </c>
      <c r="I46" s="40">
        <v>33.49</v>
      </c>
      <c r="J46" s="40">
        <v>33.82</v>
      </c>
      <c r="K46" s="40">
        <v>33.909999999999997</v>
      </c>
      <c r="L46" s="40">
        <v>34.36</v>
      </c>
      <c r="M46" s="40">
        <v>35.49</v>
      </c>
      <c r="N46" s="40">
        <v>35.549999999999997</v>
      </c>
      <c r="O46" s="41">
        <v>34.270000000000003</v>
      </c>
    </row>
    <row r="47" spans="1:15" ht="15.6" customHeight="1">
      <c r="A47" s="42"/>
      <c r="B47" s="38">
        <v>2020</v>
      </c>
      <c r="C47" s="39">
        <v>34.92</v>
      </c>
      <c r="D47" s="40">
        <v>34.61</v>
      </c>
      <c r="E47" s="40">
        <v>32.840000000000003</v>
      </c>
      <c r="F47" s="40">
        <v>32.44</v>
      </c>
      <c r="G47" s="40">
        <v>31.87</v>
      </c>
      <c r="H47" s="40">
        <v>31.47</v>
      </c>
      <c r="I47" s="40">
        <v>31.13</v>
      </c>
      <c r="J47" s="40">
        <v>31.1</v>
      </c>
      <c r="K47" s="40">
        <v>31.82</v>
      </c>
      <c r="L47" s="40">
        <v>32.67</v>
      </c>
      <c r="M47" s="40">
        <v>31.59</v>
      </c>
      <c r="N47" s="40">
        <v>32.1</v>
      </c>
      <c r="O47" s="41">
        <v>32.380000000000003</v>
      </c>
    </row>
    <row r="48" spans="1:15" ht="15.6" customHeight="1">
      <c r="A48" s="42"/>
      <c r="B48" s="38">
        <v>2021</v>
      </c>
      <c r="C48" s="39">
        <v>33.47</v>
      </c>
      <c r="D48" s="40">
        <v>34.56</v>
      </c>
      <c r="E48" s="40">
        <v>37.31</v>
      </c>
      <c r="F48" s="40">
        <v>39.049999999999997</v>
      </c>
      <c r="G48" s="40">
        <v>40.43</v>
      </c>
      <c r="H48" s="40">
        <v>42.13</v>
      </c>
      <c r="I48" s="40">
        <v>42.47</v>
      </c>
      <c r="J48" s="40">
        <v>44.94</v>
      </c>
      <c r="K48" s="40">
        <v>49.23</v>
      </c>
      <c r="L48" s="40">
        <v>63.63</v>
      </c>
      <c r="M48" s="40">
        <v>76.599999999999994</v>
      </c>
      <c r="N48" s="40">
        <v>83.15</v>
      </c>
      <c r="O48" s="41">
        <v>48.91</v>
      </c>
    </row>
    <row r="49" spans="1:15" ht="15.6" customHeight="1">
      <c r="A49" s="42"/>
      <c r="B49" s="38">
        <v>2022</v>
      </c>
      <c r="C49" s="39">
        <v>88.03</v>
      </c>
      <c r="D49" s="40">
        <v>92.18</v>
      </c>
      <c r="E49" s="40">
        <v>96.97</v>
      </c>
      <c r="F49" s="40">
        <v>101.1</v>
      </c>
      <c r="G49" s="40">
        <v>101.24</v>
      </c>
      <c r="H49" s="40">
        <v>100.9</v>
      </c>
      <c r="I49" s="40">
        <v>99.84</v>
      </c>
      <c r="J49" s="40">
        <v>100.12</v>
      </c>
      <c r="K49" s="40">
        <v>101.09</v>
      </c>
      <c r="L49" s="40">
        <v>99.87</v>
      </c>
      <c r="M49" s="40">
        <v>96.39</v>
      </c>
      <c r="N49" s="40">
        <v>90.2</v>
      </c>
      <c r="O49" s="41">
        <v>97.33</v>
      </c>
    </row>
    <row r="50" spans="1:15" ht="15.6" customHeight="1">
      <c r="A50" s="42"/>
      <c r="B50" s="38">
        <v>2023</v>
      </c>
      <c r="C50" s="39">
        <v>81.92</v>
      </c>
      <c r="D50" s="40">
        <v>76.58</v>
      </c>
      <c r="E50" s="40">
        <v>70.819999999999993</v>
      </c>
      <c r="F50" s="40">
        <v>66.62</v>
      </c>
      <c r="G50" s="40">
        <v>61.71</v>
      </c>
      <c r="H50" s="40">
        <v>58.72</v>
      </c>
      <c r="I50" s="40">
        <v>55.7</v>
      </c>
      <c r="J50" s="40">
        <v>53.78</v>
      </c>
      <c r="K50" s="40">
        <v>52.03</v>
      </c>
      <c r="L50" s="40">
        <v>53.1</v>
      </c>
      <c r="M50" s="40">
        <v>53.25</v>
      </c>
      <c r="N50" s="40">
        <v>52.99</v>
      </c>
      <c r="O50" s="41">
        <v>61.44</v>
      </c>
    </row>
    <row r="51" spans="1:15" ht="31.9" customHeight="1">
      <c r="A51" s="101" t="s">
        <v>41</v>
      </c>
      <c r="B51" s="38">
        <v>2015</v>
      </c>
      <c r="C51" s="39">
        <v>30.05</v>
      </c>
      <c r="D51" s="40">
        <v>30.59</v>
      </c>
      <c r="E51" s="40">
        <v>30.8</v>
      </c>
      <c r="F51" s="40">
        <v>31.4</v>
      </c>
      <c r="G51" s="40">
        <v>31.33</v>
      </c>
      <c r="H51" s="40">
        <v>31.05</v>
      </c>
      <c r="I51" s="40">
        <v>29.88</v>
      </c>
      <c r="J51" s="40">
        <v>29.89</v>
      </c>
      <c r="K51" s="40">
        <v>29.68</v>
      </c>
      <c r="L51" s="40">
        <v>28.16</v>
      </c>
      <c r="M51" s="40">
        <v>27.67</v>
      </c>
      <c r="N51" s="40">
        <v>27.31</v>
      </c>
      <c r="O51" s="41">
        <v>29.82</v>
      </c>
    </row>
    <row r="52" spans="1:15" ht="15.6" customHeight="1">
      <c r="A52" s="42"/>
      <c r="B52" s="38">
        <v>2016</v>
      </c>
      <c r="C52" s="39">
        <v>25.23</v>
      </c>
      <c r="D52" s="40">
        <v>25.76</v>
      </c>
      <c r="E52" s="40">
        <v>27.47</v>
      </c>
      <c r="F52" s="40">
        <v>27</v>
      </c>
      <c r="G52" s="40">
        <v>24.85</v>
      </c>
      <c r="H52" s="40">
        <v>25.12</v>
      </c>
      <c r="I52" s="40">
        <v>25.32</v>
      </c>
      <c r="J52" s="40">
        <v>25.12</v>
      </c>
      <c r="K52" s="40">
        <v>24.56</v>
      </c>
      <c r="L52" s="40">
        <v>24.45</v>
      </c>
      <c r="M52" s="40">
        <v>24.74</v>
      </c>
      <c r="N52" s="40">
        <v>22.96</v>
      </c>
      <c r="O52" s="41">
        <v>25.22</v>
      </c>
    </row>
    <row r="53" spans="1:15" ht="15.6" customHeight="1">
      <c r="A53" s="42"/>
      <c r="B53" s="38">
        <v>2017</v>
      </c>
      <c r="C53" s="39">
        <v>23.06</v>
      </c>
      <c r="D53" s="40">
        <v>23.67</v>
      </c>
      <c r="E53" s="40">
        <v>25.09</v>
      </c>
      <c r="F53" s="40">
        <v>25.2</v>
      </c>
      <c r="G53" s="40">
        <v>25.76</v>
      </c>
      <c r="H53" s="40">
        <v>26.12</v>
      </c>
      <c r="I53" s="40">
        <v>24.08</v>
      </c>
      <c r="J53" s="40">
        <v>23.61</v>
      </c>
      <c r="K53" s="40">
        <v>23.15</v>
      </c>
      <c r="L53" s="40">
        <v>23.73</v>
      </c>
      <c r="M53" s="40">
        <v>23.2</v>
      </c>
      <c r="N53" s="40">
        <v>23.09</v>
      </c>
      <c r="O53" s="41">
        <v>24.15</v>
      </c>
    </row>
    <row r="54" spans="1:15" ht="15.6" customHeight="1">
      <c r="A54" s="42"/>
      <c r="B54" s="38">
        <v>2018</v>
      </c>
      <c r="C54" s="39">
        <v>23.88</v>
      </c>
      <c r="D54" s="40">
        <v>25.83</v>
      </c>
      <c r="E54" s="40">
        <v>25.71</v>
      </c>
      <c r="F54" s="40">
        <v>25.86</v>
      </c>
      <c r="G54" s="40">
        <v>25.71</v>
      </c>
      <c r="H54" s="40">
        <v>25.41</v>
      </c>
      <c r="I54" s="40">
        <v>25.21</v>
      </c>
      <c r="J54" s="40">
        <v>24.93</v>
      </c>
      <c r="K54" s="40">
        <v>25.53</v>
      </c>
      <c r="L54" s="40">
        <v>25.59</v>
      </c>
      <c r="M54" s="40">
        <v>25.38</v>
      </c>
      <c r="N54" s="40">
        <v>25.58</v>
      </c>
      <c r="O54" s="41">
        <v>25.39</v>
      </c>
    </row>
    <row r="55" spans="1:15" ht="15.6" customHeight="1">
      <c r="A55" s="42"/>
      <c r="B55" s="38">
        <v>2019</v>
      </c>
      <c r="C55" s="39">
        <v>28.25</v>
      </c>
      <c r="D55" s="40">
        <v>28.54</v>
      </c>
      <c r="E55" s="40">
        <v>28.13</v>
      </c>
      <c r="F55" s="40">
        <v>27.89</v>
      </c>
      <c r="G55" s="40">
        <v>27.7</v>
      </c>
      <c r="H55" s="40">
        <v>27.49</v>
      </c>
      <c r="I55" s="40">
        <v>27.58</v>
      </c>
      <c r="J55" s="40">
        <v>27.6</v>
      </c>
      <c r="K55" s="40">
        <v>27.6</v>
      </c>
      <c r="L55" s="40">
        <v>27.61</v>
      </c>
      <c r="M55" s="40">
        <v>27.62</v>
      </c>
      <c r="N55" s="40">
        <v>26.44</v>
      </c>
      <c r="O55" s="41">
        <v>27.7</v>
      </c>
    </row>
    <row r="56" spans="1:15" ht="15.6" customHeight="1">
      <c r="A56" s="42"/>
      <c r="B56" s="38">
        <v>2020</v>
      </c>
      <c r="C56" s="39">
        <v>27.77</v>
      </c>
      <c r="D56" s="40">
        <v>27.23</v>
      </c>
      <c r="E56" s="40">
        <v>25.83</v>
      </c>
      <c r="F56" s="40">
        <v>25.58</v>
      </c>
      <c r="G56" s="40">
        <v>25.68</v>
      </c>
      <c r="H56" s="40">
        <v>25.68</v>
      </c>
      <c r="I56" s="40">
        <v>25.45</v>
      </c>
      <c r="J56" s="40">
        <v>25.51</v>
      </c>
      <c r="K56" s="40">
        <v>25.82</v>
      </c>
      <c r="L56" s="40">
        <v>25.84</v>
      </c>
      <c r="M56" s="40">
        <v>25.72</v>
      </c>
      <c r="N56" s="40">
        <v>26.17</v>
      </c>
      <c r="O56" s="41">
        <v>26.02</v>
      </c>
    </row>
    <row r="57" spans="1:15" ht="15.6" customHeight="1">
      <c r="A57" s="42"/>
      <c r="B57" s="38">
        <v>2021</v>
      </c>
      <c r="C57" s="39">
        <v>26.27</v>
      </c>
      <c r="D57" s="40">
        <v>27.34</v>
      </c>
      <c r="E57" s="40">
        <v>28.3</v>
      </c>
      <c r="F57" s="40">
        <v>29.88</v>
      </c>
      <c r="G57" s="40">
        <v>32.93</v>
      </c>
      <c r="H57" s="40">
        <v>32.56</v>
      </c>
      <c r="I57" s="40">
        <v>34.090000000000003</v>
      </c>
      <c r="J57" s="40">
        <v>34.78</v>
      </c>
      <c r="K57" s="40">
        <v>37.08</v>
      </c>
      <c r="L57" s="40">
        <v>52.41</v>
      </c>
      <c r="M57" s="40">
        <v>56.52</v>
      </c>
      <c r="N57" s="40">
        <v>58.88</v>
      </c>
      <c r="O57" s="41">
        <v>37.590000000000003</v>
      </c>
    </row>
    <row r="58" spans="1:15" ht="15.6" customHeight="1">
      <c r="A58" s="42"/>
      <c r="B58" s="38">
        <v>2022</v>
      </c>
      <c r="C58" s="39">
        <v>62.66</v>
      </c>
      <c r="D58" s="40">
        <v>63.43</v>
      </c>
      <c r="E58" s="40">
        <v>74.45</v>
      </c>
      <c r="F58" s="40">
        <v>76.099999999999994</v>
      </c>
      <c r="G58" s="40">
        <v>75.63</v>
      </c>
      <c r="H58" s="40">
        <v>72.510000000000005</v>
      </c>
      <c r="I58" s="40">
        <v>72.48</v>
      </c>
      <c r="J58" s="40">
        <v>73.12</v>
      </c>
      <c r="K58" s="40">
        <v>75.88</v>
      </c>
      <c r="L58" s="40">
        <v>77.45</v>
      </c>
      <c r="M58" s="40">
        <v>74.45</v>
      </c>
      <c r="N58" s="40">
        <v>73.09</v>
      </c>
      <c r="O58" s="41">
        <v>72.599999999999994</v>
      </c>
    </row>
    <row r="59" spans="1:15" ht="15.6" customHeight="1">
      <c r="A59" s="42"/>
      <c r="B59" s="38">
        <v>2023</v>
      </c>
      <c r="C59" s="39">
        <v>63.82</v>
      </c>
      <c r="D59" s="40">
        <v>63.37</v>
      </c>
      <c r="E59" s="40">
        <v>60.07</v>
      </c>
      <c r="F59" s="40">
        <v>52.9</v>
      </c>
      <c r="G59" s="40">
        <v>50.65</v>
      </c>
      <c r="H59" s="40">
        <v>48.93</v>
      </c>
      <c r="I59" s="40">
        <v>47.94</v>
      </c>
      <c r="J59" s="40">
        <v>47.45</v>
      </c>
      <c r="K59" s="40">
        <v>47.23</v>
      </c>
      <c r="L59" s="40">
        <v>44</v>
      </c>
      <c r="M59" s="40">
        <v>44.37</v>
      </c>
      <c r="N59" s="40">
        <v>46</v>
      </c>
      <c r="O59" s="41">
        <v>51.39</v>
      </c>
    </row>
    <row r="60" spans="1:15" ht="31.9" customHeight="1">
      <c r="A60" s="37" t="s">
        <v>23</v>
      </c>
      <c r="B60" s="38">
        <v>2015</v>
      </c>
      <c r="C60" s="39">
        <v>21.87</v>
      </c>
      <c r="D60" s="40">
        <v>21.95</v>
      </c>
      <c r="E60" s="40">
        <v>22.05</v>
      </c>
      <c r="F60" s="40">
        <v>21.41</v>
      </c>
      <c r="G60" s="40">
        <v>21.62</v>
      </c>
      <c r="H60" s="40">
        <v>21.84</v>
      </c>
      <c r="I60" s="40">
        <v>21.66</v>
      </c>
      <c r="J60" s="40">
        <v>21.59</v>
      </c>
      <c r="K60" s="40">
        <v>21.51</v>
      </c>
      <c r="L60" s="40">
        <v>22.06</v>
      </c>
      <c r="M60" s="40">
        <v>21.8</v>
      </c>
      <c r="N60" s="40">
        <v>21.75</v>
      </c>
      <c r="O60" s="41">
        <v>21.76</v>
      </c>
    </row>
    <row r="61" spans="1:15" ht="15.6" customHeight="1">
      <c r="A61" s="42"/>
      <c r="B61" s="38">
        <v>2016</v>
      </c>
      <c r="C61" s="39">
        <v>20.8</v>
      </c>
      <c r="D61" s="40">
        <v>21.18</v>
      </c>
      <c r="E61" s="40">
        <v>21.64</v>
      </c>
      <c r="F61" s="40">
        <v>21.68</v>
      </c>
      <c r="G61" s="40">
        <v>21.54</v>
      </c>
      <c r="H61" s="40">
        <v>21.45</v>
      </c>
      <c r="I61" s="40">
        <v>21.36</v>
      </c>
      <c r="J61" s="40">
        <v>21.28</v>
      </c>
      <c r="K61" s="40">
        <v>21.07</v>
      </c>
      <c r="L61" s="40">
        <v>21.04</v>
      </c>
      <c r="M61" s="40">
        <v>21.13</v>
      </c>
      <c r="N61" s="40">
        <v>21.26</v>
      </c>
      <c r="O61" s="41">
        <v>21.29</v>
      </c>
    </row>
    <row r="62" spans="1:15" ht="15.6" customHeight="1">
      <c r="A62" s="42"/>
      <c r="B62" s="38">
        <v>2017</v>
      </c>
      <c r="C62" s="39">
        <v>20.07</v>
      </c>
      <c r="D62" s="40">
        <v>20.29</v>
      </c>
      <c r="E62" s="40">
        <v>20.58</v>
      </c>
      <c r="F62" s="40">
        <v>20.49</v>
      </c>
      <c r="G62" s="40">
        <v>20.27</v>
      </c>
      <c r="H62" s="40">
        <v>20.010000000000002</v>
      </c>
      <c r="I62" s="40">
        <v>19.95</v>
      </c>
      <c r="J62" s="40">
        <v>19.940000000000001</v>
      </c>
      <c r="K62" s="40">
        <v>20.09</v>
      </c>
      <c r="L62" s="40">
        <v>20.079999999999998</v>
      </c>
      <c r="M62" s="40">
        <v>20.09</v>
      </c>
      <c r="N62" s="40">
        <v>20.03</v>
      </c>
      <c r="O62" s="41">
        <v>20.16</v>
      </c>
    </row>
    <row r="63" spans="1:15" ht="15.6" customHeight="1">
      <c r="A63" s="42"/>
      <c r="B63" s="38">
        <v>2018</v>
      </c>
      <c r="C63" s="39">
        <v>20.02</v>
      </c>
      <c r="D63" s="40">
        <v>19.78</v>
      </c>
      <c r="E63" s="40">
        <v>20.239999999999998</v>
      </c>
      <c r="F63" s="40">
        <v>20.28</v>
      </c>
      <c r="G63" s="40">
        <v>20.3</v>
      </c>
      <c r="H63" s="40">
        <v>20.12</v>
      </c>
      <c r="I63" s="40">
        <v>20.78</v>
      </c>
      <c r="J63" s="40">
        <v>19.989999999999998</v>
      </c>
      <c r="K63" s="40">
        <v>19.989999999999998</v>
      </c>
      <c r="L63" s="40">
        <v>20.38</v>
      </c>
      <c r="M63" s="40">
        <v>20.09</v>
      </c>
      <c r="N63" s="40">
        <v>19.84</v>
      </c>
      <c r="O63" s="41">
        <v>20.149999999999999</v>
      </c>
    </row>
    <row r="64" spans="1:15" ht="15.6" customHeight="1">
      <c r="A64" s="42"/>
      <c r="B64" s="38">
        <v>2019</v>
      </c>
      <c r="C64" s="39">
        <v>20.28</v>
      </c>
      <c r="D64" s="40">
        <v>20.149999999999999</v>
      </c>
      <c r="E64" s="40">
        <v>20.29</v>
      </c>
      <c r="F64" s="40">
        <v>20.100000000000001</v>
      </c>
      <c r="G64" s="40">
        <v>20.21</v>
      </c>
      <c r="H64" s="40">
        <v>20.2</v>
      </c>
      <c r="I64" s="40">
        <v>20.28</v>
      </c>
      <c r="J64" s="40">
        <v>20.23</v>
      </c>
      <c r="K64" s="40">
        <v>20.23</v>
      </c>
      <c r="L64" s="40">
        <v>20.260000000000002</v>
      </c>
      <c r="M64" s="40">
        <v>20.09</v>
      </c>
      <c r="N64" s="40">
        <v>20.059999999999999</v>
      </c>
      <c r="O64" s="41">
        <v>20.2</v>
      </c>
    </row>
    <row r="65" spans="1:15" ht="15.6" customHeight="1">
      <c r="A65" s="42"/>
      <c r="B65" s="38">
        <v>2020</v>
      </c>
      <c r="C65" s="39">
        <v>20.45</v>
      </c>
      <c r="D65" s="40">
        <v>21.01</v>
      </c>
      <c r="E65" s="40">
        <v>20.91</v>
      </c>
      <c r="F65" s="40">
        <v>20.87</v>
      </c>
      <c r="G65" s="40">
        <v>20.76</v>
      </c>
      <c r="H65" s="40">
        <v>20.74</v>
      </c>
      <c r="I65" s="40">
        <v>20.66</v>
      </c>
      <c r="J65" s="40">
        <v>20.76</v>
      </c>
      <c r="K65" s="40">
        <v>20.75</v>
      </c>
      <c r="L65" s="40">
        <v>20.78</v>
      </c>
      <c r="M65" s="40">
        <v>20.88</v>
      </c>
      <c r="N65" s="40">
        <v>20.98</v>
      </c>
      <c r="O65" s="41">
        <v>20.8</v>
      </c>
    </row>
    <row r="66" spans="1:15" ht="15.6" customHeight="1">
      <c r="A66" s="42"/>
      <c r="B66" s="38">
        <v>2021</v>
      </c>
      <c r="C66" s="39">
        <v>21.19</v>
      </c>
      <c r="D66" s="40">
        <v>21.39</v>
      </c>
      <c r="E66" s="40">
        <v>21.36</v>
      </c>
      <c r="F66" s="40">
        <v>21.23</v>
      </c>
      <c r="G66" s="40">
        <v>21.37</v>
      </c>
      <c r="H66" s="40">
        <v>21.68</v>
      </c>
      <c r="I66" s="40">
        <v>22.16</v>
      </c>
      <c r="J66" s="40">
        <v>22.75</v>
      </c>
      <c r="K66" s="40">
        <v>23.17</v>
      </c>
      <c r="L66" s="40">
        <v>25.01</v>
      </c>
      <c r="M66" s="40">
        <v>26.87</v>
      </c>
      <c r="N66" s="40">
        <v>28.31</v>
      </c>
      <c r="O66" s="41">
        <v>23.04</v>
      </c>
    </row>
    <row r="67" spans="1:15" ht="15.6" customHeight="1">
      <c r="A67" s="42"/>
      <c r="B67" s="38">
        <v>2022</v>
      </c>
      <c r="C67" s="39">
        <v>29.4</v>
      </c>
      <c r="D67" s="40">
        <v>30.58</v>
      </c>
      <c r="E67" s="40">
        <v>34.159999999999997</v>
      </c>
      <c r="F67" s="40">
        <v>39.69</v>
      </c>
      <c r="G67" s="40">
        <v>41.54</v>
      </c>
      <c r="H67" s="40">
        <v>42.65</v>
      </c>
      <c r="I67" s="40">
        <v>44.19</v>
      </c>
      <c r="J67" s="40">
        <v>40.799999999999997</v>
      </c>
      <c r="K67" s="40">
        <v>43.07</v>
      </c>
      <c r="L67" s="40">
        <v>43.57</v>
      </c>
      <c r="M67" s="40">
        <v>42.57</v>
      </c>
      <c r="N67" s="40">
        <v>41.46</v>
      </c>
      <c r="O67" s="41">
        <v>39.47</v>
      </c>
    </row>
    <row r="68" spans="1:15" ht="15.6" customHeight="1">
      <c r="A68" s="42"/>
      <c r="B68" s="38">
        <v>2023</v>
      </c>
      <c r="C68" s="39">
        <v>40.799999999999997</v>
      </c>
      <c r="D68" s="40">
        <v>39.1</v>
      </c>
      <c r="E68" s="40">
        <v>39.159999999999997</v>
      </c>
      <c r="F68" s="40">
        <v>38.090000000000003</v>
      </c>
      <c r="G68" s="40">
        <v>37.57</v>
      </c>
      <c r="H68" s="40">
        <v>35.97</v>
      </c>
      <c r="I68" s="40">
        <v>35</v>
      </c>
      <c r="J68" s="40">
        <v>34.39</v>
      </c>
      <c r="K68" s="40">
        <v>33.97</v>
      </c>
      <c r="L68" s="40">
        <v>33.42</v>
      </c>
      <c r="M68" s="40">
        <v>31.47</v>
      </c>
      <c r="N68" s="40">
        <v>31.6</v>
      </c>
      <c r="O68" s="41">
        <v>35.880000000000003</v>
      </c>
    </row>
    <row r="69" spans="1:15" ht="31.9" customHeight="1">
      <c r="A69" s="101" t="s">
        <v>53</v>
      </c>
      <c r="B69" s="38">
        <v>2015</v>
      </c>
      <c r="C69" s="39">
        <v>63.64</v>
      </c>
      <c r="D69" s="40">
        <v>63.64</v>
      </c>
      <c r="E69" s="40">
        <v>63.64</v>
      </c>
      <c r="F69" s="40">
        <v>63.64</v>
      </c>
      <c r="G69" s="40">
        <v>63.64</v>
      </c>
      <c r="H69" s="40">
        <v>63.64</v>
      </c>
      <c r="I69" s="40">
        <v>63.64</v>
      </c>
      <c r="J69" s="40">
        <v>63.64</v>
      </c>
      <c r="K69" s="40">
        <v>63.64</v>
      </c>
      <c r="L69" s="40">
        <v>63.64</v>
      </c>
      <c r="M69" s="40">
        <v>63.64</v>
      </c>
      <c r="N69" s="40">
        <v>63.64</v>
      </c>
      <c r="O69" s="41">
        <v>63.64</v>
      </c>
    </row>
    <row r="70" spans="1:15" ht="15.6" customHeight="1">
      <c r="A70" s="42"/>
      <c r="B70" s="38">
        <v>2016</v>
      </c>
      <c r="C70" s="39">
        <v>62.65</v>
      </c>
      <c r="D70" s="40">
        <v>62.65</v>
      </c>
      <c r="E70" s="40">
        <v>62.65</v>
      </c>
      <c r="F70" s="40">
        <v>62.65</v>
      </c>
      <c r="G70" s="40">
        <v>62.65</v>
      </c>
      <c r="H70" s="40">
        <v>62.65</v>
      </c>
      <c r="I70" s="40">
        <v>62.65</v>
      </c>
      <c r="J70" s="40">
        <v>62.65</v>
      </c>
      <c r="K70" s="40">
        <v>62.65</v>
      </c>
      <c r="L70" s="40">
        <v>62.65</v>
      </c>
      <c r="M70" s="40">
        <v>62.65</v>
      </c>
      <c r="N70" s="40">
        <v>62.65</v>
      </c>
      <c r="O70" s="41">
        <v>62.65</v>
      </c>
    </row>
    <row r="71" spans="1:15" ht="15.6" customHeight="1">
      <c r="A71" s="42"/>
      <c r="B71" s="38">
        <v>2017</v>
      </c>
      <c r="C71" s="39">
        <v>60.54</v>
      </c>
      <c r="D71" s="40">
        <v>60.54</v>
      </c>
      <c r="E71" s="40">
        <v>60.54</v>
      </c>
      <c r="F71" s="40">
        <v>60.54</v>
      </c>
      <c r="G71" s="40">
        <v>60.54</v>
      </c>
      <c r="H71" s="40">
        <v>60.54</v>
      </c>
      <c r="I71" s="40">
        <v>60.54</v>
      </c>
      <c r="J71" s="40">
        <v>60.54</v>
      </c>
      <c r="K71" s="40">
        <v>60.54</v>
      </c>
      <c r="L71" s="40">
        <v>60.54</v>
      </c>
      <c r="M71" s="40">
        <v>60.54</v>
      </c>
      <c r="N71" s="40">
        <v>60.54</v>
      </c>
      <c r="O71" s="41">
        <v>60.54</v>
      </c>
    </row>
    <row r="72" spans="1:15" ht="15.6" customHeight="1">
      <c r="A72" s="42"/>
      <c r="B72" s="38">
        <v>2018</v>
      </c>
      <c r="C72" s="39">
        <v>60.28</v>
      </c>
      <c r="D72" s="40">
        <v>60.16</v>
      </c>
      <c r="E72" s="40">
        <v>60.51</v>
      </c>
      <c r="F72" s="40">
        <v>61.87</v>
      </c>
      <c r="G72" s="40">
        <v>61.35</v>
      </c>
      <c r="H72" s="40">
        <v>60.66</v>
      </c>
      <c r="I72" s="40">
        <v>60.34</v>
      </c>
      <c r="J72" s="40">
        <v>60.43</v>
      </c>
      <c r="K72" s="40">
        <v>61.43</v>
      </c>
      <c r="L72" s="40">
        <v>61.43</v>
      </c>
      <c r="M72" s="40">
        <v>61.43</v>
      </c>
      <c r="N72" s="40">
        <v>61.03</v>
      </c>
      <c r="O72" s="41">
        <v>60.91</v>
      </c>
    </row>
    <row r="73" spans="1:15" ht="15.6" customHeight="1">
      <c r="A73" s="42"/>
      <c r="B73" s="38">
        <v>2019</v>
      </c>
      <c r="C73" s="39">
        <v>61.31</v>
      </c>
      <c r="D73" s="40">
        <v>62.41</v>
      </c>
      <c r="E73" s="40">
        <v>62.92</v>
      </c>
      <c r="F73" s="40">
        <v>64.12</v>
      </c>
      <c r="G73" s="40">
        <v>64.680000000000007</v>
      </c>
      <c r="H73" s="40">
        <v>63.98</v>
      </c>
      <c r="I73" s="40">
        <v>62.69</v>
      </c>
      <c r="J73" s="40">
        <v>62.08</v>
      </c>
      <c r="K73" s="40">
        <v>61.8</v>
      </c>
      <c r="L73" s="40">
        <v>61.67</v>
      </c>
      <c r="M73" s="40">
        <v>62.58</v>
      </c>
      <c r="N73" s="40">
        <v>62.03</v>
      </c>
      <c r="O73" s="41">
        <v>62.69</v>
      </c>
    </row>
    <row r="74" spans="1:15" ht="15.6" customHeight="1">
      <c r="A74" s="42"/>
      <c r="B74" s="38">
        <v>2020</v>
      </c>
      <c r="C74" s="39">
        <v>65.23</v>
      </c>
      <c r="D74" s="40">
        <v>64.33</v>
      </c>
      <c r="E74" s="40">
        <v>64.86</v>
      </c>
      <c r="F74" s="40">
        <v>63.56</v>
      </c>
      <c r="G74" s="40">
        <v>64.62</v>
      </c>
      <c r="H74" s="40">
        <v>64.33</v>
      </c>
      <c r="I74" s="40">
        <v>62.31</v>
      </c>
      <c r="J74" s="40">
        <v>63.64</v>
      </c>
      <c r="K74" s="40">
        <v>64.150000000000006</v>
      </c>
      <c r="L74" s="40">
        <v>64.19</v>
      </c>
      <c r="M74" s="40">
        <v>64.2</v>
      </c>
      <c r="N74" s="40">
        <v>64.2</v>
      </c>
      <c r="O74" s="41">
        <v>64.14</v>
      </c>
    </row>
    <row r="75" spans="1:15" ht="15.6" customHeight="1">
      <c r="A75" s="42"/>
      <c r="B75" s="38">
        <v>2021</v>
      </c>
      <c r="C75" s="39">
        <v>67.12</v>
      </c>
      <c r="D75" s="40">
        <v>68.650000000000006</v>
      </c>
      <c r="E75" s="40">
        <v>69.73</v>
      </c>
      <c r="F75" s="40">
        <v>70.39</v>
      </c>
      <c r="G75" s="40">
        <v>70.489999999999995</v>
      </c>
      <c r="H75" s="40">
        <v>70.489999999999995</v>
      </c>
      <c r="I75" s="40">
        <v>74.86</v>
      </c>
      <c r="J75" s="40">
        <v>78.459999999999994</v>
      </c>
      <c r="K75" s="40">
        <v>79.290000000000006</v>
      </c>
      <c r="L75" s="40">
        <v>81.599999999999994</v>
      </c>
      <c r="M75" s="40">
        <v>82.55</v>
      </c>
      <c r="N75" s="40">
        <v>80.81</v>
      </c>
      <c r="O75" s="41">
        <v>74.540000000000006</v>
      </c>
    </row>
    <row r="76" spans="1:15" ht="15.6" customHeight="1">
      <c r="A76" s="42"/>
      <c r="B76" s="38">
        <v>2022</v>
      </c>
      <c r="C76" s="39">
        <v>80.709999999999994</v>
      </c>
      <c r="D76" s="40">
        <v>82.89</v>
      </c>
      <c r="E76" s="40">
        <v>84.58</v>
      </c>
      <c r="F76" s="40">
        <v>84.86</v>
      </c>
      <c r="G76" s="40">
        <v>86.84</v>
      </c>
      <c r="H76" s="40">
        <v>86.67</v>
      </c>
      <c r="I76" s="40">
        <v>86.64</v>
      </c>
      <c r="J76" s="40">
        <v>94.07</v>
      </c>
      <c r="K76" s="40">
        <v>101.65</v>
      </c>
      <c r="L76" s="40">
        <v>103.91</v>
      </c>
      <c r="M76" s="40">
        <v>102.17</v>
      </c>
      <c r="N76" s="40">
        <v>99.23</v>
      </c>
      <c r="O76" s="41">
        <v>91.19</v>
      </c>
    </row>
    <row r="77" spans="1:15" ht="15.6" customHeight="1">
      <c r="A77" s="42"/>
      <c r="B77" s="38">
        <v>2023</v>
      </c>
      <c r="C77" s="39">
        <v>101.4</v>
      </c>
      <c r="D77" s="40">
        <v>99.84</v>
      </c>
      <c r="E77" s="40">
        <v>99.58</v>
      </c>
      <c r="F77" s="40">
        <v>98.58</v>
      </c>
      <c r="G77" s="40">
        <v>98.42</v>
      </c>
      <c r="H77" s="40">
        <v>92.75</v>
      </c>
      <c r="I77" s="40">
        <v>90.22</v>
      </c>
      <c r="J77" s="40">
        <v>86.86</v>
      </c>
      <c r="K77" s="40">
        <v>86.81</v>
      </c>
      <c r="L77" s="40">
        <v>81.97</v>
      </c>
      <c r="M77" s="40">
        <v>81.11</v>
      </c>
      <c r="N77" s="40">
        <v>88.23</v>
      </c>
      <c r="O77" s="41">
        <v>92.15</v>
      </c>
    </row>
    <row r="78" spans="1:15" ht="31.9" customHeight="1">
      <c r="A78" s="101" t="s">
        <v>42</v>
      </c>
      <c r="B78" s="38">
        <v>2015</v>
      </c>
      <c r="C78" s="39">
        <v>39.74</v>
      </c>
      <c r="D78" s="40">
        <v>39.020000000000003</v>
      </c>
      <c r="E78" s="40">
        <v>39.04</v>
      </c>
      <c r="F78" s="40">
        <v>38.96</v>
      </c>
      <c r="G78" s="40">
        <v>39.03</v>
      </c>
      <c r="H78" s="40">
        <v>39.1</v>
      </c>
      <c r="I78" s="40">
        <v>39.229999999999997</v>
      </c>
      <c r="J78" s="40">
        <v>39.21</v>
      </c>
      <c r="K78" s="40">
        <v>39.11</v>
      </c>
      <c r="L78" s="40">
        <v>39.26</v>
      </c>
      <c r="M78" s="40">
        <v>38.51</v>
      </c>
      <c r="N78" s="40">
        <v>38.1</v>
      </c>
      <c r="O78" s="41">
        <v>39.03</v>
      </c>
    </row>
    <row r="79" spans="1:15" ht="15.6" customHeight="1">
      <c r="A79" s="42"/>
      <c r="B79" s="38">
        <v>2016</v>
      </c>
      <c r="C79" s="39">
        <v>38.11</v>
      </c>
      <c r="D79" s="40">
        <v>37.74</v>
      </c>
      <c r="E79" s="40">
        <v>37.950000000000003</v>
      </c>
      <c r="F79" s="40">
        <v>37.93</v>
      </c>
      <c r="G79" s="40">
        <v>38.049999999999997</v>
      </c>
      <c r="H79" s="40">
        <v>38.14</v>
      </c>
      <c r="I79" s="40">
        <v>38.5</v>
      </c>
      <c r="J79" s="40">
        <v>38.299999999999997</v>
      </c>
      <c r="K79" s="40">
        <v>38.07</v>
      </c>
      <c r="L79" s="40">
        <v>37.94</v>
      </c>
      <c r="M79" s="40">
        <v>38</v>
      </c>
      <c r="N79" s="40">
        <v>37.840000000000003</v>
      </c>
      <c r="O79" s="41">
        <v>38.049999999999997</v>
      </c>
    </row>
    <row r="80" spans="1:15" ht="15.6" customHeight="1">
      <c r="A80" s="42"/>
      <c r="B80" s="38">
        <v>2017</v>
      </c>
      <c r="C80" s="39">
        <v>38.08</v>
      </c>
      <c r="D80" s="40">
        <v>37.78</v>
      </c>
      <c r="E80" s="40">
        <v>37.01</v>
      </c>
      <c r="F80" s="40">
        <v>37.299999999999997</v>
      </c>
      <c r="G80" s="40">
        <v>37.4</v>
      </c>
      <c r="H80" s="40">
        <v>37.270000000000003</v>
      </c>
      <c r="I80" s="40">
        <v>37.33</v>
      </c>
      <c r="J80" s="40">
        <v>36.72</v>
      </c>
      <c r="K80" s="40">
        <v>36.74</v>
      </c>
      <c r="L80" s="40">
        <v>35.86</v>
      </c>
      <c r="M80" s="40">
        <v>36.08</v>
      </c>
      <c r="N80" s="40">
        <v>36.020000000000003</v>
      </c>
      <c r="O80" s="41">
        <v>36.97</v>
      </c>
    </row>
    <row r="81" spans="1:15" ht="15.6" customHeight="1">
      <c r="A81" s="42"/>
      <c r="B81" s="38">
        <v>2018</v>
      </c>
      <c r="C81" s="39">
        <v>36.520000000000003</v>
      </c>
      <c r="D81" s="40">
        <v>35.5</v>
      </c>
      <c r="E81" s="40">
        <v>35.99</v>
      </c>
      <c r="F81" s="40">
        <v>35.049999999999997</v>
      </c>
      <c r="G81" s="40">
        <v>35.03</v>
      </c>
      <c r="H81" s="40">
        <v>35.020000000000003</v>
      </c>
      <c r="I81" s="40">
        <v>35.17</v>
      </c>
      <c r="J81" s="40">
        <v>35.89</v>
      </c>
      <c r="K81" s="40">
        <v>36.549999999999997</v>
      </c>
      <c r="L81" s="40">
        <v>36.65</v>
      </c>
      <c r="M81" s="40">
        <v>37.049999999999997</v>
      </c>
      <c r="N81" s="40">
        <v>36.97</v>
      </c>
      <c r="O81" s="41">
        <v>35.950000000000003</v>
      </c>
    </row>
    <row r="82" spans="1:15" ht="15.6" customHeight="1">
      <c r="A82" s="42"/>
      <c r="B82" s="38">
        <v>2019</v>
      </c>
      <c r="C82" s="39">
        <v>37.369999999999997</v>
      </c>
      <c r="D82" s="40">
        <v>37.35</v>
      </c>
      <c r="E82" s="40">
        <v>37.35</v>
      </c>
      <c r="F82" s="40">
        <v>37.67</v>
      </c>
      <c r="G82" s="40">
        <v>37.520000000000003</v>
      </c>
      <c r="H82" s="40">
        <v>37.65</v>
      </c>
      <c r="I82" s="40">
        <v>37.68</v>
      </c>
      <c r="J82" s="40">
        <v>37.44</v>
      </c>
      <c r="K82" s="40">
        <v>37.26</v>
      </c>
      <c r="L82" s="40">
        <v>38.630000000000003</v>
      </c>
      <c r="M82" s="40">
        <v>38.24</v>
      </c>
      <c r="N82" s="40">
        <v>36.93</v>
      </c>
      <c r="O82" s="41">
        <v>37.590000000000003</v>
      </c>
    </row>
    <row r="83" spans="1:15" ht="15.6" customHeight="1">
      <c r="A83" s="42"/>
      <c r="B83" s="38">
        <v>2020</v>
      </c>
      <c r="C83" s="39">
        <v>36.799999999999997</v>
      </c>
      <c r="D83" s="40">
        <v>37.14</v>
      </c>
      <c r="E83" s="40">
        <v>37.14</v>
      </c>
      <c r="F83" s="40">
        <v>37.31</v>
      </c>
      <c r="G83" s="40">
        <v>36.979999999999997</v>
      </c>
      <c r="H83" s="40">
        <v>36.26</v>
      </c>
      <c r="I83" s="40">
        <v>35.950000000000003</v>
      </c>
      <c r="J83" s="40">
        <v>36.130000000000003</v>
      </c>
      <c r="K83" s="40">
        <v>36.15</v>
      </c>
      <c r="L83" s="40">
        <v>35.32</v>
      </c>
      <c r="M83" s="40">
        <v>35.29</v>
      </c>
      <c r="N83" s="40">
        <v>34.53</v>
      </c>
      <c r="O83" s="41">
        <v>36.25</v>
      </c>
    </row>
    <row r="84" spans="1:15" ht="15.6" customHeight="1">
      <c r="A84" s="42"/>
      <c r="B84" s="38">
        <v>2021</v>
      </c>
      <c r="C84" s="39">
        <v>35.89</v>
      </c>
      <c r="D84" s="40">
        <v>36.35</v>
      </c>
      <c r="E84" s="40">
        <v>36.39</v>
      </c>
      <c r="F84" s="40">
        <v>36.56</v>
      </c>
      <c r="G84" s="40">
        <v>36.24</v>
      </c>
      <c r="H84" s="40">
        <v>36.26</v>
      </c>
      <c r="I84" s="40">
        <v>40.32</v>
      </c>
      <c r="J84" s="40">
        <v>43.52</v>
      </c>
      <c r="K84" s="40">
        <v>44.31</v>
      </c>
      <c r="L84" s="40">
        <v>56.57</v>
      </c>
      <c r="M84" s="40">
        <v>58.96</v>
      </c>
      <c r="N84" s="40">
        <v>60.21</v>
      </c>
      <c r="O84" s="41">
        <v>43.47</v>
      </c>
    </row>
    <row r="85" spans="1:15" ht="15.6" customHeight="1">
      <c r="A85" s="42"/>
      <c r="B85" s="38">
        <v>2022</v>
      </c>
      <c r="C85" s="39">
        <v>56.35</v>
      </c>
      <c r="D85" s="40">
        <v>60.19</v>
      </c>
      <c r="E85" s="40">
        <v>67.489999999999995</v>
      </c>
      <c r="F85" s="40">
        <v>87.38</v>
      </c>
      <c r="G85" s="40">
        <v>88.83</v>
      </c>
      <c r="H85" s="40">
        <v>89.91</v>
      </c>
      <c r="I85" s="40">
        <v>87.27</v>
      </c>
      <c r="J85" s="40">
        <v>87.44</v>
      </c>
      <c r="K85" s="40">
        <v>86.08</v>
      </c>
      <c r="L85" s="40">
        <v>85.66</v>
      </c>
      <c r="M85" s="40">
        <v>83.51</v>
      </c>
      <c r="N85" s="40">
        <v>79.739999999999995</v>
      </c>
      <c r="O85" s="41">
        <v>79.989999999999995</v>
      </c>
    </row>
    <row r="86" spans="1:15" ht="15.6" customHeight="1">
      <c r="A86" s="42"/>
      <c r="B86" s="38">
        <v>2023</v>
      </c>
      <c r="C86" s="39">
        <v>77.86</v>
      </c>
      <c r="D86" s="40">
        <v>74.84</v>
      </c>
      <c r="E86" s="40">
        <v>70.69</v>
      </c>
      <c r="F86" s="40">
        <v>64.66</v>
      </c>
      <c r="G86" s="40">
        <v>64.03</v>
      </c>
      <c r="H86" s="40">
        <v>63.29</v>
      </c>
      <c r="I86" s="40">
        <v>60.85</v>
      </c>
      <c r="J86" s="40">
        <v>59.9</v>
      </c>
      <c r="K86" s="40">
        <v>58.16</v>
      </c>
      <c r="L86" s="40">
        <v>58.77</v>
      </c>
      <c r="M86" s="40">
        <v>56.75</v>
      </c>
      <c r="N86" s="40">
        <v>57.18</v>
      </c>
      <c r="O86" s="41">
        <v>63.92</v>
      </c>
    </row>
    <row r="87" spans="1:15" ht="31.9" customHeight="1">
      <c r="A87" s="37" t="s">
        <v>43</v>
      </c>
      <c r="B87" s="38">
        <v>2015</v>
      </c>
      <c r="C87" s="39">
        <v>66.67</v>
      </c>
      <c r="D87" s="40">
        <v>67.64</v>
      </c>
      <c r="E87" s="40">
        <v>68.040000000000006</v>
      </c>
      <c r="F87" s="40">
        <v>68.290000000000006</v>
      </c>
      <c r="G87" s="40">
        <v>67.099999999999994</v>
      </c>
      <c r="H87" s="40">
        <v>70.37</v>
      </c>
      <c r="I87" s="40">
        <v>70.540000000000006</v>
      </c>
      <c r="J87" s="40">
        <v>68.17</v>
      </c>
      <c r="K87" s="40">
        <v>68.39</v>
      </c>
      <c r="L87" s="40">
        <v>68.47</v>
      </c>
      <c r="M87" s="40">
        <v>71.239999999999995</v>
      </c>
      <c r="N87" s="40">
        <v>71.56</v>
      </c>
      <c r="O87" s="41">
        <v>68.87</v>
      </c>
    </row>
    <row r="88" spans="1:15" ht="15.6" customHeight="1">
      <c r="A88" s="42"/>
      <c r="B88" s="38">
        <v>2016</v>
      </c>
      <c r="C88" s="39">
        <v>71.38</v>
      </c>
      <c r="D88" s="40">
        <v>71.16</v>
      </c>
      <c r="E88" s="40">
        <v>70.540000000000006</v>
      </c>
      <c r="F88" s="40">
        <v>69.739999999999995</v>
      </c>
      <c r="G88" s="40">
        <v>72.16</v>
      </c>
      <c r="H88" s="40">
        <v>71.83</v>
      </c>
      <c r="I88" s="40">
        <v>71.650000000000006</v>
      </c>
      <c r="J88" s="40">
        <v>71.36</v>
      </c>
      <c r="K88" s="40">
        <v>70.06</v>
      </c>
      <c r="L88" s="40">
        <v>68.7</v>
      </c>
      <c r="M88" s="40">
        <v>68.27</v>
      </c>
      <c r="N88" s="40">
        <v>68.31</v>
      </c>
      <c r="O88" s="41">
        <v>70.430000000000007</v>
      </c>
    </row>
    <row r="89" spans="1:15" ht="15.6" customHeight="1">
      <c r="A89" s="42"/>
      <c r="B89" s="38">
        <v>2017</v>
      </c>
      <c r="C89" s="39">
        <v>68.59</v>
      </c>
      <c r="D89" s="40">
        <v>68.06</v>
      </c>
      <c r="E89" s="40">
        <v>68.709999999999994</v>
      </c>
      <c r="F89" s="40">
        <v>68.87</v>
      </c>
      <c r="G89" s="40">
        <v>73.41</v>
      </c>
      <c r="H89" s="40">
        <v>73.75</v>
      </c>
      <c r="I89" s="40">
        <v>73.83</v>
      </c>
      <c r="J89" s="40">
        <v>73.77</v>
      </c>
      <c r="K89" s="40">
        <v>73.69</v>
      </c>
      <c r="L89" s="40">
        <v>72.86</v>
      </c>
      <c r="M89" s="40">
        <v>72.55</v>
      </c>
      <c r="N89" s="40">
        <v>72.430000000000007</v>
      </c>
      <c r="O89" s="41">
        <v>71.709999999999994</v>
      </c>
    </row>
    <row r="90" spans="1:15" ht="15.6" customHeight="1">
      <c r="A90" s="42"/>
      <c r="B90" s="38">
        <v>2018</v>
      </c>
      <c r="C90" s="39">
        <v>68.48</v>
      </c>
      <c r="D90" s="40">
        <v>69.36</v>
      </c>
      <c r="E90" s="40">
        <v>69.98</v>
      </c>
      <c r="F90" s="40">
        <v>70.06</v>
      </c>
      <c r="G90" s="40">
        <v>68.849999999999994</v>
      </c>
      <c r="H90" s="40">
        <v>69.349999999999994</v>
      </c>
      <c r="I90" s="40">
        <v>69.39</v>
      </c>
      <c r="J90" s="40">
        <v>69.010000000000005</v>
      </c>
      <c r="K90" s="40">
        <v>68.349999999999994</v>
      </c>
      <c r="L90" s="40">
        <v>68.319999999999993</v>
      </c>
      <c r="M90" s="40">
        <v>69.349999999999994</v>
      </c>
      <c r="N90" s="40">
        <v>69.12</v>
      </c>
      <c r="O90" s="41">
        <v>69.14</v>
      </c>
    </row>
    <row r="91" spans="1:15" ht="15.6" customHeight="1">
      <c r="A91" s="42"/>
      <c r="B91" s="38">
        <v>2019</v>
      </c>
      <c r="C91" s="39">
        <v>68.84</v>
      </c>
      <c r="D91" s="40">
        <v>68.39</v>
      </c>
      <c r="E91" s="40">
        <v>68.39</v>
      </c>
      <c r="F91" s="40">
        <v>68.459999999999994</v>
      </c>
      <c r="G91" s="40">
        <v>68.38</v>
      </c>
      <c r="H91" s="40">
        <v>68.28</v>
      </c>
      <c r="I91" s="40">
        <v>68.260000000000005</v>
      </c>
      <c r="J91" s="40">
        <v>68.260000000000005</v>
      </c>
      <c r="K91" s="40">
        <v>68.400000000000006</v>
      </c>
      <c r="L91" s="40">
        <v>68.34</v>
      </c>
      <c r="M91" s="40">
        <v>67.290000000000006</v>
      </c>
      <c r="N91" s="40">
        <v>68.14</v>
      </c>
      <c r="O91" s="41">
        <v>68.290000000000006</v>
      </c>
    </row>
    <row r="92" spans="1:15" ht="15.6" customHeight="1">
      <c r="A92" s="42"/>
      <c r="B92" s="38">
        <v>2020</v>
      </c>
      <c r="C92" s="39">
        <v>68.23</v>
      </c>
      <c r="D92" s="40">
        <v>67.930000000000007</v>
      </c>
      <c r="E92" s="40">
        <v>69.760000000000005</v>
      </c>
      <c r="F92" s="40">
        <v>70.7</v>
      </c>
      <c r="G92" s="40">
        <v>70.540000000000006</v>
      </c>
      <c r="H92" s="40">
        <v>69.599999999999994</v>
      </c>
      <c r="I92" s="40">
        <v>69.23</v>
      </c>
      <c r="J92" s="40">
        <v>69.28</v>
      </c>
      <c r="K92" s="40">
        <v>68.97</v>
      </c>
      <c r="L92" s="40">
        <v>69.92</v>
      </c>
      <c r="M92" s="40">
        <v>69.53</v>
      </c>
      <c r="N92" s="40">
        <v>68.900000000000006</v>
      </c>
      <c r="O92" s="41">
        <v>69.38</v>
      </c>
    </row>
    <row r="93" spans="1:15" ht="15.6" customHeight="1">
      <c r="A93" s="42"/>
      <c r="B93" s="38">
        <v>2021</v>
      </c>
      <c r="C93" s="39">
        <v>67.62</v>
      </c>
      <c r="D93" s="40">
        <v>67.66</v>
      </c>
      <c r="E93" s="40">
        <v>68.510000000000005</v>
      </c>
      <c r="F93" s="40">
        <v>68.489999999999995</v>
      </c>
      <c r="G93" s="40">
        <v>67.98</v>
      </c>
      <c r="H93" s="40">
        <v>67.69</v>
      </c>
      <c r="I93" s="40">
        <v>69.12</v>
      </c>
      <c r="J93" s="40">
        <v>72.17</v>
      </c>
      <c r="K93" s="40">
        <v>73.650000000000006</v>
      </c>
      <c r="L93" s="40">
        <v>77.92</v>
      </c>
      <c r="M93" s="40">
        <v>79.23</v>
      </c>
      <c r="N93" s="40">
        <v>82.51</v>
      </c>
      <c r="O93" s="41">
        <v>71.88</v>
      </c>
    </row>
    <row r="94" spans="1:15" ht="15.6" customHeight="1">
      <c r="A94" s="42"/>
      <c r="B94" s="38">
        <v>2022</v>
      </c>
      <c r="C94" s="39">
        <v>87.2</v>
      </c>
      <c r="D94" s="40">
        <v>89.76</v>
      </c>
      <c r="E94" s="40">
        <v>95.02</v>
      </c>
      <c r="F94" s="40">
        <v>100</v>
      </c>
      <c r="G94" s="40">
        <v>101.98</v>
      </c>
      <c r="H94" s="40">
        <v>105.16</v>
      </c>
      <c r="I94" s="40">
        <v>110.83</v>
      </c>
      <c r="J94" s="40">
        <v>109.2</v>
      </c>
      <c r="K94" s="40">
        <v>107.88</v>
      </c>
      <c r="L94" s="40">
        <v>110.32</v>
      </c>
      <c r="M94" s="40">
        <v>120.39</v>
      </c>
      <c r="N94" s="40">
        <v>119.47</v>
      </c>
      <c r="O94" s="41">
        <v>104.77</v>
      </c>
    </row>
    <row r="95" spans="1:15" ht="15.6" customHeight="1">
      <c r="A95" s="42"/>
      <c r="B95" s="38">
        <v>2023</v>
      </c>
      <c r="C95" s="39">
        <v>114.12</v>
      </c>
      <c r="D95" s="40">
        <v>110.5</v>
      </c>
      <c r="E95" s="40">
        <v>109.42</v>
      </c>
      <c r="F95" s="40">
        <v>109.59</v>
      </c>
      <c r="G95" s="40">
        <v>107.57</v>
      </c>
      <c r="H95" s="40">
        <v>106.03</v>
      </c>
      <c r="I95" s="40">
        <v>100.72</v>
      </c>
      <c r="J95" s="40">
        <v>99.31</v>
      </c>
      <c r="K95" s="40">
        <v>91.99</v>
      </c>
      <c r="L95" s="40">
        <v>91.75</v>
      </c>
      <c r="M95" s="40">
        <v>89.86</v>
      </c>
      <c r="N95" s="40">
        <v>88.17</v>
      </c>
      <c r="O95" s="41">
        <v>101.59</v>
      </c>
    </row>
    <row r="96" spans="1:15" ht="31.9" customHeight="1">
      <c r="A96" s="37" t="s">
        <v>44</v>
      </c>
      <c r="B96" s="38">
        <v>2015</v>
      </c>
      <c r="C96" s="39">
        <v>47.22</v>
      </c>
      <c r="D96" s="40">
        <v>47.91</v>
      </c>
      <c r="E96" s="40">
        <v>50.62</v>
      </c>
      <c r="F96" s="40">
        <v>50.98</v>
      </c>
      <c r="G96" s="40">
        <v>50.62</v>
      </c>
      <c r="H96" s="40">
        <v>51.03</v>
      </c>
      <c r="I96" s="40">
        <v>51.4</v>
      </c>
      <c r="J96" s="40">
        <v>51.8</v>
      </c>
      <c r="K96" s="40">
        <v>51.45</v>
      </c>
      <c r="L96" s="40">
        <v>50.56</v>
      </c>
      <c r="M96" s="40">
        <v>49.75</v>
      </c>
      <c r="N96" s="40">
        <v>49.12</v>
      </c>
      <c r="O96" s="41">
        <v>50.21</v>
      </c>
    </row>
    <row r="97" spans="1:15" ht="15.6" customHeight="1">
      <c r="A97" s="42"/>
      <c r="B97" s="38">
        <v>2016</v>
      </c>
      <c r="C97" s="39">
        <v>49.77</v>
      </c>
      <c r="D97" s="40">
        <v>48.85</v>
      </c>
      <c r="E97" s="40">
        <v>51.17</v>
      </c>
      <c r="F97" s="40">
        <v>49.39</v>
      </c>
      <c r="G97" s="40">
        <v>46.73</v>
      </c>
      <c r="H97" s="40">
        <v>47.89</v>
      </c>
      <c r="I97" s="40">
        <v>47.49</v>
      </c>
      <c r="J97" s="40">
        <v>46.9</v>
      </c>
      <c r="K97" s="40">
        <v>43.63</v>
      </c>
      <c r="L97" s="40">
        <v>42.86</v>
      </c>
      <c r="M97" s="40">
        <v>42.53</v>
      </c>
      <c r="N97" s="40">
        <v>42.79</v>
      </c>
      <c r="O97" s="41">
        <v>46.67</v>
      </c>
    </row>
    <row r="98" spans="1:15" ht="15.6" customHeight="1">
      <c r="A98" s="42"/>
      <c r="B98" s="38">
        <v>2017</v>
      </c>
      <c r="C98" s="39">
        <v>43.17</v>
      </c>
      <c r="D98" s="40">
        <v>44.25</v>
      </c>
      <c r="E98" s="40">
        <v>44.03</v>
      </c>
      <c r="F98" s="40">
        <v>44.46</v>
      </c>
      <c r="G98" s="40">
        <v>44.25</v>
      </c>
      <c r="H98" s="40">
        <v>44.04</v>
      </c>
      <c r="I98" s="40">
        <v>44.08</v>
      </c>
      <c r="J98" s="40">
        <v>43.63</v>
      </c>
      <c r="K98" s="40">
        <v>43.46</v>
      </c>
      <c r="L98" s="40">
        <v>42.43</v>
      </c>
      <c r="M98" s="40">
        <v>40.380000000000003</v>
      </c>
      <c r="N98" s="40">
        <v>40.270000000000003</v>
      </c>
      <c r="O98" s="41">
        <v>43.2</v>
      </c>
    </row>
    <row r="99" spans="1:15" ht="15.6" customHeight="1">
      <c r="A99" s="42"/>
      <c r="B99" s="38">
        <v>2018</v>
      </c>
      <c r="C99" s="39">
        <v>40.96</v>
      </c>
      <c r="D99" s="40">
        <v>40.69</v>
      </c>
      <c r="E99" s="40">
        <v>40.729999999999997</v>
      </c>
      <c r="F99" s="40">
        <v>40.869999999999997</v>
      </c>
      <c r="G99" s="40">
        <v>40.99</v>
      </c>
      <c r="H99" s="40">
        <v>41.26</v>
      </c>
      <c r="I99" s="40">
        <v>42.85</v>
      </c>
      <c r="J99" s="40">
        <v>44.55</v>
      </c>
      <c r="K99" s="40">
        <v>44.23</v>
      </c>
      <c r="L99" s="40">
        <v>45.1</v>
      </c>
      <c r="M99" s="40">
        <v>45.11</v>
      </c>
      <c r="N99" s="40">
        <v>44.78</v>
      </c>
      <c r="O99" s="41">
        <v>42.68</v>
      </c>
    </row>
    <row r="100" spans="1:15" ht="15.6" customHeight="1">
      <c r="A100" s="42"/>
      <c r="B100" s="38">
        <v>2019</v>
      </c>
      <c r="C100" s="39">
        <v>46.93</v>
      </c>
      <c r="D100" s="40">
        <v>46.89</v>
      </c>
      <c r="E100" s="40">
        <v>46.74</v>
      </c>
      <c r="F100" s="40">
        <v>45.33</v>
      </c>
      <c r="G100" s="40">
        <v>44.75</v>
      </c>
      <c r="H100" s="40">
        <v>45.28</v>
      </c>
      <c r="I100" s="40">
        <v>44.69</v>
      </c>
      <c r="J100" s="40">
        <v>43.83</v>
      </c>
      <c r="K100" s="40">
        <v>42.97</v>
      </c>
      <c r="L100" s="40">
        <v>42.24</v>
      </c>
      <c r="M100" s="40">
        <v>41.85</v>
      </c>
      <c r="N100" s="40">
        <v>41.5</v>
      </c>
      <c r="O100" s="41">
        <v>44.42</v>
      </c>
    </row>
    <row r="101" spans="1:15" ht="15.6" customHeight="1">
      <c r="A101" s="42"/>
      <c r="B101" s="38">
        <v>2020</v>
      </c>
      <c r="C101" s="39">
        <v>40.25</v>
      </c>
      <c r="D101" s="40">
        <v>40.54</v>
      </c>
      <c r="E101" s="40">
        <v>40.93</v>
      </c>
      <c r="F101" s="40">
        <v>40.26</v>
      </c>
      <c r="G101" s="40">
        <v>38.9</v>
      </c>
      <c r="H101" s="40">
        <v>37.369999999999997</v>
      </c>
      <c r="I101" s="40">
        <v>37.22</v>
      </c>
      <c r="J101" s="40">
        <v>37.85</v>
      </c>
      <c r="K101" s="40">
        <v>38</v>
      </c>
      <c r="L101" s="40">
        <v>37.950000000000003</v>
      </c>
      <c r="M101" s="40">
        <v>38.14</v>
      </c>
      <c r="N101" s="40">
        <v>38.380000000000003</v>
      </c>
      <c r="O101" s="41">
        <v>38.82</v>
      </c>
    </row>
    <row r="102" spans="1:15" ht="15.6" customHeight="1">
      <c r="A102" s="42"/>
      <c r="B102" s="38">
        <v>2021</v>
      </c>
      <c r="C102" s="39">
        <v>40.29</v>
      </c>
      <c r="D102" s="40">
        <v>42.45</v>
      </c>
      <c r="E102" s="40">
        <v>44.02</v>
      </c>
      <c r="F102" s="40">
        <v>47.31</v>
      </c>
      <c r="G102" s="40">
        <v>47.58</v>
      </c>
      <c r="H102" s="40">
        <v>50.69</v>
      </c>
      <c r="I102" s="40">
        <v>55.43</v>
      </c>
      <c r="J102" s="40">
        <v>58.76</v>
      </c>
      <c r="K102" s="40">
        <v>63.63</v>
      </c>
      <c r="L102" s="40">
        <v>68.2</v>
      </c>
      <c r="M102" s="40">
        <v>74.89</v>
      </c>
      <c r="N102" s="40">
        <v>77.900000000000006</v>
      </c>
      <c r="O102" s="41">
        <v>55.93</v>
      </c>
    </row>
    <row r="103" spans="1:15" ht="15.6" customHeight="1">
      <c r="A103" s="42"/>
      <c r="B103" s="38">
        <v>2022</v>
      </c>
      <c r="C103" s="39">
        <v>79.89</v>
      </c>
      <c r="D103" s="40">
        <v>82.25</v>
      </c>
      <c r="E103" s="40">
        <v>91.31</v>
      </c>
      <c r="F103" s="40">
        <v>98.93</v>
      </c>
      <c r="G103" s="40">
        <v>101.32</v>
      </c>
      <c r="H103" s="40">
        <v>103.44</v>
      </c>
      <c r="I103" s="40">
        <v>105.96</v>
      </c>
      <c r="J103" s="40">
        <v>107.27</v>
      </c>
      <c r="K103" s="40">
        <v>106.75</v>
      </c>
      <c r="L103" s="40">
        <v>106.45</v>
      </c>
      <c r="M103" s="40">
        <v>103.6</v>
      </c>
      <c r="N103" s="40">
        <v>100.28</v>
      </c>
      <c r="O103" s="41">
        <v>98.95</v>
      </c>
    </row>
    <row r="104" spans="1:15" ht="15.6" customHeight="1">
      <c r="A104" s="42"/>
      <c r="B104" s="38">
        <v>2023</v>
      </c>
      <c r="C104" s="39">
        <v>96.53</v>
      </c>
      <c r="D104" s="40">
        <v>92.72</v>
      </c>
      <c r="E104" s="40">
        <v>88.27</v>
      </c>
      <c r="F104" s="40">
        <v>84.39</v>
      </c>
      <c r="G104" s="40">
        <v>82.92</v>
      </c>
      <c r="H104" s="40">
        <v>82.62</v>
      </c>
      <c r="I104" s="40">
        <v>78.39</v>
      </c>
      <c r="J104" s="40">
        <v>74.41</v>
      </c>
      <c r="K104" s="40">
        <v>74.88</v>
      </c>
      <c r="L104" s="40">
        <v>73.2</v>
      </c>
      <c r="M104" s="40">
        <v>71.900000000000006</v>
      </c>
      <c r="N104" s="40">
        <v>70.72</v>
      </c>
      <c r="O104" s="41">
        <v>80.91</v>
      </c>
    </row>
    <row r="105" spans="1:15" ht="31.9" customHeight="1">
      <c r="A105" s="101" t="s">
        <v>45</v>
      </c>
      <c r="B105" s="38">
        <f>B96</f>
        <v>2015</v>
      </c>
      <c r="C105" s="39">
        <v>26.52</v>
      </c>
      <c r="D105" s="40">
        <v>26.95</v>
      </c>
      <c r="E105" s="40">
        <v>26.79</v>
      </c>
      <c r="F105" s="40">
        <v>26.75</v>
      </c>
      <c r="G105" s="40">
        <v>26.57</v>
      </c>
      <c r="H105" s="40">
        <v>26.86</v>
      </c>
      <c r="I105" s="40">
        <v>27.44</v>
      </c>
      <c r="J105" s="40">
        <v>27.35</v>
      </c>
      <c r="K105" s="40">
        <v>27.42</v>
      </c>
      <c r="L105" s="40">
        <v>26.98</v>
      </c>
      <c r="M105" s="40">
        <v>26.99</v>
      </c>
      <c r="N105" s="40">
        <v>26.11</v>
      </c>
      <c r="O105" s="41">
        <v>26.89</v>
      </c>
    </row>
    <row r="106" spans="1:15" ht="15.6" customHeight="1">
      <c r="A106" s="42"/>
      <c r="B106" s="38">
        <f>B97</f>
        <v>2016</v>
      </c>
      <c r="C106" s="39">
        <v>25.64</v>
      </c>
      <c r="D106" s="40">
        <v>25.84</v>
      </c>
      <c r="E106" s="40">
        <v>26.13</v>
      </c>
      <c r="F106" s="40">
        <v>25.84</v>
      </c>
      <c r="G106" s="40">
        <v>24.14</v>
      </c>
      <c r="H106" s="40">
        <v>24.34</v>
      </c>
      <c r="I106" s="40">
        <v>24.2</v>
      </c>
      <c r="J106" s="40">
        <v>24.51</v>
      </c>
      <c r="K106" s="40">
        <v>23.83</v>
      </c>
      <c r="L106" s="40">
        <v>24.16</v>
      </c>
      <c r="M106" s="40">
        <v>24.11</v>
      </c>
      <c r="N106" s="40">
        <v>24.22</v>
      </c>
      <c r="O106" s="41">
        <v>24.75</v>
      </c>
    </row>
    <row r="107" spans="1:15" ht="15.6" customHeight="1">
      <c r="A107" s="42"/>
      <c r="B107" s="38">
        <f>B98</f>
        <v>2017</v>
      </c>
      <c r="C107" s="39">
        <v>24.61</v>
      </c>
      <c r="D107" s="40">
        <v>23.67</v>
      </c>
      <c r="E107" s="40">
        <v>25.19</v>
      </c>
      <c r="F107" s="40">
        <v>25.37</v>
      </c>
      <c r="G107" s="40">
        <v>25.12</v>
      </c>
      <c r="H107" s="40">
        <v>24.99</v>
      </c>
      <c r="I107" s="40">
        <v>24.94</v>
      </c>
      <c r="J107" s="40">
        <v>24.54</v>
      </c>
      <c r="K107" s="40">
        <v>24.79</v>
      </c>
      <c r="L107" s="40">
        <v>25.44</v>
      </c>
      <c r="M107" s="40">
        <v>25.97</v>
      </c>
      <c r="N107" s="40">
        <v>25.85</v>
      </c>
      <c r="O107" s="41">
        <v>25.04</v>
      </c>
    </row>
    <row r="108" spans="1:15" ht="15.6" customHeight="1">
      <c r="A108" s="42"/>
      <c r="B108" s="38">
        <v>2018</v>
      </c>
      <c r="C108" s="39">
        <v>25.79</v>
      </c>
      <c r="D108" s="40">
        <v>25.62</v>
      </c>
      <c r="E108" s="40">
        <v>26.67</v>
      </c>
      <c r="F108" s="40">
        <v>26.52</v>
      </c>
      <c r="G108" s="40">
        <v>26.44</v>
      </c>
      <c r="H108" s="40">
        <v>26.28</v>
      </c>
      <c r="I108" s="40">
        <v>25.98</v>
      </c>
      <c r="J108" s="40">
        <v>26.41</v>
      </c>
      <c r="K108" s="40">
        <v>27.01</v>
      </c>
      <c r="L108" s="40">
        <v>26.94</v>
      </c>
      <c r="M108" s="40">
        <v>27.01</v>
      </c>
      <c r="N108" s="40">
        <v>27.06</v>
      </c>
      <c r="O108" s="41">
        <v>26.48</v>
      </c>
    </row>
    <row r="109" spans="1:15" ht="15.6" customHeight="1">
      <c r="A109" s="42"/>
      <c r="B109" s="38">
        <v>2019</v>
      </c>
      <c r="C109" s="39">
        <v>27.09</v>
      </c>
      <c r="D109" s="40">
        <v>27.09</v>
      </c>
      <c r="E109" s="40">
        <v>27.45</v>
      </c>
      <c r="F109" s="40">
        <v>27.33</v>
      </c>
      <c r="G109" s="40">
        <v>26.65</v>
      </c>
      <c r="H109" s="40">
        <v>27.04</v>
      </c>
      <c r="I109" s="40">
        <v>27.18</v>
      </c>
      <c r="J109" s="40">
        <v>25.71</v>
      </c>
      <c r="K109" s="40">
        <v>25.21</v>
      </c>
      <c r="L109" s="40">
        <v>25.08</v>
      </c>
      <c r="M109" s="40">
        <v>25.07</v>
      </c>
      <c r="N109" s="40">
        <v>24.55</v>
      </c>
      <c r="O109" s="41">
        <v>26.29</v>
      </c>
    </row>
    <row r="110" spans="1:15" ht="15.6" customHeight="1">
      <c r="A110" s="42"/>
      <c r="B110" s="38">
        <v>2020</v>
      </c>
      <c r="C110" s="39">
        <v>24.83</v>
      </c>
      <c r="D110" s="40">
        <v>24.27</v>
      </c>
      <c r="E110" s="40">
        <v>24.19</v>
      </c>
      <c r="F110" s="40">
        <v>24.16</v>
      </c>
      <c r="G110" s="40">
        <v>24.3</v>
      </c>
      <c r="H110" s="40">
        <v>24.3</v>
      </c>
      <c r="I110" s="40">
        <v>24.55</v>
      </c>
      <c r="J110" s="40">
        <v>24.67</v>
      </c>
      <c r="K110" s="40">
        <v>24.78</v>
      </c>
      <c r="L110" s="40">
        <v>24.98</v>
      </c>
      <c r="M110" s="40">
        <v>25.32</v>
      </c>
      <c r="N110" s="40">
        <v>25.53</v>
      </c>
      <c r="O110" s="41">
        <v>24.66</v>
      </c>
    </row>
    <row r="111" spans="1:15" ht="15.6" customHeight="1">
      <c r="A111" s="42"/>
      <c r="B111" s="38">
        <f>B108</f>
        <v>2018</v>
      </c>
      <c r="C111" s="39">
        <v>25.6</v>
      </c>
      <c r="D111" s="40">
        <v>25.91</v>
      </c>
      <c r="E111" s="40">
        <v>26.09</v>
      </c>
      <c r="F111" s="40">
        <v>26.11</v>
      </c>
      <c r="G111" s="40">
        <v>26.28</v>
      </c>
      <c r="H111" s="40">
        <v>26.46</v>
      </c>
      <c r="I111" s="40">
        <v>27.41</v>
      </c>
      <c r="J111" s="40">
        <v>28.92</v>
      </c>
      <c r="K111" s="40">
        <v>31.49</v>
      </c>
      <c r="L111" s="40">
        <v>33.71</v>
      </c>
      <c r="M111" s="40">
        <v>36.36</v>
      </c>
      <c r="N111" s="40">
        <v>38.35</v>
      </c>
      <c r="O111" s="41">
        <v>29.39</v>
      </c>
    </row>
    <row r="112" spans="1:15" ht="15.6" customHeight="1">
      <c r="A112" s="42"/>
      <c r="B112" s="38">
        <f t="shared" ref="B112:B113" si="0">B109</f>
        <v>2019</v>
      </c>
      <c r="C112" s="39">
        <v>40.049999999999997</v>
      </c>
      <c r="D112" s="40">
        <v>41.86</v>
      </c>
      <c r="E112" s="40">
        <v>44.7</v>
      </c>
      <c r="F112" s="40">
        <v>46.59</v>
      </c>
      <c r="G112" s="40">
        <v>49.01</v>
      </c>
      <c r="H112" s="40">
        <v>50.79</v>
      </c>
      <c r="I112" s="40">
        <v>51.02</v>
      </c>
      <c r="J112" s="40">
        <v>50.96</v>
      </c>
      <c r="K112" s="40">
        <v>53.84</v>
      </c>
      <c r="L112" s="40">
        <v>53.83</v>
      </c>
      <c r="M112" s="40">
        <v>53.56</v>
      </c>
      <c r="N112" s="40">
        <v>52.86</v>
      </c>
      <c r="O112" s="41">
        <v>49.09</v>
      </c>
    </row>
    <row r="113" spans="1:15" ht="15.6" customHeight="1">
      <c r="A113" s="42"/>
      <c r="B113" s="38">
        <f t="shared" si="0"/>
        <v>2020</v>
      </c>
      <c r="C113" s="39">
        <v>53.4</v>
      </c>
      <c r="D113" s="40">
        <v>51.85</v>
      </c>
      <c r="E113" s="40">
        <v>49.56</v>
      </c>
      <c r="F113" s="40">
        <v>47.54</v>
      </c>
      <c r="G113" s="40">
        <v>45.11</v>
      </c>
      <c r="H113" s="40">
        <v>43.12</v>
      </c>
      <c r="I113" s="40">
        <v>41.15</v>
      </c>
      <c r="J113" s="40">
        <v>39.54</v>
      </c>
      <c r="K113" s="40">
        <v>40.76</v>
      </c>
      <c r="L113" s="40">
        <v>41.19</v>
      </c>
      <c r="M113" s="40">
        <v>41.01</v>
      </c>
      <c r="N113" s="40">
        <v>40.47</v>
      </c>
      <c r="O113" s="41">
        <v>44.56</v>
      </c>
    </row>
    <row r="114" spans="1:15" ht="31.9" customHeight="1">
      <c r="A114" s="37" t="s">
        <v>46</v>
      </c>
      <c r="B114" s="38">
        <v>2015</v>
      </c>
      <c r="C114" s="39">
        <v>32.159999999999997</v>
      </c>
      <c r="D114" s="40">
        <v>32.24</v>
      </c>
      <c r="E114" s="40">
        <v>32.17</v>
      </c>
      <c r="F114" s="40">
        <v>30.56</v>
      </c>
      <c r="G114" s="40">
        <v>32.15</v>
      </c>
      <c r="H114" s="40">
        <v>32.64</v>
      </c>
      <c r="I114" s="40">
        <v>32.65</v>
      </c>
      <c r="J114" s="40">
        <v>33.22</v>
      </c>
      <c r="K114" s="40">
        <v>33.44</v>
      </c>
      <c r="L114" s="40">
        <v>33.369999999999997</v>
      </c>
      <c r="M114" s="40">
        <v>33.869999999999997</v>
      </c>
      <c r="N114" s="40">
        <v>33.26</v>
      </c>
      <c r="O114" s="41">
        <v>32.64</v>
      </c>
    </row>
    <row r="115" spans="1:15" ht="15.6" customHeight="1">
      <c r="A115" s="42"/>
      <c r="B115" s="38">
        <v>2016</v>
      </c>
      <c r="C115" s="39">
        <v>33.33</v>
      </c>
      <c r="D115" s="40">
        <v>33.32</v>
      </c>
      <c r="E115" s="40">
        <v>32.659999999999997</v>
      </c>
      <c r="F115" s="40">
        <v>31.47</v>
      </c>
      <c r="G115" s="40">
        <v>30.6</v>
      </c>
      <c r="H115" s="40">
        <v>30.38</v>
      </c>
      <c r="I115" s="40">
        <v>30</v>
      </c>
      <c r="J115" s="40">
        <v>30.54</v>
      </c>
      <c r="K115" s="40">
        <v>29.37</v>
      </c>
      <c r="L115" s="40">
        <v>28.62</v>
      </c>
      <c r="M115" s="40">
        <v>28.67</v>
      </c>
      <c r="N115" s="40">
        <v>28.39</v>
      </c>
      <c r="O115" s="41">
        <v>30.61</v>
      </c>
    </row>
    <row r="116" spans="1:15" ht="15.6" customHeight="1">
      <c r="A116" s="42"/>
      <c r="B116" s="38">
        <v>2017</v>
      </c>
      <c r="C116" s="39">
        <v>28.48</v>
      </c>
      <c r="D116" s="40">
        <v>28.64</v>
      </c>
      <c r="E116" s="40">
        <v>28.47</v>
      </c>
      <c r="F116" s="40">
        <v>28.25</v>
      </c>
      <c r="G116" s="40">
        <v>28.03</v>
      </c>
      <c r="H116" s="40">
        <v>27.88</v>
      </c>
      <c r="I116" s="40">
        <v>27.86</v>
      </c>
      <c r="J116" s="40">
        <v>27.87</v>
      </c>
      <c r="K116" s="40">
        <v>28.28</v>
      </c>
      <c r="L116" s="40">
        <v>28.3</v>
      </c>
      <c r="M116" s="40">
        <v>28.74</v>
      </c>
      <c r="N116" s="40">
        <v>28.28</v>
      </c>
      <c r="O116" s="41">
        <v>28.26</v>
      </c>
    </row>
    <row r="117" spans="1:15" ht="15.6" customHeight="1">
      <c r="A117" s="42"/>
      <c r="B117" s="38">
        <v>2018</v>
      </c>
      <c r="C117" s="39">
        <v>28.2</v>
      </c>
      <c r="D117" s="40">
        <v>28.09</v>
      </c>
      <c r="E117" s="40">
        <v>28.34</v>
      </c>
      <c r="F117" s="40">
        <v>28.23</v>
      </c>
      <c r="G117" s="40">
        <v>27.9</v>
      </c>
      <c r="H117" s="40">
        <v>27.8</v>
      </c>
      <c r="I117" s="40">
        <v>28.21</v>
      </c>
      <c r="J117" s="40">
        <v>28.67</v>
      </c>
      <c r="K117" s="40">
        <v>29.68</v>
      </c>
      <c r="L117" s="40">
        <v>29.68</v>
      </c>
      <c r="M117" s="40">
        <v>29.9</v>
      </c>
      <c r="N117" s="40">
        <v>29.93</v>
      </c>
      <c r="O117" s="41">
        <v>28.72</v>
      </c>
    </row>
    <row r="118" spans="1:15" ht="15.6" customHeight="1">
      <c r="A118" s="42"/>
      <c r="B118" s="38">
        <v>2019</v>
      </c>
      <c r="C118" s="39">
        <v>30.51</v>
      </c>
      <c r="D118" s="40">
        <v>30.49</v>
      </c>
      <c r="E118" s="40">
        <v>30.3</v>
      </c>
      <c r="F118" s="40">
        <v>30.23</v>
      </c>
      <c r="G118" s="40">
        <v>30.08</v>
      </c>
      <c r="H118" s="40">
        <v>30.89</v>
      </c>
      <c r="I118" s="40">
        <v>30.76</v>
      </c>
      <c r="J118" s="40">
        <v>30.56</v>
      </c>
      <c r="K118" s="40">
        <v>30.4</v>
      </c>
      <c r="L118" s="40">
        <v>30.18</v>
      </c>
      <c r="M118" s="40">
        <v>30.41</v>
      </c>
      <c r="N118" s="40">
        <v>29.77</v>
      </c>
      <c r="O118" s="41">
        <v>30.38</v>
      </c>
    </row>
    <row r="119" spans="1:15" ht="15.6" customHeight="1">
      <c r="A119" s="42"/>
      <c r="B119" s="38">
        <v>2020</v>
      </c>
      <c r="C119" s="39">
        <v>30.15</v>
      </c>
      <c r="D119" s="40">
        <v>29.85</v>
      </c>
      <c r="E119" s="40">
        <v>29.72</v>
      </c>
      <c r="F119" s="40">
        <v>29.59</v>
      </c>
      <c r="G119" s="40">
        <v>29.56</v>
      </c>
      <c r="H119" s="40">
        <v>29.48</v>
      </c>
      <c r="I119" s="40">
        <v>29.16</v>
      </c>
      <c r="J119" s="40">
        <v>29.13</v>
      </c>
      <c r="K119" s="40">
        <v>29.21</v>
      </c>
      <c r="L119" s="40">
        <v>29.14</v>
      </c>
      <c r="M119" s="40">
        <v>28.74</v>
      </c>
      <c r="N119" s="40">
        <v>29.08</v>
      </c>
      <c r="O119" s="41">
        <v>29.4</v>
      </c>
    </row>
    <row r="120" spans="1:15" ht="15.6" customHeight="1">
      <c r="A120" s="42"/>
      <c r="B120" s="38">
        <v>2021</v>
      </c>
      <c r="C120" s="39">
        <v>29.63</v>
      </c>
      <c r="D120" s="40">
        <v>29.85</v>
      </c>
      <c r="E120" s="40">
        <v>29.54</v>
      </c>
      <c r="F120" s="40">
        <v>29.64</v>
      </c>
      <c r="G120" s="40">
        <v>30.48</v>
      </c>
      <c r="H120" s="40">
        <v>30.72</v>
      </c>
      <c r="I120" s="40">
        <v>33.11</v>
      </c>
      <c r="J120" s="40">
        <v>34.69</v>
      </c>
      <c r="K120" s="40">
        <v>38.9</v>
      </c>
      <c r="L120" s="40">
        <v>42.75</v>
      </c>
      <c r="M120" s="40">
        <v>45.81</v>
      </c>
      <c r="N120" s="40">
        <v>48.72</v>
      </c>
      <c r="O120" s="41">
        <v>35.32</v>
      </c>
    </row>
    <row r="121" spans="1:15" ht="15.6" customHeight="1">
      <c r="A121" s="42"/>
      <c r="B121" s="38">
        <v>2022</v>
      </c>
      <c r="C121" s="39">
        <v>50.6</v>
      </c>
      <c r="D121" s="40">
        <v>53</v>
      </c>
      <c r="E121" s="40">
        <v>55.94</v>
      </c>
      <c r="F121" s="40">
        <v>59.5</v>
      </c>
      <c r="G121" s="40">
        <v>61.89</v>
      </c>
      <c r="H121" s="40">
        <v>64.08</v>
      </c>
      <c r="I121" s="40">
        <v>67.88</v>
      </c>
      <c r="J121" s="40">
        <v>67.790000000000006</v>
      </c>
      <c r="K121" s="40">
        <v>71.2</v>
      </c>
      <c r="L121" s="40">
        <v>72.11</v>
      </c>
      <c r="M121" s="40">
        <v>71.930000000000007</v>
      </c>
      <c r="N121" s="40">
        <v>70.900000000000006</v>
      </c>
      <c r="O121" s="41">
        <v>63.9</v>
      </c>
    </row>
    <row r="122" spans="1:15" ht="15.6" customHeight="1">
      <c r="A122" s="42"/>
      <c r="B122" s="38">
        <v>2023</v>
      </c>
      <c r="C122" s="39">
        <v>69.260000000000005</v>
      </c>
      <c r="D122" s="40">
        <v>66.290000000000006</v>
      </c>
      <c r="E122" s="40">
        <v>62.91</v>
      </c>
      <c r="F122" s="40">
        <v>61.28</v>
      </c>
      <c r="G122" s="40">
        <v>58.93</v>
      </c>
      <c r="H122" s="40">
        <v>57.91</v>
      </c>
      <c r="I122" s="40">
        <v>56.49</v>
      </c>
      <c r="J122" s="40">
        <v>55.05</v>
      </c>
      <c r="K122" s="40">
        <v>52.34</v>
      </c>
      <c r="L122" s="40">
        <v>52.05</v>
      </c>
      <c r="M122" s="40">
        <v>49.53</v>
      </c>
      <c r="N122" s="40">
        <v>49.42</v>
      </c>
      <c r="O122" s="41">
        <v>57.62</v>
      </c>
    </row>
    <row r="123" spans="1:15" ht="31.9" customHeight="1">
      <c r="A123" s="101" t="s">
        <v>47</v>
      </c>
      <c r="B123" s="38">
        <f>B114</f>
        <v>2015</v>
      </c>
      <c r="C123" s="39">
        <v>34.21</v>
      </c>
      <c r="D123" s="40">
        <v>34.299999999999997</v>
      </c>
      <c r="E123" s="40">
        <v>34.299999999999997</v>
      </c>
      <c r="F123" s="40">
        <v>32.78</v>
      </c>
      <c r="G123" s="40">
        <v>34.28</v>
      </c>
      <c r="H123" s="40">
        <v>35.89</v>
      </c>
      <c r="I123" s="40">
        <v>36.11</v>
      </c>
      <c r="J123" s="40">
        <v>36.14</v>
      </c>
      <c r="K123" s="40">
        <v>36.020000000000003</v>
      </c>
      <c r="L123" s="40">
        <v>35.869999999999997</v>
      </c>
      <c r="M123" s="40">
        <v>35.89</v>
      </c>
      <c r="N123" s="40">
        <v>35.67</v>
      </c>
      <c r="O123" s="41">
        <v>35.119999999999997</v>
      </c>
    </row>
    <row r="124" spans="1:15" ht="15.6" customHeight="1">
      <c r="A124" s="42"/>
      <c r="B124" s="38">
        <f>B115</f>
        <v>2016</v>
      </c>
      <c r="C124" s="39">
        <v>36.01</v>
      </c>
      <c r="D124" s="40">
        <v>35.9</v>
      </c>
      <c r="E124" s="40">
        <v>36.049999999999997</v>
      </c>
      <c r="F124" s="40">
        <v>35.26</v>
      </c>
      <c r="G124" s="40">
        <v>34.5</v>
      </c>
      <c r="H124" s="40">
        <v>34.299999999999997</v>
      </c>
      <c r="I124" s="40">
        <v>34.25</v>
      </c>
      <c r="J124" s="40">
        <v>34.119999999999997</v>
      </c>
      <c r="K124" s="40">
        <v>32.630000000000003</v>
      </c>
      <c r="L124" s="40">
        <v>31.99</v>
      </c>
      <c r="M124" s="40">
        <v>31.5</v>
      </c>
      <c r="N124" s="40">
        <v>31.39</v>
      </c>
      <c r="O124" s="41">
        <v>33.99</v>
      </c>
    </row>
    <row r="125" spans="1:15" ht="15.6" customHeight="1">
      <c r="A125" s="42"/>
      <c r="B125" s="38">
        <f t="shared" ref="B125:B131" si="1">B116</f>
        <v>2017</v>
      </c>
      <c r="C125" s="39">
        <v>31.26</v>
      </c>
      <c r="D125" s="40">
        <v>30.29</v>
      </c>
      <c r="E125" s="40">
        <v>30.91</v>
      </c>
      <c r="F125" s="40">
        <v>30.94</v>
      </c>
      <c r="G125" s="40">
        <v>30.83</v>
      </c>
      <c r="H125" s="40">
        <v>31.11</v>
      </c>
      <c r="I125" s="40">
        <v>31.12</v>
      </c>
      <c r="J125" s="40">
        <v>31.13</v>
      </c>
      <c r="K125" s="40">
        <v>30.43</v>
      </c>
      <c r="L125" s="40">
        <v>30.78</v>
      </c>
      <c r="M125" s="40">
        <v>30.71</v>
      </c>
      <c r="N125" s="40">
        <v>30.77</v>
      </c>
      <c r="O125" s="41">
        <v>30.86</v>
      </c>
    </row>
    <row r="126" spans="1:15" ht="15.6" customHeight="1">
      <c r="A126" s="42"/>
      <c r="B126" s="38">
        <f t="shared" si="1"/>
        <v>2018</v>
      </c>
      <c r="C126" s="39">
        <v>30.47</v>
      </c>
      <c r="D126" s="40">
        <v>30.51</v>
      </c>
      <c r="E126" s="40">
        <v>30.43</v>
      </c>
      <c r="F126" s="40">
        <v>30.54</v>
      </c>
      <c r="G126" s="40">
        <v>30.31</v>
      </c>
      <c r="H126" s="40">
        <v>29.87</v>
      </c>
      <c r="I126" s="40">
        <v>30.05</v>
      </c>
      <c r="J126" s="40">
        <v>30.95</v>
      </c>
      <c r="K126" s="40">
        <v>32.25</v>
      </c>
      <c r="L126" s="40">
        <v>31.91</v>
      </c>
      <c r="M126" s="40">
        <v>32.4</v>
      </c>
      <c r="N126" s="40">
        <v>32.31</v>
      </c>
      <c r="O126" s="41">
        <v>31</v>
      </c>
    </row>
    <row r="127" spans="1:15" ht="15.6" customHeight="1">
      <c r="A127" s="42"/>
      <c r="B127" s="38">
        <f t="shared" si="1"/>
        <v>2019</v>
      </c>
      <c r="C127" s="39">
        <v>32.47</v>
      </c>
      <c r="D127" s="40">
        <v>32.44</v>
      </c>
      <c r="E127" s="40">
        <v>32.42</v>
      </c>
      <c r="F127" s="40">
        <v>32.17</v>
      </c>
      <c r="G127" s="40">
        <v>31.9</v>
      </c>
      <c r="H127" s="40">
        <v>32.08</v>
      </c>
      <c r="I127" s="40">
        <v>31.74</v>
      </c>
      <c r="J127" s="40">
        <v>31.45</v>
      </c>
      <c r="K127" s="40">
        <v>31.43</v>
      </c>
      <c r="L127" s="40">
        <v>31.42</v>
      </c>
      <c r="M127" s="40">
        <v>31.42</v>
      </c>
      <c r="N127" s="40">
        <v>30.94</v>
      </c>
      <c r="O127" s="41">
        <v>31.82</v>
      </c>
    </row>
    <row r="128" spans="1:15" ht="15.6" customHeight="1">
      <c r="A128" s="42"/>
      <c r="B128" s="38">
        <f t="shared" si="1"/>
        <v>2020</v>
      </c>
      <c r="C128" s="39">
        <v>30.94</v>
      </c>
      <c r="D128" s="40">
        <v>30.71</v>
      </c>
      <c r="E128" s="40">
        <v>30.53</v>
      </c>
      <c r="F128" s="40">
        <v>30.43</v>
      </c>
      <c r="G128" s="40">
        <v>30.26</v>
      </c>
      <c r="H128" s="40">
        <v>30.22</v>
      </c>
      <c r="I128" s="40">
        <v>29.95</v>
      </c>
      <c r="J128" s="40">
        <v>29.82</v>
      </c>
      <c r="K128" s="40">
        <v>29.83</v>
      </c>
      <c r="L128" s="40">
        <v>29.65</v>
      </c>
      <c r="M128" s="40">
        <v>29.72</v>
      </c>
      <c r="N128" s="40">
        <v>30.1</v>
      </c>
      <c r="O128" s="41">
        <v>30.18</v>
      </c>
    </row>
    <row r="129" spans="1:15" ht="15.6" customHeight="1">
      <c r="A129" s="42"/>
      <c r="B129" s="38">
        <f t="shared" si="1"/>
        <v>2021</v>
      </c>
      <c r="C129" s="39">
        <v>30.39</v>
      </c>
      <c r="D129" s="40">
        <v>30.48</v>
      </c>
      <c r="E129" s="40">
        <v>30.91</v>
      </c>
      <c r="F129" s="40">
        <v>31.3</v>
      </c>
      <c r="G129" s="40">
        <v>31.79</v>
      </c>
      <c r="H129" s="40">
        <v>32.619999999999997</v>
      </c>
      <c r="I129" s="40">
        <v>34.14</v>
      </c>
      <c r="J129" s="40">
        <v>37.18</v>
      </c>
      <c r="K129" s="40">
        <v>41.2</v>
      </c>
      <c r="L129" s="40">
        <v>45.23</v>
      </c>
      <c r="M129" s="40">
        <v>49.75</v>
      </c>
      <c r="N129" s="40">
        <v>51.79</v>
      </c>
      <c r="O129" s="41">
        <v>37.229999999999997</v>
      </c>
    </row>
    <row r="130" spans="1:15" ht="15.6" customHeight="1">
      <c r="A130" s="42"/>
      <c r="B130" s="38">
        <f t="shared" si="1"/>
        <v>2022</v>
      </c>
      <c r="C130" s="39">
        <v>52.55</v>
      </c>
      <c r="D130" s="40">
        <v>54.16</v>
      </c>
      <c r="E130" s="40">
        <v>56.2</v>
      </c>
      <c r="F130" s="40">
        <v>58.11</v>
      </c>
      <c r="G130" s="40">
        <v>61.44</v>
      </c>
      <c r="H130" s="40">
        <v>63.73</v>
      </c>
      <c r="I130" s="40">
        <v>65.81</v>
      </c>
      <c r="J130" s="40">
        <v>68.36</v>
      </c>
      <c r="K130" s="40">
        <v>75.05</v>
      </c>
      <c r="L130" s="40">
        <v>76.31</v>
      </c>
      <c r="M130" s="40">
        <v>76.12</v>
      </c>
      <c r="N130" s="40">
        <v>74.13</v>
      </c>
      <c r="O130" s="41">
        <v>65.16</v>
      </c>
    </row>
    <row r="131" spans="1:15" ht="15.6" customHeight="1">
      <c r="A131" s="42"/>
      <c r="B131" s="38">
        <f t="shared" si="1"/>
        <v>2023</v>
      </c>
      <c r="C131" s="39">
        <v>72.62</v>
      </c>
      <c r="D131" s="40">
        <v>70.47</v>
      </c>
      <c r="E131" s="40">
        <v>67.22</v>
      </c>
      <c r="F131" s="40">
        <v>64.92</v>
      </c>
      <c r="G131" s="40">
        <v>63.49</v>
      </c>
      <c r="H131" s="40">
        <v>61.39</v>
      </c>
      <c r="I131" s="40">
        <v>59.64</v>
      </c>
      <c r="J131" s="40">
        <v>57.89</v>
      </c>
      <c r="K131" s="40">
        <v>56.94</v>
      </c>
      <c r="L131" s="40">
        <v>55.33</v>
      </c>
      <c r="M131" s="40">
        <v>54.97</v>
      </c>
      <c r="N131" s="40">
        <v>53.19</v>
      </c>
      <c r="O131" s="41">
        <v>61.51</v>
      </c>
    </row>
    <row r="132" spans="1:15" ht="31.9" customHeight="1">
      <c r="A132" s="37" t="s">
        <v>48</v>
      </c>
      <c r="B132" s="38">
        <v>2015</v>
      </c>
      <c r="C132" s="39">
        <v>38.64</v>
      </c>
      <c r="D132" s="40">
        <v>38.909999999999997</v>
      </c>
      <c r="E132" s="40">
        <v>38.78</v>
      </c>
      <c r="F132" s="40">
        <v>38.840000000000003</v>
      </c>
      <c r="G132" s="40">
        <v>39.130000000000003</v>
      </c>
      <c r="H132" s="40">
        <v>40.119999999999997</v>
      </c>
      <c r="I132" s="40">
        <v>39.76</v>
      </c>
      <c r="J132" s="40">
        <v>40.36</v>
      </c>
      <c r="K132" s="40">
        <v>41.02</v>
      </c>
      <c r="L132" s="40">
        <v>41.42</v>
      </c>
      <c r="M132" s="40">
        <v>42.12</v>
      </c>
      <c r="N132" s="40">
        <v>41.39</v>
      </c>
      <c r="O132" s="41">
        <v>40.04</v>
      </c>
    </row>
    <row r="133" spans="1:15" ht="15.6" customHeight="1">
      <c r="A133" s="42"/>
      <c r="B133" s="38">
        <v>2016</v>
      </c>
      <c r="C133" s="39">
        <v>40.08</v>
      </c>
      <c r="D133" s="40">
        <v>40.130000000000003</v>
      </c>
      <c r="E133" s="40">
        <v>39.94</v>
      </c>
      <c r="F133" s="40">
        <v>39.03</v>
      </c>
      <c r="G133" s="40">
        <v>38.229999999999997</v>
      </c>
      <c r="H133" s="40">
        <v>38.11</v>
      </c>
      <c r="I133" s="40">
        <v>37.36</v>
      </c>
      <c r="J133" s="40">
        <v>38.44</v>
      </c>
      <c r="K133" s="40">
        <v>37.39</v>
      </c>
      <c r="L133" s="40">
        <v>37.04</v>
      </c>
      <c r="M133" s="40">
        <v>36.840000000000003</v>
      </c>
      <c r="N133" s="40">
        <v>36.57</v>
      </c>
      <c r="O133" s="41">
        <v>38.26</v>
      </c>
    </row>
    <row r="134" spans="1:15" ht="15.6" customHeight="1">
      <c r="A134" s="42"/>
      <c r="B134" s="38">
        <v>2017</v>
      </c>
      <c r="C134" s="39">
        <v>36.72</v>
      </c>
      <c r="D134" s="40">
        <v>35.869999999999997</v>
      </c>
      <c r="E134" s="40">
        <v>36.54</v>
      </c>
      <c r="F134" s="40">
        <v>36.380000000000003</v>
      </c>
      <c r="G134" s="40">
        <v>36.28</v>
      </c>
      <c r="H134" s="40">
        <v>36.29</v>
      </c>
      <c r="I134" s="40">
        <v>36.25</v>
      </c>
      <c r="J134" s="40">
        <v>36.39</v>
      </c>
      <c r="K134" s="40">
        <v>36.130000000000003</v>
      </c>
      <c r="L134" s="40">
        <v>36.04</v>
      </c>
      <c r="M134" s="40">
        <v>36.14</v>
      </c>
      <c r="N134" s="40">
        <v>36.01</v>
      </c>
      <c r="O134" s="41">
        <v>36.25</v>
      </c>
    </row>
    <row r="135" spans="1:15" ht="15.6" customHeight="1">
      <c r="A135" s="42"/>
      <c r="B135" s="38">
        <v>2018</v>
      </c>
      <c r="C135" s="39">
        <v>34.619999999999997</v>
      </c>
      <c r="D135" s="40">
        <v>34.380000000000003</v>
      </c>
      <c r="E135" s="40">
        <v>33.96</v>
      </c>
      <c r="F135" s="40">
        <v>33.92</v>
      </c>
      <c r="G135" s="40">
        <v>33.880000000000003</v>
      </c>
      <c r="H135" s="40">
        <v>33.840000000000003</v>
      </c>
      <c r="I135" s="40">
        <v>33.9</v>
      </c>
      <c r="J135" s="40">
        <v>33.979999999999997</v>
      </c>
      <c r="K135" s="40">
        <v>35.619999999999997</v>
      </c>
      <c r="L135" s="40">
        <v>35.979999999999997</v>
      </c>
      <c r="M135" s="40">
        <v>36.03</v>
      </c>
      <c r="N135" s="40">
        <v>36.06</v>
      </c>
      <c r="O135" s="41">
        <v>34.68</v>
      </c>
    </row>
    <row r="136" spans="1:15" ht="15.6" customHeight="1">
      <c r="A136" s="42"/>
      <c r="B136" s="38">
        <v>2019</v>
      </c>
      <c r="C136" s="39">
        <v>36.229999999999997</v>
      </c>
      <c r="D136" s="40">
        <v>36.28</v>
      </c>
      <c r="E136" s="40">
        <v>36.28</v>
      </c>
      <c r="F136" s="40">
        <v>36.270000000000003</v>
      </c>
      <c r="G136" s="40">
        <v>36.24</v>
      </c>
      <c r="H136" s="40">
        <v>36.24</v>
      </c>
      <c r="I136" s="40">
        <v>36.17</v>
      </c>
      <c r="J136" s="40">
        <v>36.08</v>
      </c>
      <c r="K136" s="40">
        <v>35.94</v>
      </c>
      <c r="L136" s="40">
        <v>35.47</v>
      </c>
      <c r="M136" s="40">
        <v>35.369999999999997</v>
      </c>
      <c r="N136" s="40">
        <v>34.81</v>
      </c>
      <c r="O136" s="41">
        <v>35.950000000000003</v>
      </c>
    </row>
    <row r="137" spans="1:15" ht="15.6" customHeight="1">
      <c r="A137" s="42"/>
      <c r="B137" s="38">
        <v>2020</v>
      </c>
      <c r="C137" s="39">
        <v>34.729999999999997</v>
      </c>
      <c r="D137" s="40">
        <v>34.590000000000003</v>
      </c>
      <c r="E137" s="40">
        <v>34.380000000000003</v>
      </c>
      <c r="F137" s="40">
        <v>34.049999999999997</v>
      </c>
      <c r="G137" s="40">
        <v>34.07</v>
      </c>
      <c r="H137" s="40">
        <v>34.020000000000003</v>
      </c>
      <c r="I137" s="40">
        <v>33.869999999999997</v>
      </c>
      <c r="J137" s="40">
        <v>33.85</v>
      </c>
      <c r="K137" s="40">
        <v>33.840000000000003</v>
      </c>
      <c r="L137" s="40">
        <v>33.96</v>
      </c>
      <c r="M137" s="40">
        <v>33.79</v>
      </c>
      <c r="N137" s="40">
        <v>34.03</v>
      </c>
      <c r="O137" s="41">
        <v>34.1</v>
      </c>
    </row>
    <row r="138" spans="1:15" ht="15.6" customHeight="1">
      <c r="A138" s="42"/>
      <c r="B138" s="38">
        <v>2021</v>
      </c>
      <c r="C138" s="39">
        <v>34.18</v>
      </c>
      <c r="D138" s="40">
        <v>34.92</v>
      </c>
      <c r="E138" s="40">
        <v>35.29</v>
      </c>
      <c r="F138" s="40">
        <v>35.32</v>
      </c>
      <c r="G138" s="40">
        <v>35.97</v>
      </c>
      <c r="H138" s="40">
        <v>36.630000000000003</v>
      </c>
      <c r="I138" s="40">
        <v>38.35</v>
      </c>
      <c r="J138" s="40">
        <v>40.69</v>
      </c>
      <c r="K138" s="40">
        <v>45</v>
      </c>
      <c r="L138" s="40">
        <v>48.07</v>
      </c>
      <c r="M138" s="40">
        <v>52.12</v>
      </c>
      <c r="N138" s="40">
        <v>54.87</v>
      </c>
      <c r="O138" s="41">
        <v>40.950000000000003</v>
      </c>
    </row>
    <row r="139" spans="1:15" ht="15.6" customHeight="1">
      <c r="A139" s="42"/>
      <c r="B139" s="38">
        <v>2022</v>
      </c>
      <c r="C139" s="39">
        <v>56.32</v>
      </c>
      <c r="D139" s="40">
        <v>58.35</v>
      </c>
      <c r="E139" s="40">
        <v>61.05</v>
      </c>
      <c r="F139" s="40">
        <v>63.46</v>
      </c>
      <c r="G139" s="40">
        <v>66.5</v>
      </c>
      <c r="H139" s="40">
        <v>68.17</v>
      </c>
      <c r="I139" s="40">
        <v>69.41</v>
      </c>
      <c r="J139" s="40">
        <v>72.56</v>
      </c>
      <c r="K139" s="40">
        <v>79.34</v>
      </c>
      <c r="L139" s="40">
        <v>82.03</v>
      </c>
      <c r="M139" s="40">
        <v>82.75</v>
      </c>
      <c r="N139" s="40">
        <v>82.09</v>
      </c>
      <c r="O139" s="41">
        <v>70.17</v>
      </c>
    </row>
    <row r="140" spans="1:15" ht="15.6" customHeight="1">
      <c r="A140" s="42"/>
      <c r="B140" s="38">
        <v>2023</v>
      </c>
      <c r="C140" s="39">
        <v>79.819999999999993</v>
      </c>
      <c r="D140" s="40">
        <v>76.8</v>
      </c>
      <c r="E140" s="40">
        <v>73.569999999999993</v>
      </c>
      <c r="F140" s="40">
        <v>70.09</v>
      </c>
      <c r="G140" s="40">
        <v>68.3</v>
      </c>
      <c r="H140" s="40">
        <v>67.900000000000006</v>
      </c>
      <c r="I140" s="40">
        <v>66.75</v>
      </c>
      <c r="J140" s="40">
        <v>63.52</v>
      </c>
      <c r="K140" s="40">
        <v>63.58</v>
      </c>
      <c r="L140" s="40">
        <v>64.38</v>
      </c>
      <c r="M140" s="40">
        <v>63.49</v>
      </c>
      <c r="N140" s="40">
        <v>62.15</v>
      </c>
      <c r="O140" s="41">
        <v>68.36</v>
      </c>
    </row>
    <row r="141" spans="1:15" ht="31.9" customHeight="1">
      <c r="A141" s="101" t="s">
        <v>49</v>
      </c>
      <c r="B141" s="38">
        <v>2015</v>
      </c>
      <c r="C141" s="39">
        <v>40.409999999999997</v>
      </c>
      <c r="D141" s="40">
        <v>40.700000000000003</v>
      </c>
      <c r="E141" s="40">
        <v>40.840000000000003</v>
      </c>
      <c r="F141" s="40">
        <v>40.94</v>
      </c>
      <c r="G141" s="40">
        <v>41</v>
      </c>
      <c r="H141" s="40">
        <v>41.11</v>
      </c>
      <c r="I141" s="40">
        <v>40.65</v>
      </c>
      <c r="J141" s="40">
        <v>40.76</v>
      </c>
      <c r="K141" s="40">
        <v>41.68</v>
      </c>
      <c r="L141" s="40">
        <v>41.31</v>
      </c>
      <c r="M141" s="40">
        <v>42.67</v>
      </c>
      <c r="N141" s="40">
        <v>42.81</v>
      </c>
      <c r="O141" s="41">
        <v>41.24</v>
      </c>
    </row>
    <row r="142" spans="1:15" ht="15.6" customHeight="1">
      <c r="A142" s="42"/>
      <c r="B142" s="38">
        <v>2016</v>
      </c>
      <c r="C142" s="39">
        <v>42.24</v>
      </c>
      <c r="D142" s="40">
        <v>42.21</v>
      </c>
      <c r="E142" s="40">
        <v>41.74</v>
      </c>
      <c r="F142" s="40">
        <v>41.01</v>
      </c>
      <c r="G142" s="40">
        <v>40.28</v>
      </c>
      <c r="H142" s="40">
        <v>40.22</v>
      </c>
      <c r="I142" s="40">
        <v>39.65</v>
      </c>
      <c r="J142" s="40">
        <v>39.99</v>
      </c>
      <c r="K142" s="40">
        <v>39.31</v>
      </c>
      <c r="L142" s="40">
        <v>37.619999999999997</v>
      </c>
      <c r="M142" s="40">
        <v>36.71</v>
      </c>
      <c r="N142" s="40">
        <v>36.770000000000003</v>
      </c>
      <c r="O142" s="41">
        <v>39.81</v>
      </c>
    </row>
    <row r="143" spans="1:15" ht="15.6" customHeight="1">
      <c r="A143" s="42"/>
      <c r="B143" s="38">
        <v>2017</v>
      </c>
      <c r="C143" s="39">
        <v>37.94</v>
      </c>
      <c r="D143" s="40">
        <v>37.659999999999997</v>
      </c>
      <c r="E143" s="40">
        <v>37.01</v>
      </c>
      <c r="F143" s="40">
        <v>36.880000000000003</v>
      </c>
      <c r="G143" s="40">
        <v>36.97</v>
      </c>
      <c r="H143" s="40">
        <v>37.369999999999997</v>
      </c>
      <c r="I143" s="40">
        <v>37.369999999999997</v>
      </c>
      <c r="J143" s="40">
        <v>37.33</v>
      </c>
      <c r="K143" s="40">
        <v>36.9</v>
      </c>
      <c r="L143" s="40">
        <v>36.92</v>
      </c>
      <c r="M143" s="40">
        <v>36.979999999999997</v>
      </c>
      <c r="N143" s="40">
        <v>36.9</v>
      </c>
      <c r="O143" s="41">
        <v>37.19</v>
      </c>
    </row>
    <row r="144" spans="1:15" ht="15.6" customHeight="1">
      <c r="A144" s="42"/>
      <c r="B144" s="38">
        <v>2018</v>
      </c>
      <c r="C144" s="39">
        <v>36</v>
      </c>
      <c r="D144" s="40">
        <v>35.99</v>
      </c>
      <c r="E144" s="40">
        <v>35.659999999999997</v>
      </c>
      <c r="F144" s="40">
        <v>35.520000000000003</v>
      </c>
      <c r="G144" s="40">
        <v>35.53</v>
      </c>
      <c r="H144" s="40">
        <v>35.380000000000003</v>
      </c>
      <c r="I144" s="40">
        <v>35.520000000000003</v>
      </c>
      <c r="J144" s="40">
        <v>37.18</v>
      </c>
      <c r="K144" s="40">
        <v>38.5</v>
      </c>
      <c r="L144" s="40">
        <v>38.6</v>
      </c>
      <c r="M144" s="40">
        <v>38.81</v>
      </c>
      <c r="N144" s="40">
        <v>38.409999999999997</v>
      </c>
      <c r="O144" s="41">
        <v>36.76</v>
      </c>
    </row>
    <row r="145" spans="1:15" ht="15.6" customHeight="1">
      <c r="A145" s="42"/>
      <c r="B145" s="38">
        <v>2019</v>
      </c>
      <c r="C145" s="39">
        <v>38.56</v>
      </c>
      <c r="D145" s="40">
        <v>38.17</v>
      </c>
      <c r="E145" s="40">
        <v>38.090000000000003</v>
      </c>
      <c r="F145" s="40">
        <v>37.93</v>
      </c>
      <c r="G145" s="40">
        <v>38.01</v>
      </c>
      <c r="H145" s="40">
        <v>37.81</v>
      </c>
      <c r="I145" s="40">
        <v>37.74</v>
      </c>
      <c r="J145" s="40">
        <v>37.46</v>
      </c>
      <c r="K145" s="40">
        <v>37.35</v>
      </c>
      <c r="L145" s="40">
        <v>37.24</v>
      </c>
      <c r="M145" s="40">
        <v>37.229999999999997</v>
      </c>
      <c r="N145" s="40">
        <v>36.96</v>
      </c>
      <c r="O145" s="41">
        <v>37.71</v>
      </c>
    </row>
    <row r="146" spans="1:15" ht="15.6" customHeight="1">
      <c r="A146" s="42"/>
      <c r="B146" s="38">
        <v>2020</v>
      </c>
      <c r="C146" s="39">
        <v>37.33</v>
      </c>
      <c r="D146" s="40">
        <v>37.090000000000003</v>
      </c>
      <c r="E146" s="40">
        <v>37.03</v>
      </c>
      <c r="F146" s="40">
        <v>36.840000000000003</v>
      </c>
      <c r="G146" s="40">
        <v>36.75</v>
      </c>
      <c r="H146" s="40">
        <v>36.51</v>
      </c>
      <c r="I146" s="40">
        <v>36.51</v>
      </c>
      <c r="J146" s="40">
        <v>36.56</v>
      </c>
      <c r="K146" s="40">
        <v>36.65</v>
      </c>
      <c r="L146" s="40">
        <v>36.270000000000003</v>
      </c>
      <c r="M146" s="40">
        <v>35.770000000000003</v>
      </c>
      <c r="N146" s="40">
        <v>36.270000000000003</v>
      </c>
      <c r="O146" s="41">
        <v>36.630000000000003</v>
      </c>
    </row>
    <row r="147" spans="1:15" ht="15.6" customHeight="1">
      <c r="A147" s="42"/>
      <c r="B147" s="38">
        <v>2021</v>
      </c>
      <c r="C147" s="39">
        <v>36.57</v>
      </c>
      <c r="D147" s="40">
        <v>36.49</v>
      </c>
      <c r="E147" s="40">
        <v>37.119999999999997</v>
      </c>
      <c r="F147" s="40">
        <v>36.880000000000003</v>
      </c>
      <c r="G147" s="40">
        <v>38.54</v>
      </c>
      <c r="H147" s="40">
        <v>39.200000000000003</v>
      </c>
      <c r="I147" s="40">
        <v>41.35</v>
      </c>
      <c r="J147" s="40">
        <v>43.84</v>
      </c>
      <c r="K147" s="40">
        <v>47.77</v>
      </c>
      <c r="L147" s="40">
        <v>51.81</v>
      </c>
      <c r="M147" s="40">
        <v>56.74</v>
      </c>
      <c r="N147" s="40">
        <v>58.93</v>
      </c>
      <c r="O147" s="41">
        <v>43.77</v>
      </c>
    </row>
    <row r="148" spans="1:15" ht="15.6" customHeight="1">
      <c r="A148" s="42"/>
      <c r="B148" s="38">
        <v>2022</v>
      </c>
      <c r="C148" s="39">
        <v>63.3</v>
      </c>
      <c r="D148" s="40">
        <v>62.12</v>
      </c>
      <c r="E148" s="40">
        <v>68.14</v>
      </c>
      <c r="F148" s="40">
        <v>72.53</v>
      </c>
      <c r="G148" s="40">
        <v>74.28</v>
      </c>
      <c r="H148" s="40">
        <v>76.64</v>
      </c>
      <c r="I148" s="40">
        <v>79.709999999999994</v>
      </c>
      <c r="J148" s="40">
        <v>80.39</v>
      </c>
      <c r="K148" s="40">
        <v>87.16</v>
      </c>
      <c r="L148" s="40">
        <v>88.67</v>
      </c>
      <c r="M148" s="40">
        <v>88.13</v>
      </c>
      <c r="N148" s="40">
        <v>87.58</v>
      </c>
      <c r="O148" s="41">
        <v>77.39</v>
      </c>
    </row>
    <row r="149" spans="1:15" ht="15.6" customHeight="1">
      <c r="A149" s="42"/>
      <c r="B149" s="38">
        <v>2023</v>
      </c>
      <c r="C149" s="39">
        <v>85.14</v>
      </c>
      <c r="D149" s="40">
        <v>83.39</v>
      </c>
      <c r="E149" s="40">
        <v>80.63</v>
      </c>
      <c r="F149" s="40">
        <v>78.87</v>
      </c>
      <c r="G149" s="40">
        <v>77.260000000000005</v>
      </c>
      <c r="H149" s="40">
        <v>76.040000000000006</v>
      </c>
      <c r="I149" s="40">
        <v>73.89</v>
      </c>
      <c r="J149" s="40">
        <v>70.819999999999993</v>
      </c>
      <c r="K149" s="40">
        <v>73.14</v>
      </c>
      <c r="L149" s="40">
        <v>73.08</v>
      </c>
      <c r="M149" s="40">
        <v>72.42</v>
      </c>
      <c r="N149" s="40">
        <v>69.41</v>
      </c>
      <c r="O149" s="41">
        <v>76.17</v>
      </c>
    </row>
    <row r="150" spans="1:15" ht="31.9" customHeight="1">
      <c r="A150" s="37" t="s">
        <v>50</v>
      </c>
      <c r="B150" s="38">
        <v>2015</v>
      </c>
      <c r="C150" s="39">
        <v>39.08</v>
      </c>
      <c r="D150" s="40">
        <v>39.270000000000003</v>
      </c>
      <c r="E150" s="40">
        <v>39.619999999999997</v>
      </c>
      <c r="F150" s="40">
        <v>39.51</v>
      </c>
      <c r="G150" s="40">
        <v>39.43</v>
      </c>
      <c r="H150" s="40">
        <v>39.619999999999997</v>
      </c>
      <c r="I150" s="40">
        <v>40.049999999999997</v>
      </c>
      <c r="J150" s="40">
        <v>39.99</v>
      </c>
      <c r="K150" s="40">
        <v>39.979999999999997</v>
      </c>
      <c r="L150" s="40">
        <v>40.11</v>
      </c>
      <c r="M150" s="40">
        <v>40.08</v>
      </c>
      <c r="N150" s="40">
        <v>40.11</v>
      </c>
      <c r="O150" s="41">
        <v>39.74</v>
      </c>
    </row>
    <row r="151" spans="1:15" ht="15.6" customHeight="1">
      <c r="A151" s="42"/>
      <c r="B151" s="38">
        <v>2016</v>
      </c>
      <c r="C151" s="39">
        <v>39.67</v>
      </c>
      <c r="D151" s="40">
        <v>39.64</v>
      </c>
      <c r="E151" s="40">
        <v>39.270000000000003</v>
      </c>
      <c r="F151" s="40">
        <v>38.82</v>
      </c>
      <c r="G151" s="40">
        <v>39.36</v>
      </c>
      <c r="H151" s="40">
        <v>37.369999999999997</v>
      </c>
      <c r="I151" s="40">
        <v>36.82</v>
      </c>
      <c r="J151" s="40">
        <v>37.25</v>
      </c>
      <c r="K151" s="40">
        <v>36.94</v>
      </c>
      <c r="L151" s="40">
        <v>35.58</v>
      </c>
      <c r="M151" s="40">
        <v>34.76</v>
      </c>
      <c r="N151" s="40">
        <v>34.53</v>
      </c>
      <c r="O151" s="41">
        <v>37.5</v>
      </c>
    </row>
    <row r="152" spans="1:15" ht="15.6" customHeight="1">
      <c r="A152" s="42"/>
      <c r="B152" s="38">
        <v>2017</v>
      </c>
      <c r="C152" s="39">
        <v>35</v>
      </c>
      <c r="D152" s="40">
        <v>35.35</v>
      </c>
      <c r="E152" s="40">
        <v>34.49</v>
      </c>
      <c r="F152" s="40">
        <v>34.35</v>
      </c>
      <c r="G152" s="40">
        <v>34.630000000000003</v>
      </c>
      <c r="H152" s="40">
        <v>34.86</v>
      </c>
      <c r="I152" s="40">
        <v>34.82</v>
      </c>
      <c r="J152" s="40">
        <v>34.93</v>
      </c>
      <c r="K152" s="40">
        <v>34.72</v>
      </c>
      <c r="L152" s="40">
        <v>34.369999999999997</v>
      </c>
      <c r="M152" s="40">
        <v>34.6</v>
      </c>
      <c r="N152" s="40">
        <v>34.64</v>
      </c>
      <c r="O152" s="41">
        <v>34.729999999999997</v>
      </c>
    </row>
    <row r="153" spans="1:15" ht="15.6" customHeight="1">
      <c r="A153" s="42"/>
      <c r="B153" s="38">
        <v>2018</v>
      </c>
      <c r="C153" s="39">
        <v>34.61</v>
      </c>
      <c r="D153" s="40">
        <v>34.42</v>
      </c>
      <c r="E153" s="40">
        <v>34.49</v>
      </c>
      <c r="F153" s="40">
        <v>34.58</v>
      </c>
      <c r="G153" s="40">
        <v>34.81</v>
      </c>
      <c r="H153" s="40">
        <v>34.71</v>
      </c>
      <c r="I153" s="40">
        <v>34.71</v>
      </c>
      <c r="J153" s="40">
        <v>34.64</v>
      </c>
      <c r="K153" s="40">
        <v>35.42</v>
      </c>
      <c r="L153" s="40">
        <v>35.18</v>
      </c>
      <c r="M153" s="40">
        <v>34.840000000000003</v>
      </c>
      <c r="N153" s="40">
        <v>34.49</v>
      </c>
      <c r="O153" s="41">
        <v>34.74</v>
      </c>
    </row>
    <row r="154" spans="1:15" ht="15.6" customHeight="1">
      <c r="A154" s="42"/>
      <c r="B154" s="38">
        <v>2019</v>
      </c>
      <c r="C154" s="39">
        <v>35.979999999999997</v>
      </c>
      <c r="D154" s="40">
        <v>36.369999999999997</v>
      </c>
      <c r="E154" s="40">
        <v>36.270000000000003</v>
      </c>
      <c r="F154" s="40">
        <v>35.950000000000003</v>
      </c>
      <c r="G154" s="40">
        <v>35.72</v>
      </c>
      <c r="H154" s="40">
        <v>35.49</v>
      </c>
      <c r="I154" s="40">
        <v>35.69</v>
      </c>
      <c r="J154" s="40">
        <v>35.68</v>
      </c>
      <c r="K154" s="40">
        <v>35.58</v>
      </c>
      <c r="L154" s="40">
        <v>35.880000000000003</v>
      </c>
      <c r="M154" s="40">
        <v>36.18</v>
      </c>
      <c r="N154" s="40">
        <v>36.21</v>
      </c>
      <c r="O154" s="41">
        <v>35.92</v>
      </c>
    </row>
    <row r="155" spans="1:15" ht="15.6" customHeight="1">
      <c r="A155" s="42"/>
      <c r="B155" s="38">
        <v>2020</v>
      </c>
      <c r="C155" s="39">
        <v>36.04</v>
      </c>
      <c r="D155" s="40">
        <v>35.01</v>
      </c>
      <c r="E155" s="40">
        <v>34.17</v>
      </c>
      <c r="F155" s="40">
        <v>33.85</v>
      </c>
      <c r="G155" s="40">
        <v>33.51</v>
      </c>
      <c r="H155" s="40">
        <v>33.42</v>
      </c>
      <c r="I155" s="40">
        <v>33.06</v>
      </c>
      <c r="J155" s="40">
        <v>32.799999999999997</v>
      </c>
      <c r="K155" s="40">
        <v>33.090000000000003</v>
      </c>
      <c r="L155" s="40">
        <v>33.14</v>
      </c>
      <c r="M155" s="40">
        <v>33.090000000000003</v>
      </c>
      <c r="N155" s="40">
        <v>33.82</v>
      </c>
      <c r="O155" s="41">
        <v>33.75</v>
      </c>
    </row>
    <row r="156" spans="1:15" ht="15.6" customHeight="1">
      <c r="A156" s="42"/>
      <c r="B156" s="38">
        <v>2021</v>
      </c>
      <c r="C156" s="39">
        <v>35.79</v>
      </c>
      <c r="D156" s="40">
        <v>36</v>
      </c>
      <c r="E156" s="40">
        <v>36.450000000000003</v>
      </c>
      <c r="F156" s="40">
        <v>35.1</v>
      </c>
      <c r="G156" s="40">
        <v>35.6</v>
      </c>
      <c r="H156" s="40">
        <v>36.42</v>
      </c>
      <c r="I156" s="40">
        <v>38.53</v>
      </c>
      <c r="J156" s="40">
        <v>41.54</v>
      </c>
      <c r="K156" s="40">
        <v>44.39</v>
      </c>
      <c r="L156" s="40">
        <v>50.1</v>
      </c>
      <c r="M156" s="40">
        <v>54.06</v>
      </c>
      <c r="N156" s="40">
        <v>56.87</v>
      </c>
      <c r="O156" s="41">
        <v>41.74</v>
      </c>
    </row>
    <row r="157" spans="1:15" ht="15.6" customHeight="1">
      <c r="A157" s="42"/>
      <c r="B157" s="38">
        <v>2022</v>
      </c>
      <c r="C157" s="39">
        <v>60.34</v>
      </c>
      <c r="D157" s="40">
        <v>63.56</v>
      </c>
      <c r="E157" s="40">
        <v>68</v>
      </c>
      <c r="F157" s="40">
        <v>70.69</v>
      </c>
      <c r="G157" s="40">
        <v>72.16</v>
      </c>
      <c r="H157" s="40">
        <v>73.040000000000006</v>
      </c>
      <c r="I157" s="40">
        <v>75.47</v>
      </c>
      <c r="J157" s="40">
        <v>76.88</v>
      </c>
      <c r="K157" s="40">
        <v>78.77</v>
      </c>
      <c r="L157" s="40">
        <v>79.42</v>
      </c>
      <c r="M157" s="40">
        <v>80.099999999999994</v>
      </c>
      <c r="N157" s="40">
        <v>79.010000000000005</v>
      </c>
      <c r="O157" s="41">
        <v>73.12</v>
      </c>
    </row>
    <row r="158" spans="1:15" ht="15.6" customHeight="1">
      <c r="A158" s="42"/>
      <c r="B158" s="38">
        <v>2023</v>
      </c>
      <c r="C158" s="39">
        <v>78.12</v>
      </c>
      <c r="D158" s="40">
        <v>76.37</v>
      </c>
      <c r="E158" s="40">
        <v>73.61</v>
      </c>
      <c r="F158" s="40">
        <v>71.209999999999994</v>
      </c>
      <c r="G158" s="40">
        <v>68.98</v>
      </c>
      <c r="H158" s="40">
        <v>69.44</v>
      </c>
      <c r="I158" s="40">
        <v>65.52</v>
      </c>
      <c r="J158" s="40">
        <v>62.91</v>
      </c>
      <c r="K158" s="40">
        <v>59.67</v>
      </c>
      <c r="L158" s="40">
        <v>58.57</v>
      </c>
      <c r="M158" s="40">
        <v>57.82</v>
      </c>
      <c r="N158" s="40">
        <v>57.8</v>
      </c>
      <c r="O158" s="41">
        <v>66.67</v>
      </c>
    </row>
    <row r="159" spans="1:15" ht="15.75" thickBot="1">
      <c r="A159" s="43"/>
      <c r="B159" s="44"/>
      <c r="C159" s="44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6"/>
    </row>
    <row r="160" spans="1:15" ht="6" customHeight="1"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</row>
    <row r="161" spans="1:15">
      <c r="A161" s="48" t="s">
        <v>33</v>
      </c>
    </row>
    <row r="162" spans="1:15" hidden="1">
      <c r="A162" s="26" t="s">
        <v>54</v>
      </c>
      <c r="O162" s="49"/>
    </row>
    <row r="163" spans="1:15">
      <c r="A163" s="26" t="s">
        <v>55</v>
      </c>
    </row>
    <row r="164" spans="1:15">
      <c r="O164" s="50" t="s">
        <v>56</v>
      </c>
    </row>
  </sheetData>
  <mergeCells count="2">
    <mergeCell ref="A1:O1"/>
    <mergeCell ref="A2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552AE-819E-4A55-8852-362A476169CC}">
  <sheetPr codeName="Hoja4"/>
  <dimension ref="B5:U56"/>
  <sheetViews>
    <sheetView workbookViewId="0">
      <selection activeCell="B29" sqref="B29"/>
    </sheetView>
    <sheetView topLeftCell="A22" workbookViewId="1">
      <selection activeCell="G13" sqref="G13"/>
    </sheetView>
  </sheetViews>
  <sheetFormatPr defaultColWidth="11.42578125" defaultRowHeight="12.75"/>
  <cols>
    <col min="2" max="2" width="47.5703125" customWidth="1"/>
    <col min="4" max="4" width="11" customWidth="1"/>
  </cols>
  <sheetData>
    <row r="5" spans="2:20">
      <c r="B5" s="86" t="s">
        <v>57</v>
      </c>
    </row>
    <row r="6" spans="2:20">
      <c r="B6" s="87" t="s">
        <v>58</v>
      </c>
      <c r="C6" t="s">
        <v>59</v>
      </c>
      <c r="D6" t="s">
        <v>60</v>
      </c>
      <c r="E6" t="s">
        <v>61</v>
      </c>
      <c r="F6" t="s">
        <v>62</v>
      </c>
      <c r="G6" t="s">
        <v>63</v>
      </c>
      <c r="H6" t="s">
        <v>64</v>
      </c>
      <c r="I6" t="s">
        <v>65</v>
      </c>
      <c r="J6" t="s">
        <v>66</v>
      </c>
      <c r="K6" t="s">
        <v>67</v>
      </c>
      <c r="L6" t="s">
        <v>68</v>
      </c>
      <c r="M6" t="s">
        <v>69</v>
      </c>
      <c r="N6" t="s">
        <v>70</v>
      </c>
      <c r="O6" t="s">
        <v>71</v>
      </c>
      <c r="P6" t="s">
        <v>72</v>
      </c>
      <c r="Q6" t="s">
        <v>73</v>
      </c>
      <c r="R6" t="s">
        <v>74</v>
      </c>
      <c r="S6" t="s">
        <v>75</v>
      </c>
      <c r="T6" t="s">
        <v>76</v>
      </c>
    </row>
    <row r="7" spans="2:20">
      <c r="B7" t="s">
        <v>77</v>
      </c>
      <c r="C7" s="51">
        <v>0.434</v>
      </c>
      <c r="D7" s="51">
        <v>0.38100000000000001</v>
      </c>
      <c r="E7" s="51">
        <v>0.34799999999999998</v>
      </c>
      <c r="F7" s="51">
        <v>0.29399999999999998</v>
      </c>
      <c r="G7" s="51">
        <v>0.29599999999999999</v>
      </c>
      <c r="H7" s="51">
        <v>0.27700000000000002</v>
      </c>
      <c r="I7" s="51">
        <v>0.23</v>
      </c>
      <c r="J7" s="51">
        <v>0.20499999999999999</v>
      </c>
      <c r="K7" s="51">
        <v>0.189</v>
      </c>
      <c r="L7" s="51">
        <v>0.184</v>
      </c>
      <c r="M7" s="51">
        <v>0.192</v>
      </c>
      <c r="N7" s="51">
        <v>0.20499999999999999</v>
      </c>
      <c r="O7" s="51">
        <v>0.17499999999999999</v>
      </c>
      <c r="P7" s="51">
        <v>0.16200000000000001</v>
      </c>
      <c r="Q7" s="51">
        <v>0.14499999999999999</v>
      </c>
      <c r="R7" s="51">
        <v>0.153</v>
      </c>
      <c r="S7" s="51">
        <v>0.128</v>
      </c>
      <c r="T7" s="51">
        <v>4.1000000000000002E-2</v>
      </c>
    </row>
    <row r="8" spans="2:20">
      <c r="C8" s="79">
        <v>0.434</v>
      </c>
      <c r="D8" s="79">
        <v>0.38100000000000001</v>
      </c>
      <c r="E8" s="79">
        <v>0.34799999999999998</v>
      </c>
      <c r="F8" s="79">
        <v>0.29399999999999998</v>
      </c>
      <c r="G8" s="79">
        <v>0.29599999999999999</v>
      </c>
      <c r="H8" s="79">
        <v>0.27700000000000002</v>
      </c>
      <c r="I8" s="79">
        <v>0.23</v>
      </c>
      <c r="J8" s="79">
        <v>0.20499999999999999</v>
      </c>
      <c r="K8" s="79">
        <v>0.189</v>
      </c>
      <c r="L8" s="79">
        <v>0.184</v>
      </c>
      <c r="M8" s="79">
        <v>0.192</v>
      </c>
      <c r="N8" s="79">
        <v>0.20499999999999999</v>
      </c>
      <c r="O8" s="79">
        <v>0.17499999999999999</v>
      </c>
      <c r="P8" s="79">
        <v>0.16200000000000001</v>
      </c>
      <c r="Q8" s="79">
        <v>0.14499999999999999</v>
      </c>
      <c r="R8" s="79">
        <v>0.153</v>
      </c>
      <c r="S8" s="79">
        <v>0.128</v>
      </c>
      <c r="T8" s="79">
        <v>4.1000000000000002E-2</v>
      </c>
    </row>
    <row r="9" spans="2:20">
      <c r="B9" t="s">
        <v>78</v>
      </c>
      <c r="C9" s="80">
        <f>1+C8</f>
        <v>1.4339999999999999</v>
      </c>
      <c r="D9" s="80">
        <f t="shared" ref="D9:T9" si="0">1+D8</f>
        <v>1.381</v>
      </c>
      <c r="E9" s="80">
        <f t="shared" si="0"/>
        <v>1.3479999999999999</v>
      </c>
      <c r="F9" s="80">
        <f t="shared" si="0"/>
        <v>1.294</v>
      </c>
      <c r="G9" s="80">
        <f t="shared" si="0"/>
        <v>1.296</v>
      </c>
      <c r="H9" s="80">
        <f t="shared" si="0"/>
        <v>1.2770000000000001</v>
      </c>
      <c r="I9" s="80">
        <f t="shared" si="0"/>
        <v>1.23</v>
      </c>
      <c r="J9" s="80">
        <f t="shared" si="0"/>
        <v>1.2050000000000001</v>
      </c>
      <c r="K9" s="80">
        <f t="shared" si="0"/>
        <v>1.1890000000000001</v>
      </c>
      <c r="L9" s="80">
        <f t="shared" si="0"/>
        <v>1.1839999999999999</v>
      </c>
      <c r="M9" s="80">
        <f t="shared" si="0"/>
        <v>1.1919999999999999</v>
      </c>
      <c r="N9" s="80">
        <f t="shared" si="0"/>
        <v>1.2050000000000001</v>
      </c>
      <c r="O9" s="80">
        <f t="shared" si="0"/>
        <v>1.175</v>
      </c>
      <c r="P9" s="80">
        <f t="shared" si="0"/>
        <v>1.1619999999999999</v>
      </c>
      <c r="Q9" s="80">
        <f t="shared" si="0"/>
        <v>1.145</v>
      </c>
      <c r="R9" s="80">
        <f t="shared" si="0"/>
        <v>1.153</v>
      </c>
      <c r="S9" s="80">
        <f t="shared" si="0"/>
        <v>1.1280000000000001</v>
      </c>
      <c r="T9" s="80">
        <f t="shared" si="0"/>
        <v>1.0409999999999999</v>
      </c>
    </row>
    <row r="17" spans="2:21">
      <c r="B17" s="86" t="s">
        <v>79</v>
      </c>
      <c r="C17" s="82">
        <v>2005</v>
      </c>
      <c r="D17" s="82">
        <v>2006</v>
      </c>
      <c r="E17" s="82">
        <v>2007</v>
      </c>
      <c r="F17" s="82">
        <v>2008</v>
      </c>
      <c r="G17" s="82">
        <v>2009</v>
      </c>
      <c r="H17" s="83">
        <v>2010</v>
      </c>
      <c r="I17" s="83">
        <v>2011</v>
      </c>
      <c r="J17" s="83">
        <v>2012</v>
      </c>
      <c r="K17" s="83">
        <v>2013</v>
      </c>
      <c r="L17" s="83">
        <v>2014</v>
      </c>
      <c r="M17" s="84">
        <v>2015</v>
      </c>
      <c r="N17" s="84">
        <v>2016</v>
      </c>
      <c r="O17" s="84">
        <v>2017</v>
      </c>
      <c r="P17" s="84">
        <v>2018</v>
      </c>
      <c r="Q17" s="84">
        <v>2019</v>
      </c>
      <c r="R17" s="84">
        <v>2020</v>
      </c>
      <c r="S17" s="84">
        <v>2021</v>
      </c>
      <c r="T17" s="84">
        <v>2022</v>
      </c>
      <c r="U17" s="84">
        <v>2023</v>
      </c>
    </row>
    <row r="18" spans="2:21">
      <c r="B18" s="81" t="s">
        <v>80</v>
      </c>
    </row>
    <row r="19" spans="2:21">
      <c r="B19" t="s">
        <v>22</v>
      </c>
      <c r="C19" s="85">
        <f>'2005-2014'!O46</f>
        <v>25.1</v>
      </c>
      <c r="D19" s="85">
        <f>'2005-2014'!O47</f>
        <v>26.82</v>
      </c>
      <c r="E19">
        <v>25.33</v>
      </c>
      <c r="F19">
        <v>37.659999999999997</v>
      </c>
      <c r="G19">
        <v>34.35</v>
      </c>
      <c r="H19">
        <v>31.87</v>
      </c>
      <c r="I19">
        <v>39.51</v>
      </c>
      <c r="J19">
        <v>44.2</v>
      </c>
      <c r="K19">
        <v>41.36</v>
      </c>
      <c r="L19">
        <v>39.5</v>
      </c>
      <c r="M19">
        <v>38.340000000000003</v>
      </c>
      <c r="N19">
        <v>33.49</v>
      </c>
      <c r="O19">
        <v>31.51</v>
      </c>
      <c r="P19">
        <v>32.549999999999997</v>
      </c>
      <c r="Q19">
        <v>34.270000000000003</v>
      </c>
      <c r="R19">
        <v>32.380000000000003</v>
      </c>
      <c r="S19">
        <v>48.91</v>
      </c>
      <c r="T19">
        <v>97.33</v>
      </c>
      <c r="U19">
        <v>61.44</v>
      </c>
    </row>
    <row r="20" spans="2:21">
      <c r="B20" t="s">
        <v>81</v>
      </c>
      <c r="C20">
        <f>C19*C9</f>
        <v>35.993400000000001</v>
      </c>
      <c r="D20">
        <f t="shared" ref="D20:T20" si="1">D19*D9</f>
        <v>37.038420000000002</v>
      </c>
      <c r="E20">
        <f t="shared" si="1"/>
        <v>34.144839999999995</v>
      </c>
      <c r="F20">
        <f t="shared" si="1"/>
        <v>48.732039999999998</v>
      </c>
      <c r="G20">
        <f t="shared" si="1"/>
        <v>44.517600000000002</v>
      </c>
      <c r="H20">
        <f t="shared" si="1"/>
        <v>40.697990000000004</v>
      </c>
      <c r="I20">
        <f t="shared" si="1"/>
        <v>48.597299999999997</v>
      </c>
      <c r="J20">
        <f t="shared" si="1"/>
        <v>53.26100000000001</v>
      </c>
      <c r="K20">
        <f t="shared" si="1"/>
        <v>49.177040000000005</v>
      </c>
      <c r="L20">
        <f t="shared" si="1"/>
        <v>46.768000000000001</v>
      </c>
      <c r="M20">
        <f t="shared" si="1"/>
        <v>45.701280000000004</v>
      </c>
      <c r="N20">
        <f t="shared" si="1"/>
        <v>40.355450000000005</v>
      </c>
      <c r="O20">
        <f t="shared" si="1"/>
        <v>37.024250000000002</v>
      </c>
      <c r="P20">
        <f t="shared" si="1"/>
        <v>37.823099999999997</v>
      </c>
      <c r="Q20">
        <f t="shared" si="1"/>
        <v>39.239150000000002</v>
      </c>
      <c r="R20">
        <f t="shared" si="1"/>
        <v>37.334140000000005</v>
      </c>
      <c r="S20">
        <f t="shared" si="1"/>
        <v>55.170480000000005</v>
      </c>
      <c r="T20">
        <f t="shared" si="1"/>
        <v>101.32052999999999</v>
      </c>
      <c r="U20">
        <f>U19*U5</f>
        <v>0</v>
      </c>
    </row>
    <row r="23" spans="2:21">
      <c r="B23" s="81" t="s">
        <v>82</v>
      </c>
    </row>
    <row r="24" spans="2:21">
      <c r="B24" t="s">
        <v>83</v>
      </c>
      <c r="C24">
        <v>14.89</v>
      </c>
      <c r="D24">
        <v>14.87</v>
      </c>
      <c r="E24">
        <v>15.81</v>
      </c>
      <c r="F24">
        <v>25.74</v>
      </c>
      <c r="G24">
        <v>23.71</v>
      </c>
      <c r="H24">
        <v>18.45</v>
      </c>
      <c r="I24">
        <v>20.95</v>
      </c>
      <c r="J24">
        <v>21.43</v>
      </c>
      <c r="K24">
        <v>21.77</v>
      </c>
      <c r="L24">
        <v>20.7</v>
      </c>
      <c r="M24">
        <v>21.76</v>
      </c>
      <c r="N24">
        <v>21.29</v>
      </c>
      <c r="O24">
        <v>20.16</v>
      </c>
      <c r="P24">
        <v>20.149999999999999</v>
      </c>
      <c r="Q24">
        <v>20.2</v>
      </c>
      <c r="R24">
        <v>20.8</v>
      </c>
      <c r="S24">
        <v>23.04</v>
      </c>
      <c r="T24">
        <v>39.47</v>
      </c>
      <c r="U24">
        <v>35.880000000000003</v>
      </c>
    </row>
    <row r="25" spans="2:21">
      <c r="B25" t="s">
        <v>84</v>
      </c>
      <c r="C25">
        <f t="shared" ref="C25:T25" si="2">C24*C9</f>
        <v>21.352260000000001</v>
      </c>
      <c r="D25">
        <f t="shared" si="2"/>
        <v>20.53547</v>
      </c>
      <c r="E25">
        <f t="shared" si="2"/>
        <v>21.311879999999999</v>
      </c>
      <c r="F25">
        <f t="shared" si="2"/>
        <v>33.307560000000002</v>
      </c>
      <c r="G25">
        <f t="shared" si="2"/>
        <v>30.728160000000003</v>
      </c>
      <c r="H25">
        <f t="shared" si="2"/>
        <v>23.560650000000003</v>
      </c>
      <c r="I25">
        <f t="shared" si="2"/>
        <v>25.7685</v>
      </c>
      <c r="J25">
        <f t="shared" si="2"/>
        <v>25.823150000000002</v>
      </c>
      <c r="K25">
        <f t="shared" si="2"/>
        <v>25.884530000000002</v>
      </c>
      <c r="L25">
        <f t="shared" si="2"/>
        <v>24.508799999999997</v>
      </c>
      <c r="M25">
        <f t="shared" si="2"/>
        <v>25.937920000000002</v>
      </c>
      <c r="N25">
        <f t="shared" si="2"/>
        <v>25.654450000000001</v>
      </c>
      <c r="O25">
        <f t="shared" si="2"/>
        <v>23.688000000000002</v>
      </c>
      <c r="P25">
        <f t="shared" si="2"/>
        <v>23.414299999999997</v>
      </c>
      <c r="Q25">
        <f t="shared" si="2"/>
        <v>23.128999999999998</v>
      </c>
      <c r="R25">
        <f t="shared" si="2"/>
        <v>23.982400000000002</v>
      </c>
      <c r="S25">
        <f t="shared" si="2"/>
        <v>25.989120000000003</v>
      </c>
      <c r="T25">
        <f t="shared" si="2"/>
        <v>41.088269999999994</v>
      </c>
      <c r="U25">
        <f>U24*U5</f>
        <v>0</v>
      </c>
    </row>
    <row r="27" spans="2:21">
      <c r="C27" s="51"/>
      <c r="D27" s="51"/>
    </row>
    <row r="28" spans="2:21">
      <c r="B28" s="81" t="s">
        <v>85</v>
      </c>
    </row>
    <row r="29" spans="2:21">
      <c r="B29" t="s">
        <v>24</v>
      </c>
      <c r="C29">
        <v>33.9</v>
      </c>
      <c r="D29">
        <v>34.869999999999997</v>
      </c>
      <c r="E29">
        <v>36.53</v>
      </c>
      <c r="F29">
        <v>55.49</v>
      </c>
      <c r="G29">
        <v>67.67</v>
      </c>
      <c r="H29">
        <v>57.53</v>
      </c>
      <c r="I29">
        <v>57.32</v>
      </c>
      <c r="J29">
        <v>59.5</v>
      </c>
      <c r="K29">
        <v>61.78</v>
      </c>
      <c r="L29">
        <v>62.27</v>
      </c>
      <c r="M29">
        <v>68.87</v>
      </c>
      <c r="N29">
        <v>70.430000000000007</v>
      </c>
      <c r="O29">
        <v>71.709999999999994</v>
      </c>
      <c r="P29">
        <v>69.14</v>
      </c>
      <c r="Q29">
        <v>68.290000000000006</v>
      </c>
      <c r="R29">
        <v>69.38</v>
      </c>
      <c r="S29">
        <v>71.88</v>
      </c>
      <c r="T29">
        <v>104.77</v>
      </c>
      <c r="U29">
        <v>101.59</v>
      </c>
    </row>
    <row r="30" spans="2:21">
      <c r="B30" t="s">
        <v>86</v>
      </c>
      <c r="C30">
        <f t="shared" ref="C30:T30" si="3">C29*C9</f>
        <v>48.612599999999993</v>
      </c>
      <c r="D30">
        <f t="shared" si="3"/>
        <v>48.155469999999994</v>
      </c>
      <c r="E30">
        <f t="shared" si="3"/>
        <v>49.242439999999995</v>
      </c>
      <c r="F30">
        <f t="shared" si="3"/>
        <v>71.804060000000007</v>
      </c>
      <c r="G30">
        <f t="shared" si="3"/>
        <v>87.700320000000005</v>
      </c>
      <c r="H30">
        <f t="shared" si="3"/>
        <v>73.465810000000005</v>
      </c>
      <c r="I30">
        <f t="shared" si="3"/>
        <v>70.503600000000006</v>
      </c>
      <c r="J30">
        <f t="shared" si="3"/>
        <v>71.697500000000005</v>
      </c>
      <c r="K30">
        <f t="shared" si="3"/>
        <v>73.456420000000008</v>
      </c>
      <c r="L30">
        <f t="shared" si="3"/>
        <v>73.727680000000007</v>
      </c>
      <c r="M30">
        <f t="shared" si="3"/>
        <v>82.093040000000002</v>
      </c>
      <c r="N30">
        <f t="shared" si="3"/>
        <v>84.868150000000014</v>
      </c>
      <c r="O30">
        <f t="shared" si="3"/>
        <v>84.259249999999994</v>
      </c>
      <c r="P30">
        <f t="shared" si="3"/>
        <v>80.340679999999992</v>
      </c>
      <c r="Q30">
        <f t="shared" si="3"/>
        <v>78.192050000000009</v>
      </c>
      <c r="R30">
        <f t="shared" si="3"/>
        <v>79.995139999999992</v>
      </c>
      <c r="S30">
        <f t="shared" si="3"/>
        <v>81.080640000000002</v>
      </c>
      <c r="T30">
        <f t="shared" si="3"/>
        <v>109.06556999999999</v>
      </c>
      <c r="U30">
        <f>U29*U5</f>
        <v>0</v>
      </c>
    </row>
    <row r="37" spans="2:21">
      <c r="B37" s="86" t="s">
        <v>87</v>
      </c>
    </row>
    <row r="39" spans="2:21">
      <c r="B39" t="s">
        <v>88</v>
      </c>
      <c r="C39" s="88">
        <v>0.46</v>
      </c>
    </row>
    <row r="40" spans="2:21">
      <c r="B40" t="s">
        <v>89</v>
      </c>
      <c r="C40" s="88">
        <v>0.18</v>
      </c>
    </row>
    <row r="41" spans="2:21">
      <c r="B41" t="s">
        <v>90</v>
      </c>
      <c r="C41" s="88">
        <v>0.5</v>
      </c>
    </row>
    <row r="44" spans="2:21">
      <c r="B44" s="86" t="s">
        <v>91</v>
      </c>
    </row>
    <row r="45" spans="2:21">
      <c r="C45" s="82">
        <v>2005</v>
      </c>
      <c r="D45" s="82">
        <v>2006</v>
      </c>
      <c r="E45" s="82">
        <v>2007</v>
      </c>
      <c r="F45" s="82">
        <v>2008</v>
      </c>
      <c r="G45" s="82">
        <v>2009</v>
      </c>
      <c r="H45" s="83">
        <v>2010</v>
      </c>
      <c r="I45" s="83">
        <v>2011</v>
      </c>
      <c r="J45" s="83">
        <v>2012</v>
      </c>
      <c r="K45" s="83">
        <v>2013</v>
      </c>
      <c r="L45" s="83">
        <v>2014</v>
      </c>
      <c r="M45" s="84">
        <v>2015</v>
      </c>
      <c r="N45" s="84">
        <v>2016</v>
      </c>
      <c r="O45" s="84">
        <v>2017</v>
      </c>
      <c r="P45" s="84">
        <v>2018</v>
      </c>
      <c r="Q45" s="84">
        <v>2019</v>
      </c>
      <c r="R45" s="84">
        <v>2020</v>
      </c>
      <c r="S45" s="84">
        <v>2021</v>
      </c>
      <c r="T45" s="84">
        <v>2022</v>
      </c>
      <c r="U45" s="84">
        <v>2023</v>
      </c>
    </row>
    <row r="47" spans="2:21">
      <c r="B47" s="81" t="s">
        <v>80</v>
      </c>
    </row>
    <row r="48" spans="2:21">
      <c r="B48" t="s">
        <v>81</v>
      </c>
      <c r="C48" s="89">
        <f>C20/$C$39</f>
        <v>78.246521739130429</v>
      </c>
      <c r="D48" s="89">
        <f t="shared" ref="D48:T48" si="4">D20/$C$39</f>
        <v>80.518304347826088</v>
      </c>
      <c r="E48" s="89">
        <f t="shared" si="4"/>
        <v>74.227913043478253</v>
      </c>
      <c r="F48" s="89">
        <f t="shared" si="4"/>
        <v>105.93921739130434</v>
      </c>
      <c r="G48" s="89">
        <f t="shared" si="4"/>
        <v>96.77739130434783</v>
      </c>
      <c r="H48" s="89">
        <f t="shared" si="4"/>
        <v>88.473891304347831</v>
      </c>
      <c r="I48" s="89">
        <f t="shared" si="4"/>
        <v>105.64630434782607</v>
      </c>
      <c r="J48" s="89">
        <f t="shared" si="4"/>
        <v>115.78478260869566</v>
      </c>
      <c r="K48" s="89">
        <f t="shared" si="4"/>
        <v>106.90660869565218</v>
      </c>
      <c r="L48" s="89">
        <f t="shared" si="4"/>
        <v>101.66956521739129</v>
      </c>
      <c r="M48" s="89">
        <f t="shared" si="4"/>
        <v>99.350608695652184</v>
      </c>
      <c r="N48" s="89">
        <f t="shared" si="4"/>
        <v>87.729239130434792</v>
      </c>
      <c r="O48" s="89">
        <f t="shared" si="4"/>
        <v>80.487499999999997</v>
      </c>
      <c r="P48" s="89">
        <f t="shared" si="4"/>
        <v>82.224130434782595</v>
      </c>
      <c r="Q48" s="89">
        <f t="shared" si="4"/>
        <v>85.302499999999995</v>
      </c>
      <c r="R48" s="89">
        <f t="shared" si="4"/>
        <v>81.161173913043484</v>
      </c>
      <c r="S48" s="89">
        <f t="shared" si="4"/>
        <v>119.93582608695652</v>
      </c>
      <c r="T48" s="89">
        <f t="shared" si="4"/>
        <v>220.2620217391304</v>
      </c>
      <c r="U48" s="89">
        <f>U19</f>
        <v>61.44</v>
      </c>
    </row>
    <row r="49" spans="2:21">
      <c r="C49" s="89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</row>
    <row r="50" spans="2:21"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</row>
    <row r="51" spans="2:21">
      <c r="B51" s="81" t="s">
        <v>82</v>
      </c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</row>
    <row r="52" spans="2:21">
      <c r="B52" t="s">
        <v>84</v>
      </c>
      <c r="C52" s="89">
        <f>C25/$C$40</f>
        <v>118.62366666666668</v>
      </c>
      <c r="D52" s="89">
        <f t="shared" ref="D52:T52" si="5">D25/$C$40</f>
        <v>114.08594444444445</v>
      </c>
      <c r="E52" s="89">
        <f t="shared" si="5"/>
        <v>118.39933333333333</v>
      </c>
      <c r="F52" s="89">
        <f t="shared" si="5"/>
        <v>185.04200000000003</v>
      </c>
      <c r="G52" s="89">
        <f t="shared" si="5"/>
        <v>170.71200000000002</v>
      </c>
      <c r="H52" s="89">
        <f t="shared" si="5"/>
        <v>130.89250000000001</v>
      </c>
      <c r="I52" s="89">
        <f t="shared" si="5"/>
        <v>143.15833333333333</v>
      </c>
      <c r="J52" s="89">
        <f t="shared" si="5"/>
        <v>143.46194444444447</v>
      </c>
      <c r="K52" s="89">
        <f t="shared" si="5"/>
        <v>143.80294444444445</v>
      </c>
      <c r="L52" s="89">
        <f t="shared" si="5"/>
        <v>136.16</v>
      </c>
      <c r="M52" s="89">
        <f t="shared" si="5"/>
        <v>144.09955555555558</v>
      </c>
      <c r="N52" s="89">
        <f t="shared" si="5"/>
        <v>142.52472222222224</v>
      </c>
      <c r="O52" s="89">
        <f t="shared" si="5"/>
        <v>131.60000000000002</v>
      </c>
      <c r="P52" s="89">
        <f t="shared" si="5"/>
        <v>130.07944444444445</v>
      </c>
      <c r="Q52" s="89">
        <f t="shared" si="5"/>
        <v>128.49444444444444</v>
      </c>
      <c r="R52" s="89">
        <f t="shared" si="5"/>
        <v>133.23555555555558</v>
      </c>
      <c r="S52" s="89">
        <f t="shared" si="5"/>
        <v>144.38400000000001</v>
      </c>
      <c r="T52" s="89">
        <f t="shared" si="5"/>
        <v>228.26816666666664</v>
      </c>
      <c r="U52" s="89">
        <f>U24</f>
        <v>35.880000000000003</v>
      </c>
    </row>
    <row r="53" spans="2:21"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</row>
    <row r="54" spans="2:21"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</row>
    <row r="55" spans="2:21">
      <c r="B55" s="81" t="s">
        <v>85</v>
      </c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</row>
    <row r="56" spans="2:21">
      <c r="B56" t="s">
        <v>86</v>
      </c>
      <c r="C56" s="89">
        <f>C30/$C$41</f>
        <v>97.225199999999987</v>
      </c>
      <c r="D56" s="89">
        <f t="shared" ref="D56:T56" si="6">D30/$C$41</f>
        <v>96.310939999999988</v>
      </c>
      <c r="E56" s="89">
        <f t="shared" si="6"/>
        <v>98.48487999999999</v>
      </c>
      <c r="F56" s="89">
        <f t="shared" si="6"/>
        <v>143.60812000000001</v>
      </c>
      <c r="G56" s="89">
        <f t="shared" si="6"/>
        <v>175.40064000000001</v>
      </c>
      <c r="H56" s="89">
        <f t="shared" si="6"/>
        <v>146.93162000000001</v>
      </c>
      <c r="I56" s="89">
        <f t="shared" si="6"/>
        <v>141.00720000000001</v>
      </c>
      <c r="J56" s="89">
        <f t="shared" si="6"/>
        <v>143.39500000000001</v>
      </c>
      <c r="K56" s="89">
        <f t="shared" si="6"/>
        <v>146.91284000000002</v>
      </c>
      <c r="L56" s="89">
        <f t="shared" si="6"/>
        <v>147.45536000000001</v>
      </c>
      <c r="M56" s="89">
        <f t="shared" si="6"/>
        <v>164.18608</v>
      </c>
      <c r="N56" s="89">
        <f t="shared" si="6"/>
        <v>169.73630000000003</v>
      </c>
      <c r="O56" s="89">
        <f t="shared" si="6"/>
        <v>168.51849999999999</v>
      </c>
      <c r="P56" s="89">
        <f t="shared" si="6"/>
        <v>160.68135999999998</v>
      </c>
      <c r="Q56" s="89">
        <f t="shared" si="6"/>
        <v>156.38410000000002</v>
      </c>
      <c r="R56" s="89">
        <f t="shared" si="6"/>
        <v>159.99027999999998</v>
      </c>
      <c r="S56" s="89">
        <f t="shared" si="6"/>
        <v>162.16128</v>
      </c>
      <c r="T56" s="89">
        <f t="shared" si="6"/>
        <v>218.13113999999999</v>
      </c>
      <c r="U56" s="89">
        <f>U29</f>
        <v>101.59</v>
      </c>
    </row>
  </sheetData>
  <phoneticPr fontId="11" type="noConversion"/>
  <hyperlinks>
    <hyperlink ref="B6" r:id="rId1" xr:uid="{6AC25616-70A7-462A-96A1-0A275E8561BF}"/>
  </hyperlinks>
  <pageMargins left="0.7" right="0.7" top="0.75" bottom="0.75" header="0.3" footer="0.3"/>
  <pageSetup paperSize="9" orientation="portrait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7C126-4542-477D-BF02-09EB8A12F375}">
  <dimension ref="A1:ID38"/>
  <sheetViews>
    <sheetView workbookViewId="0"/>
    <sheetView topLeftCell="A3" workbookViewId="1">
      <selection activeCell="B19" sqref="B19"/>
    </sheetView>
  </sheetViews>
  <sheetFormatPr defaultColWidth="11.42578125" defaultRowHeight="12.75"/>
  <sheetData>
    <row r="1" spans="1:238" ht="15">
      <c r="A1" s="126" t="s">
        <v>92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  <c r="AW1" s="109"/>
      <c r="AX1" s="109"/>
      <c r="AY1" s="109"/>
      <c r="AZ1" s="109"/>
      <c r="BA1" s="109"/>
      <c r="BB1" s="109"/>
      <c r="BC1" s="109"/>
      <c r="BD1" s="109"/>
      <c r="BE1" s="109"/>
      <c r="BF1" s="109"/>
      <c r="BG1" s="109"/>
      <c r="BH1" s="109"/>
      <c r="BI1" s="109"/>
      <c r="BJ1" s="109"/>
      <c r="BK1" s="109"/>
      <c r="BL1" s="109"/>
      <c r="BM1" s="109"/>
      <c r="BN1" s="109"/>
      <c r="BO1" s="109"/>
      <c r="BP1" s="109"/>
      <c r="BQ1" s="109"/>
      <c r="BR1" s="109"/>
      <c r="BS1" s="109"/>
      <c r="BT1" s="109"/>
      <c r="BU1" s="109"/>
      <c r="BV1" s="109"/>
      <c r="BW1" s="109"/>
      <c r="BX1" s="109"/>
      <c r="BY1" s="109"/>
      <c r="BZ1" s="109"/>
      <c r="CA1" s="109"/>
      <c r="CB1" s="109"/>
      <c r="CC1" s="109"/>
      <c r="CD1" s="109"/>
      <c r="CE1" s="109"/>
      <c r="CF1" s="109"/>
      <c r="CG1" s="109"/>
      <c r="CH1" s="109"/>
      <c r="CI1" s="109"/>
      <c r="CJ1" s="109"/>
      <c r="CK1" s="109"/>
      <c r="CL1" s="109"/>
      <c r="CM1" s="109"/>
      <c r="CN1" s="109"/>
      <c r="CO1" s="109"/>
      <c r="CP1" s="109"/>
      <c r="CQ1" s="109"/>
      <c r="CR1" s="109"/>
      <c r="CS1" s="109"/>
      <c r="CT1" s="109"/>
      <c r="CU1" s="109"/>
      <c r="CV1" s="109"/>
      <c r="CW1" s="109"/>
      <c r="CX1" s="109"/>
      <c r="CY1" s="109"/>
      <c r="CZ1" s="109"/>
      <c r="DA1" s="109"/>
      <c r="DB1" s="109"/>
      <c r="DC1" s="109"/>
      <c r="DD1" s="109"/>
      <c r="DE1" s="109"/>
      <c r="DF1" s="109"/>
      <c r="DG1" s="109"/>
      <c r="DH1" s="109"/>
      <c r="DI1" s="109"/>
      <c r="DJ1" s="109"/>
      <c r="DK1" s="109"/>
      <c r="DL1" s="109"/>
      <c r="DM1" s="109"/>
      <c r="DN1" s="109"/>
      <c r="DO1" s="109"/>
      <c r="DP1" s="109"/>
      <c r="DQ1" s="109"/>
      <c r="DR1" s="109"/>
      <c r="DS1" s="109"/>
      <c r="DT1" s="109"/>
      <c r="DU1" s="109"/>
      <c r="DV1" s="109"/>
      <c r="DW1" s="109"/>
      <c r="DX1" s="109"/>
      <c r="DY1" s="109"/>
      <c r="DZ1" s="109"/>
      <c r="EA1" s="109"/>
      <c r="EB1" s="109"/>
      <c r="EC1" s="109"/>
      <c r="ED1" s="109"/>
      <c r="EE1" s="109"/>
      <c r="EF1" s="109"/>
      <c r="EG1" s="109"/>
      <c r="EH1" s="109"/>
      <c r="EI1" s="109"/>
      <c r="EJ1" s="109"/>
      <c r="EK1" s="109"/>
      <c r="EL1" s="109"/>
      <c r="EM1" s="109"/>
      <c r="EN1" s="109"/>
      <c r="EO1" s="109"/>
      <c r="EP1" s="109"/>
      <c r="EQ1" s="109"/>
      <c r="ER1" s="109"/>
      <c r="ES1" s="109"/>
      <c r="ET1" s="109"/>
      <c r="EU1" s="109"/>
      <c r="EV1" s="109"/>
      <c r="EW1" s="109"/>
      <c r="EX1" s="109"/>
      <c r="EY1" s="109"/>
      <c r="EZ1" s="109"/>
      <c r="FA1" s="109"/>
      <c r="FB1" s="109"/>
      <c r="FC1" s="109"/>
      <c r="FD1" s="109"/>
      <c r="FE1" s="109"/>
      <c r="FF1" s="109"/>
      <c r="FG1" s="109"/>
      <c r="FH1" s="109"/>
      <c r="FI1" s="109"/>
      <c r="FJ1" s="109"/>
      <c r="FK1" s="109"/>
      <c r="FL1" s="109"/>
      <c r="FM1" s="109"/>
      <c r="FN1" s="109"/>
      <c r="FO1" s="109"/>
      <c r="FP1" s="109"/>
      <c r="FQ1" s="109"/>
      <c r="FR1" s="109"/>
      <c r="FS1" s="109"/>
      <c r="FT1" s="109"/>
      <c r="FU1" s="109"/>
      <c r="FV1" s="109"/>
      <c r="FW1" s="109"/>
      <c r="FX1" s="109"/>
      <c r="FY1" s="109"/>
      <c r="FZ1" s="109"/>
      <c r="GA1" s="109"/>
      <c r="GB1" s="109"/>
      <c r="GC1" s="109"/>
      <c r="GD1" s="109"/>
      <c r="GE1" s="109"/>
      <c r="GF1" s="109"/>
      <c r="GG1" s="109"/>
      <c r="GH1" s="109"/>
      <c r="GI1" s="109"/>
      <c r="GJ1" s="109"/>
      <c r="GK1" s="109"/>
      <c r="GL1" s="109"/>
      <c r="GM1" s="109"/>
      <c r="GN1" s="109"/>
      <c r="GO1" s="109"/>
      <c r="GP1" s="109"/>
      <c r="GQ1" s="109"/>
      <c r="GR1" s="109"/>
      <c r="GS1" s="109"/>
      <c r="GT1" s="109"/>
      <c r="GU1" s="109"/>
      <c r="GV1" s="109"/>
      <c r="GW1" s="109"/>
      <c r="GX1" s="109"/>
      <c r="GY1" s="109"/>
      <c r="GZ1" s="109"/>
      <c r="HA1" s="109"/>
      <c r="HB1" s="109"/>
      <c r="HC1" s="109"/>
      <c r="HD1" s="109"/>
      <c r="HE1" s="109"/>
      <c r="HF1" s="109"/>
      <c r="HG1" s="109"/>
      <c r="HH1" s="109"/>
      <c r="HI1" s="109"/>
      <c r="HJ1" s="109"/>
      <c r="HK1" s="109"/>
      <c r="HL1" s="109"/>
      <c r="HM1" s="109"/>
      <c r="HN1" s="109"/>
      <c r="HO1" s="109"/>
      <c r="HP1" s="109"/>
      <c r="HQ1" s="109"/>
      <c r="HR1" s="109"/>
      <c r="HS1" s="109"/>
      <c r="HT1" s="109"/>
      <c r="HU1" s="109"/>
      <c r="HV1" s="109"/>
      <c r="HW1" s="109"/>
      <c r="HX1" s="109"/>
      <c r="HY1" s="109"/>
      <c r="HZ1" s="109"/>
      <c r="IA1" s="109"/>
      <c r="IB1" s="109"/>
      <c r="IC1" s="109"/>
      <c r="ID1" s="109"/>
    </row>
    <row r="2" spans="1:238">
      <c r="A2" s="127" t="s">
        <v>93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  <c r="AO2" s="109"/>
      <c r="AP2" s="109"/>
      <c r="AQ2" s="109"/>
      <c r="AR2" s="109"/>
      <c r="AS2" s="109"/>
      <c r="AT2" s="109"/>
      <c r="AU2" s="109"/>
      <c r="AV2" s="109"/>
      <c r="AW2" s="109"/>
      <c r="AX2" s="109"/>
      <c r="AY2" s="109"/>
      <c r="AZ2" s="109"/>
      <c r="BA2" s="109"/>
      <c r="BB2" s="109"/>
      <c r="BC2" s="109"/>
      <c r="BD2" s="109"/>
      <c r="BE2" s="109"/>
      <c r="BF2" s="109"/>
      <c r="BG2" s="109"/>
      <c r="BH2" s="109"/>
      <c r="BI2" s="109"/>
      <c r="BJ2" s="109"/>
      <c r="BK2" s="109"/>
      <c r="BL2" s="109"/>
      <c r="BM2" s="109"/>
      <c r="BN2" s="109"/>
      <c r="BO2" s="109"/>
      <c r="BP2" s="109"/>
      <c r="BQ2" s="109"/>
      <c r="BR2" s="109"/>
      <c r="BS2" s="109"/>
      <c r="BT2" s="109"/>
      <c r="BU2" s="109"/>
      <c r="BV2" s="109"/>
      <c r="BW2" s="109"/>
      <c r="BX2" s="109"/>
      <c r="BY2" s="109"/>
      <c r="BZ2" s="109"/>
      <c r="CA2" s="109"/>
      <c r="CB2" s="109"/>
      <c r="CC2" s="109"/>
      <c r="CD2" s="109"/>
      <c r="CE2" s="109"/>
      <c r="CF2" s="109"/>
      <c r="CG2" s="109"/>
      <c r="CH2" s="109"/>
      <c r="CI2" s="109"/>
      <c r="CJ2" s="109"/>
      <c r="CK2" s="109"/>
      <c r="CL2" s="109"/>
      <c r="CM2" s="109"/>
      <c r="CN2" s="109"/>
      <c r="CO2" s="109"/>
      <c r="CP2" s="109"/>
      <c r="CQ2" s="109"/>
      <c r="CR2" s="109"/>
      <c r="CS2" s="109"/>
      <c r="CT2" s="109"/>
      <c r="CU2" s="109"/>
      <c r="CV2" s="109"/>
      <c r="CW2" s="109"/>
      <c r="CX2" s="109"/>
      <c r="CY2" s="109"/>
      <c r="CZ2" s="109"/>
      <c r="DA2" s="109"/>
      <c r="DB2" s="109"/>
      <c r="DC2" s="109"/>
      <c r="DD2" s="109"/>
      <c r="DE2" s="109"/>
      <c r="DF2" s="109"/>
      <c r="DG2" s="109"/>
      <c r="DH2" s="109"/>
      <c r="DI2" s="109"/>
      <c r="DJ2" s="109"/>
      <c r="DK2" s="109"/>
      <c r="DL2" s="109"/>
      <c r="DM2" s="109"/>
      <c r="DN2" s="109"/>
      <c r="DO2" s="109"/>
      <c r="DP2" s="109"/>
      <c r="DQ2" s="109"/>
      <c r="DR2" s="109"/>
      <c r="DS2" s="109"/>
      <c r="DT2" s="109"/>
      <c r="DU2" s="109"/>
      <c r="DV2" s="109"/>
      <c r="DW2" s="109"/>
      <c r="DX2" s="109"/>
      <c r="DY2" s="109"/>
      <c r="DZ2" s="109"/>
      <c r="EA2" s="109"/>
      <c r="EB2" s="109"/>
      <c r="EC2" s="109"/>
      <c r="ED2" s="109"/>
      <c r="EE2" s="109"/>
      <c r="EF2" s="109"/>
      <c r="EG2" s="109"/>
      <c r="EH2" s="109"/>
      <c r="EI2" s="109"/>
      <c r="EJ2" s="109"/>
      <c r="EK2" s="109"/>
      <c r="EL2" s="109"/>
      <c r="EM2" s="109"/>
      <c r="EN2" s="109"/>
      <c r="EO2" s="109"/>
      <c r="EP2" s="109"/>
      <c r="EQ2" s="109"/>
      <c r="ER2" s="109"/>
      <c r="ES2" s="109"/>
      <c r="ET2" s="109"/>
      <c r="EU2" s="109"/>
      <c r="EV2" s="109"/>
      <c r="EW2" s="109"/>
      <c r="EX2" s="109"/>
      <c r="EY2" s="109"/>
      <c r="EZ2" s="109"/>
      <c r="FA2" s="109"/>
      <c r="FB2" s="109"/>
      <c r="FC2" s="109"/>
      <c r="FD2" s="109"/>
      <c r="FE2" s="109"/>
      <c r="FF2" s="109"/>
      <c r="FG2" s="109"/>
      <c r="FH2" s="109"/>
      <c r="FI2" s="109"/>
      <c r="FJ2" s="109"/>
      <c r="FK2" s="109"/>
      <c r="FL2" s="109"/>
      <c r="FM2" s="109"/>
      <c r="FN2" s="109"/>
      <c r="FO2" s="109"/>
      <c r="FP2" s="109"/>
      <c r="FQ2" s="109"/>
      <c r="FR2" s="109"/>
      <c r="FS2" s="109"/>
      <c r="FT2" s="109"/>
      <c r="FU2" s="109"/>
      <c r="FV2" s="109"/>
      <c r="FW2" s="109"/>
      <c r="FX2" s="109"/>
      <c r="FY2" s="109"/>
      <c r="FZ2" s="109"/>
      <c r="GA2" s="109"/>
      <c r="GB2" s="109"/>
      <c r="GC2" s="109"/>
      <c r="GD2" s="109"/>
      <c r="GE2" s="109"/>
      <c r="GF2" s="109"/>
      <c r="GG2" s="109"/>
      <c r="GH2" s="109"/>
      <c r="GI2" s="109"/>
      <c r="GJ2" s="109"/>
      <c r="GK2" s="109"/>
      <c r="GL2" s="109"/>
      <c r="GM2" s="109"/>
      <c r="GN2" s="109"/>
      <c r="GO2" s="109"/>
      <c r="GP2" s="109"/>
      <c r="GQ2" s="109"/>
      <c r="GR2" s="109"/>
      <c r="GS2" s="109"/>
      <c r="GT2" s="109"/>
      <c r="GU2" s="109"/>
      <c r="GV2" s="109"/>
      <c r="GW2" s="109"/>
      <c r="GX2" s="109"/>
      <c r="GY2" s="109"/>
      <c r="GZ2" s="109"/>
      <c r="HA2" s="109"/>
      <c r="HB2" s="109"/>
      <c r="HC2" s="109"/>
      <c r="HD2" s="109"/>
      <c r="HE2" s="109"/>
      <c r="HF2" s="109"/>
      <c r="HG2" s="109"/>
      <c r="HH2" s="109"/>
      <c r="HI2" s="109"/>
      <c r="HJ2" s="109"/>
      <c r="HK2" s="109"/>
      <c r="HL2" s="109"/>
      <c r="HM2" s="109"/>
      <c r="HN2" s="109"/>
      <c r="HO2" s="109"/>
      <c r="HP2" s="109"/>
      <c r="HQ2" s="109"/>
      <c r="HR2" s="109"/>
      <c r="HS2" s="109"/>
      <c r="HT2" s="109"/>
      <c r="HU2" s="109"/>
      <c r="HV2" s="109"/>
      <c r="HW2" s="109"/>
      <c r="HX2" s="109"/>
      <c r="HY2" s="109"/>
      <c r="HZ2" s="109"/>
      <c r="IA2" s="109"/>
      <c r="IB2" s="109"/>
      <c r="IC2" s="109"/>
      <c r="ID2" s="109"/>
    </row>
    <row r="3" spans="1:238">
      <c r="A3" s="128" t="s">
        <v>94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  <c r="AO3" s="109"/>
      <c r="AP3" s="109"/>
      <c r="AQ3" s="109"/>
      <c r="AR3" s="109"/>
      <c r="AS3" s="109"/>
      <c r="AT3" s="109"/>
      <c r="AU3" s="109"/>
      <c r="AV3" s="109"/>
      <c r="AW3" s="109"/>
      <c r="AX3" s="109"/>
      <c r="AY3" s="109"/>
      <c r="AZ3" s="109"/>
      <c r="BA3" s="109"/>
      <c r="BB3" s="109"/>
      <c r="BC3" s="109"/>
      <c r="BD3" s="109"/>
      <c r="BE3" s="109"/>
      <c r="BF3" s="109"/>
      <c r="BG3" s="109"/>
      <c r="BH3" s="109"/>
      <c r="BI3" s="109"/>
      <c r="BJ3" s="109"/>
      <c r="BK3" s="109"/>
      <c r="BL3" s="109"/>
      <c r="BM3" s="109"/>
      <c r="BN3" s="109"/>
      <c r="BO3" s="109"/>
      <c r="BP3" s="109"/>
      <c r="BQ3" s="109"/>
      <c r="BR3" s="109"/>
      <c r="BS3" s="109"/>
      <c r="BT3" s="109"/>
      <c r="BU3" s="109"/>
      <c r="BV3" s="109"/>
      <c r="BW3" s="109"/>
      <c r="BX3" s="109"/>
      <c r="BY3" s="109"/>
      <c r="BZ3" s="109"/>
      <c r="CA3" s="109"/>
      <c r="CB3" s="109"/>
      <c r="CC3" s="109"/>
      <c r="CD3" s="109"/>
      <c r="CE3" s="109"/>
      <c r="CF3" s="109"/>
      <c r="CG3" s="109"/>
      <c r="CH3" s="109"/>
      <c r="CI3" s="109"/>
      <c r="CJ3" s="109"/>
      <c r="CK3" s="109"/>
      <c r="CL3" s="109"/>
      <c r="CM3" s="109"/>
      <c r="CN3" s="109"/>
      <c r="CO3" s="109"/>
      <c r="CP3" s="109"/>
      <c r="CQ3" s="109"/>
      <c r="CR3" s="109"/>
      <c r="CS3" s="109"/>
      <c r="CT3" s="109"/>
      <c r="CU3" s="109"/>
      <c r="CV3" s="109"/>
      <c r="CW3" s="109"/>
      <c r="CX3" s="109"/>
      <c r="CY3" s="109"/>
      <c r="CZ3" s="109"/>
      <c r="DA3" s="109"/>
      <c r="DB3" s="109"/>
      <c r="DC3" s="109"/>
      <c r="DD3" s="109"/>
      <c r="DE3" s="109"/>
      <c r="DF3" s="109"/>
      <c r="DG3" s="109"/>
      <c r="DH3" s="109"/>
      <c r="DI3" s="109"/>
      <c r="DJ3" s="109"/>
      <c r="DK3" s="109"/>
      <c r="DL3" s="109"/>
      <c r="DM3" s="109"/>
      <c r="DN3" s="109"/>
      <c r="DO3" s="109"/>
      <c r="DP3" s="109"/>
      <c r="DQ3" s="109"/>
      <c r="DR3" s="109"/>
      <c r="DS3" s="109"/>
      <c r="DT3" s="109"/>
      <c r="DU3" s="109"/>
      <c r="DV3" s="109"/>
      <c r="DW3" s="109"/>
      <c r="DX3" s="109"/>
      <c r="DY3" s="109"/>
      <c r="DZ3" s="109"/>
      <c r="EA3" s="109"/>
      <c r="EB3" s="109"/>
      <c r="EC3" s="109"/>
      <c r="ED3" s="109"/>
      <c r="EE3" s="109"/>
      <c r="EF3" s="109"/>
      <c r="EG3" s="109"/>
      <c r="EH3" s="109"/>
      <c r="EI3" s="109"/>
      <c r="EJ3" s="109"/>
      <c r="EK3" s="109"/>
      <c r="EL3" s="109"/>
      <c r="EM3" s="109"/>
      <c r="EN3" s="109"/>
      <c r="EO3" s="109"/>
      <c r="EP3" s="109"/>
      <c r="EQ3" s="109"/>
      <c r="ER3" s="109"/>
      <c r="ES3" s="109"/>
      <c r="ET3" s="109"/>
      <c r="EU3" s="109"/>
      <c r="EV3" s="109"/>
      <c r="EW3" s="109"/>
      <c r="EX3" s="109"/>
      <c r="EY3" s="109"/>
      <c r="EZ3" s="109"/>
      <c r="FA3" s="109"/>
      <c r="FB3" s="109"/>
      <c r="FC3" s="109"/>
      <c r="FD3" s="109"/>
      <c r="FE3" s="109"/>
      <c r="FF3" s="109"/>
      <c r="FG3" s="109"/>
      <c r="FH3" s="109"/>
      <c r="FI3" s="109"/>
      <c r="FJ3" s="109"/>
      <c r="FK3" s="109"/>
      <c r="FL3" s="109"/>
      <c r="FM3" s="109"/>
      <c r="FN3" s="109"/>
      <c r="FO3" s="109"/>
      <c r="FP3" s="109"/>
      <c r="FQ3" s="109"/>
      <c r="FR3" s="109"/>
      <c r="FS3" s="109"/>
      <c r="FT3" s="109"/>
      <c r="FU3" s="109"/>
      <c r="FV3" s="109"/>
      <c r="FW3" s="109"/>
      <c r="FX3" s="109"/>
      <c r="FY3" s="109"/>
      <c r="FZ3" s="109"/>
      <c r="GA3" s="109"/>
      <c r="GB3" s="109"/>
      <c r="GC3" s="109"/>
      <c r="GD3" s="109"/>
      <c r="GE3" s="109"/>
      <c r="GF3" s="109"/>
      <c r="GG3" s="109"/>
      <c r="GH3" s="109"/>
      <c r="GI3" s="109"/>
      <c r="GJ3" s="109"/>
      <c r="GK3" s="109"/>
      <c r="GL3" s="109"/>
      <c r="GM3" s="109"/>
      <c r="GN3" s="109"/>
      <c r="GO3" s="109"/>
      <c r="GP3" s="109"/>
      <c r="GQ3" s="109"/>
      <c r="GR3" s="109"/>
      <c r="GS3" s="109"/>
      <c r="GT3" s="109"/>
      <c r="GU3" s="109"/>
      <c r="GV3" s="109"/>
      <c r="GW3" s="109"/>
      <c r="GX3" s="109"/>
      <c r="GY3" s="109"/>
      <c r="GZ3" s="109"/>
      <c r="HA3" s="109"/>
      <c r="HB3" s="109"/>
      <c r="HC3" s="109"/>
      <c r="HD3" s="109"/>
      <c r="HE3" s="109"/>
      <c r="HF3" s="109"/>
      <c r="HG3" s="109"/>
      <c r="HH3" s="109"/>
      <c r="HI3" s="109"/>
      <c r="HJ3" s="109"/>
      <c r="HK3" s="109"/>
      <c r="HL3" s="109"/>
      <c r="HM3" s="109"/>
      <c r="HN3" s="109"/>
      <c r="HO3" s="109"/>
      <c r="HP3" s="109"/>
      <c r="HQ3" s="109"/>
      <c r="HR3" s="109"/>
      <c r="HS3" s="109"/>
      <c r="HT3" s="109"/>
      <c r="HU3" s="109"/>
      <c r="HV3" s="109"/>
      <c r="HW3" s="109"/>
      <c r="HX3" s="109"/>
      <c r="HY3" s="109"/>
      <c r="HZ3" s="109"/>
      <c r="IA3" s="109"/>
      <c r="IB3" s="109"/>
      <c r="IC3" s="109"/>
      <c r="ID3" s="109"/>
    </row>
    <row r="4" spans="1:238" ht="15">
      <c r="A4" s="129" t="s">
        <v>95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09"/>
      <c r="AN4" s="109"/>
      <c r="AO4" s="109"/>
      <c r="AP4" s="109"/>
      <c r="AQ4" s="109"/>
      <c r="AR4" s="109"/>
      <c r="AS4" s="109"/>
      <c r="AT4" s="109"/>
      <c r="AU4" s="109"/>
      <c r="AV4" s="109"/>
      <c r="AW4" s="109"/>
      <c r="AX4" s="109"/>
      <c r="AY4" s="109"/>
      <c r="AZ4" s="109"/>
      <c r="BA4" s="109"/>
      <c r="BB4" s="109"/>
      <c r="BC4" s="109"/>
      <c r="BD4" s="109"/>
      <c r="BE4" s="109"/>
      <c r="BF4" s="109"/>
      <c r="BG4" s="109"/>
      <c r="BH4" s="109"/>
      <c r="BI4" s="109"/>
      <c r="BJ4" s="109"/>
      <c r="BK4" s="109"/>
      <c r="BL4" s="109"/>
      <c r="BM4" s="109"/>
      <c r="BN4" s="109"/>
      <c r="BO4" s="109"/>
      <c r="BP4" s="109"/>
      <c r="BQ4" s="109"/>
      <c r="BR4" s="109"/>
      <c r="BS4" s="109"/>
      <c r="BT4" s="109"/>
      <c r="BU4" s="109"/>
      <c r="BV4" s="109"/>
      <c r="BW4" s="109"/>
      <c r="BX4" s="109"/>
      <c r="BY4" s="109"/>
      <c r="BZ4" s="109"/>
      <c r="CA4" s="109"/>
      <c r="CB4" s="109"/>
      <c r="CC4" s="109"/>
      <c r="CD4" s="109"/>
      <c r="CE4" s="109"/>
      <c r="CF4" s="109"/>
      <c r="CG4" s="109"/>
      <c r="CH4" s="109"/>
      <c r="CI4" s="109"/>
      <c r="CJ4" s="109"/>
      <c r="CK4" s="109"/>
      <c r="CL4" s="109"/>
      <c r="CM4" s="109"/>
      <c r="CN4" s="109"/>
      <c r="CO4" s="109"/>
      <c r="CP4" s="109"/>
      <c r="CQ4" s="109"/>
      <c r="CR4" s="109"/>
      <c r="CS4" s="109"/>
      <c r="CT4" s="109"/>
      <c r="CU4" s="109"/>
      <c r="CV4" s="109"/>
      <c r="CW4" s="109"/>
      <c r="CX4" s="109"/>
      <c r="CY4" s="109"/>
      <c r="CZ4" s="109"/>
      <c r="DA4" s="109"/>
      <c r="DB4" s="109"/>
      <c r="DC4" s="109"/>
      <c r="DD4" s="109"/>
      <c r="DE4" s="109"/>
      <c r="DF4" s="109"/>
      <c r="DG4" s="109"/>
      <c r="DH4" s="109"/>
      <c r="DI4" s="109"/>
      <c r="DJ4" s="109"/>
      <c r="DK4" s="109"/>
      <c r="DL4" s="109"/>
      <c r="DM4" s="109"/>
      <c r="DN4" s="109"/>
      <c r="DO4" s="109"/>
      <c r="DP4" s="109"/>
      <c r="DQ4" s="109"/>
      <c r="DR4" s="109"/>
      <c r="DS4" s="109"/>
      <c r="DT4" s="109"/>
      <c r="DU4" s="109"/>
      <c r="DV4" s="109"/>
      <c r="DW4" s="109"/>
      <c r="DX4" s="109"/>
      <c r="DY4" s="109"/>
      <c r="DZ4" s="109"/>
      <c r="EA4" s="109"/>
      <c r="EB4" s="109"/>
      <c r="EC4" s="109"/>
      <c r="ED4" s="109"/>
      <c r="EE4" s="109"/>
      <c r="EF4" s="109"/>
      <c r="EG4" s="109"/>
      <c r="EH4" s="109"/>
      <c r="EI4" s="109"/>
      <c r="EJ4" s="109"/>
      <c r="EK4" s="109"/>
      <c r="EL4" s="109"/>
      <c r="EM4" s="109"/>
      <c r="EN4" s="109"/>
      <c r="EO4" s="109"/>
      <c r="EP4" s="109"/>
      <c r="EQ4" s="109"/>
      <c r="ER4" s="109"/>
      <c r="ES4" s="109"/>
      <c r="ET4" s="109"/>
      <c r="EU4" s="109"/>
      <c r="EV4" s="109"/>
      <c r="EW4" s="109"/>
      <c r="EX4" s="109"/>
      <c r="EY4" s="109"/>
      <c r="EZ4" s="109"/>
      <c r="FA4" s="109"/>
      <c r="FB4" s="109"/>
      <c r="FC4" s="109"/>
      <c r="FD4" s="109"/>
      <c r="FE4" s="109"/>
      <c r="FF4" s="109"/>
      <c r="FG4" s="109"/>
      <c r="FH4" s="109"/>
      <c r="FI4" s="109"/>
      <c r="FJ4" s="109"/>
      <c r="FK4" s="109"/>
      <c r="FL4" s="109"/>
      <c r="FM4" s="109"/>
      <c r="FN4" s="109"/>
      <c r="FO4" s="109"/>
      <c r="FP4" s="109"/>
      <c r="FQ4" s="109"/>
      <c r="FR4" s="109"/>
      <c r="FS4" s="109"/>
      <c r="FT4" s="109"/>
      <c r="FU4" s="109"/>
      <c r="FV4" s="109"/>
      <c r="FW4" s="109"/>
      <c r="FX4" s="109"/>
      <c r="FY4" s="109"/>
      <c r="FZ4" s="109"/>
      <c r="GA4" s="109"/>
      <c r="GB4" s="109"/>
      <c r="GC4" s="109"/>
      <c r="GD4" s="109"/>
      <c r="GE4" s="109"/>
      <c r="GF4" s="109"/>
      <c r="GG4" s="109"/>
      <c r="GH4" s="109"/>
      <c r="GI4" s="109"/>
      <c r="GJ4" s="109"/>
      <c r="GK4" s="109"/>
      <c r="GL4" s="109"/>
      <c r="GM4" s="109"/>
      <c r="GN4" s="109"/>
      <c r="GO4" s="109"/>
      <c r="GP4" s="109"/>
      <c r="GQ4" s="109"/>
      <c r="GR4" s="109"/>
      <c r="GS4" s="109"/>
      <c r="GT4" s="109"/>
      <c r="GU4" s="109"/>
      <c r="GV4" s="109"/>
      <c r="GW4" s="109"/>
      <c r="GX4" s="109"/>
      <c r="GY4" s="109"/>
      <c r="GZ4" s="109"/>
      <c r="HA4" s="109"/>
      <c r="HB4" s="109"/>
      <c r="HC4" s="109"/>
      <c r="HD4" s="109"/>
      <c r="HE4" s="109"/>
      <c r="HF4" s="109"/>
      <c r="HG4" s="109"/>
      <c r="HH4" s="109"/>
      <c r="HI4" s="109"/>
      <c r="HJ4" s="109"/>
      <c r="HK4" s="109"/>
      <c r="HL4" s="109"/>
      <c r="HM4" s="109"/>
      <c r="HN4" s="109"/>
      <c r="HO4" s="109"/>
      <c r="HP4" s="109"/>
      <c r="HQ4" s="109"/>
      <c r="HR4" s="109"/>
      <c r="HS4" s="109"/>
      <c r="HT4" s="109"/>
      <c r="HU4" s="109"/>
      <c r="HV4" s="109"/>
      <c r="HW4" s="109"/>
      <c r="HX4" s="109"/>
      <c r="HY4" s="109"/>
      <c r="HZ4" s="109"/>
      <c r="IA4" s="109"/>
      <c r="IB4" s="109"/>
      <c r="IC4" s="109"/>
      <c r="ID4" s="109"/>
    </row>
    <row r="5" spans="1:238">
      <c r="A5" s="130" t="s">
        <v>96</v>
      </c>
      <c r="B5" s="130"/>
      <c r="C5" s="130"/>
      <c r="D5" s="130"/>
      <c r="E5" s="130"/>
      <c r="F5" s="130"/>
      <c r="G5" s="130"/>
      <c r="H5" s="130"/>
      <c r="I5" s="130"/>
      <c r="J5" s="130"/>
      <c r="K5" s="130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/>
      <c r="AN5" s="109"/>
      <c r="AO5" s="109"/>
      <c r="AP5" s="109"/>
      <c r="AQ5" s="109"/>
      <c r="AR5" s="109"/>
      <c r="AS5" s="109"/>
      <c r="AT5" s="109"/>
      <c r="AU5" s="109"/>
      <c r="AV5" s="109"/>
      <c r="AW5" s="109"/>
      <c r="AX5" s="109"/>
      <c r="AY5" s="109"/>
      <c r="AZ5" s="109"/>
      <c r="BA5" s="109"/>
      <c r="BB5" s="109"/>
      <c r="BC5" s="109"/>
      <c r="BD5" s="109"/>
      <c r="BE5" s="109"/>
      <c r="BF5" s="109"/>
      <c r="BG5" s="109"/>
      <c r="BH5" s="109"/>
      <c r="BI5" s="109"/>
      <c r="BJ5" s="109"/>
      <c r="BK5" s="109"/>
      <c r="BL5" s="109"/>
      <c r="BM5" s="109"/>
      <c r="BN5" s="109"/>
      <c r="BO5" s="109"/>
      <c r="BP5" s="109"/>
      <c r="BQ5" s="109"/>
      <c r="BR5" s="109"/>
      <c r="BS5" s="109"/>
      <c r="BT5" s="109"/>
      <c r="BU5" s="109"/>
      <c r="BV5" s="109"/>
      <c r="BW5" s="109"/>
      <c r="BX5" s="109"/>
      <c r="BY5" s="109"/>
      <c r="BZ5" s="109"/>
      <c r="CA5" s="109"/>
      <c r="CB5" s="109"/>
      <c r="CC5" s="109"/>
      <c r="CD5" s="109"/>
      <c r="CE5" s="109"/>
      <c r="CF5" s="109"/>
      <c r="CG5" s="109"/>
      <c r="CH5" s="109"/>
      <c r="CI5" s="109"/>
      <c r="CJ5" s="109"/>
      <c r="CK5" s="109"/>
      <c r="CL5" s="109"/>
      <c r="CM5" s="109"/>
      <c r="CN5" s="109"/>
      <c r="CO5" s="109"/>
      <c r="CP5" s="109"/>
      <c r="CQ5" s="109"/>
      <c r="CR5" s="109"/>
      <c r="CS5" s="109"/>
      <c r="CT5" s="109"/>
      <c r="CU5" s="109"/>
      <c r="CV5" s="109"/>
      <c r="CW5" s="109"/>
      <c r="CX5" s="109"/>
      <c r="CY5" s="109"/>
      <c r="CZ5" s="109"/>
      <c r="DA5" s="109"/>
      <c r="DB5" s="109"/>
      <c r="DC5" s="109"/>
      <c r="DD5" s="109"/>
      <c r="DE5" s="109"/>
      <c r="DF5" s="109"/>
      <c r="DG5" s="109"/>
      <c r="DH5" s="109"/>
      <c r="DI5" s="109"/>
      <c r="DJ5" s="109"/>
      <c r="DK5" s="109"/>
      <c r="DL5" s="109"/>
      <c r="DM5" s="109"/>
      <c r="DN5" s="109"/>
      <c r="DO5" s="109"/>
      <c r="DP5" s="109"/>
      <c r="DQ5" s="109"/>
      <c r="DR5" s="109"/>
      <c r="DS5" s="109"/>
      <c r="DT5" s="109"/>
      <c r="DU5" s="109"/>
      <c r="DV5" s="109"/>
      <c r="DW5" s="109"/>
      <c r="DX5" s="109"/>
      <c r="DY5" s="109"/>
      <c r="DZ5" s="109"/>
      <c r="EA5" s="109"/>
      <c r="EB5" s="109"/>
      <c r="EC5" s="109"/>
      <c r="ED5" s="109"/>
      <c r="EE5" s="109"/>
      <c r="EF5" s="109"/>
      <c r="EG5" s="109"/>
      <c r="EH5" s="109"/>
      <c r="EI5" s="109"/>
      <c r="EJ5" s="109"/>
      <c r="EK5" s="109"/>
      <c r="EL5" s="109"/>
      <c r="EM5" s="109"/>
      <c r="EN5" s="109"/>
      <c r="EO5" s="109"/>
      <c r="EP5" s="109"/>
      <c r="EQ5" s="109"/>
      <c r="ER5" s="109"/>
      <c r="ES5" s="109"/>
      <c r="ET5" s="109"/>
      <c r="EU5" s="109"/>
      <c r="EV5" s="109"/>
      <c r="EW5" s="109"/>
      <c r="EX5" s="109"/>
      <c r="EY5" s="109"/>
      <c r="EZ5" s="109"/>
      <c r="FA5" s="109"/>
      <c r="FB5" s="109"/>
      <c r="FC5" s="109"/>
      <c r="FD5" s="109"/>
      <c r="FE5" s="109"/>
      <c r="FF5" s="109"/>
      <c r="FG5" s="109"/>
      <c r="FH5" s="109"/>
      <c r="FI5" s="109"/>
      <c r="FJ5" s="109"/>
      <c r="FK5" s="109"/>
      <c r="FL5" s="109"/>
      <c r="FM5" s="109"/>
      <c r="FN5" s="109"/>
      <c r="FO5" s="109"/>
      <c r="FP5" s="109"/>
      <c r="FQ5" s="109"/>
      <c r="FR5" s="109"/>
      <c r="FS5" s="109"/>
      <c r="FT5" s="109"/>
      <c r="FU5" s="109"/>
      <c r="FV5" s="109"/>
      <c r="FW5" s="109"/>
      <c r="FX5" s="109"/>
      <c r="FY5" s="109"/>
      <c r="FZ5" s="109"/>
      <c r="GA5" s="109"/>
      <c r="GB5" s="109"/>
      <c r="GC5" s="109"/>
      <c r="GD5" s="109"/>
      <c r="GE5" s="109"/>
      <c r="GF5" s="109"/>
      <c r="GG5" s="109"/>
      <c r="GH5" s="109"/>
      <c r="GI5" s="109"/>
      <c r="GJ5" s="109"/>
      <c r="GK5" s="109"/>
      <c r="GL5" s="109"/>
      <c r="GM5" s="109"/>
      <c r="GN5" s="109"/>
      <c r="GO5" s="109"/>
      <c r="GP5" s="109"/>
      <c r="GQ5" s="109"/>
      <c r="GR5" s="109"/>
      <c r="GS5" s="109"/>
      <c r="GT5" s="109"/>
      <c r="GU5" s="109"/>
      <c r="GV5" s="109"/>
      <c r="GW5" s="109"/>
      <c r="GX5" s="109"/>
      <c r="GY5" s="109"/>
      <c r="GZ5" s="109"/>
      <c r="HA5" s="109"/>
      <c r="HB5" s="109"/>
      <c r="HC5" s="109"/>
      <c r="HD5" s="109"/>
      <c r="HE5" s="109"/>
      <c r="HF5" s="109"/>
      <c r="HG5" s="109"/>
      <c r="HH5" s="109"/>
      <c r="HI5" s="109"/>
      <c r="HJ5" s="109"/>
      <c r="HK5" s="109"/>
      <c r="HL5" s="109"/>
      <c r="HM5" s="109"/>
      <c r="HN5" s="109"/>
      <c r="HO5" s="109"/>
      <c r="HP5" s="109"/>
      <c r="HQ5" s="109"/>
      <c r="HR5" s="109"/>
      <c r="HS5" s="109"/>
      <c r="HT5" s="109"/>
      <c r="HU5" s="109"/>
      <c r="HV5" s="109"/>
      <c r="HW5" s="109"/>
      <c r="HX5" s="109"/>
      <c r="HY5" s="109"/>
      <c r="HZ5" s="109"/>
      <c r="IA5" s="109"/>
      <c r="IB5" s="109"/>
      <c r="IC5" s="109"/>
      <c r="ID5" s="109"/>
    </row>
    <row r="6" spans="1:238">
      <c r="A6" s="128" t="s">
        <v>94</v>
      </c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  <c r="AO6" s="109"/>
      <c r="AP6" s="109"/>
      <c r="AQ6" s="109"/>
      <c r="AR6" s="109"/>
      <c r="AS6" s="109"/>
      <c r="AT6" s="109"/>
      <c r="AU6" s="109"/>
      <c r="AV6" s="109"/>
      <c r="AW6" s="109"/>
      <c r="AX6" s="109"/>
      <c r="AY6" s="109"/>
      <c r="AZ6" s="109"/>
      <c r="BA6" s="109"/>
      <c r="BB6" s="109"/>
      <c r="BC6" s="109"/>
      <c r="BD6" s="109"/>
      <c r="BE6" s="109"/>
      <c r="BF6" s="109"/>
      <c r="BG6" s="109"/>
      <c r="BH6" s="109"/>
      <c r="BI6" s="109"/>
      <c r="BJ6" s="109"/>
      <c r="BK6" s="109"/>
      <c r="BL6" s="109"/>
      <c r="BM6" s="109"/>
      <c r="BN6" s="109"/>
      <c r="BO6" s="109"/>
      <c r="BP6" s="109"/>
      <c r="BQ6" s="109"/>
      <c r="BR6" s="109"/>
      <c r="BS6" s="109"/>
      <c r="BT6" s="109"/>
      <c r="BU6" s="109"/>
      <c r="BV6" s="109"/>
      <c r="BW6" s="109"/>
      <c r="BX6" s="109"/>
      <c r="BY6" s="109"/>
      <c r="BZ6" s="109"/>
      <c r="CA6" s="109"/>
      <c r="CB6" s="109"/>
      <c r="CC6" s="109"/>
      <c r="CD6" s="109"/>
      <c r="CE6" s="109"/>
      <c r="CF6" s="109"/>
      <c r="CG6" s="109"/>
      <c r="CH6" s="109"/>
      <c r="CI6" s="109"/>
      <c r="CJ6" s="109"/>
      <c r="CK6" s="109"/>
      <c r="CL6" s="109"/>
      <c r="CM6" s="109"/>
      <c r="CN6" s="109"/>
      <c r="CO6" s="109"/>
      <c r="CP6" s="109"/>
      <c r="CQ6" s="109"/>
      <c r="CR6" s="109"/>
      <c r="CS6" s="109"/>
      <c r="CT6" s="109"/>
      <c r="CU6" s="109"/>
      <c r="CV6" s="109"/>
      <c r="CW6" s="109"/>
      <c r="CX6" s="109"/>
      <c r="CY6" s="109"/>
      <c r="CZ6" s="109"/>
      <c r="DA6" s="109"/>
      <c r="DB6" s="109"/>
      <c r="DC6" s="109"/>
      <c r="DD6" s="109"/>
      <c r="DE6" s="109"/>
      <c r="DF6" s="109"/>
      <c r="DG6" s="109"/>
      <c r="DH6" s="109"/>
      <c r="DI6" s="109"/>
      <c r="DJ6" s="109"/>
      <c r="DK6" s="109"/>
      <c r="DL6" s="109"/>
      <c r="DM6" s="109"/>
      <c r="DN6" s="109"/>
      <c r="DO6" s="109"/>
      <c r="DP6" s="109"/>
      <c r="DQ6" s="109"/>
      <c r="DR6" s="109"/>
      <c r="DS6" s="109"/>
      <c r="DT6" s="109"/>
      <c r="DU6" s="109"/>
      <c r="DV6" s="109"/>
      <c r="DW6" s="109"/>
      <c r="DX6" s="109"/>
      <c r="DY6" s="109"/>
      <c r="DZ6" s="109"/>
      <c r="EA6" s="109"/>
      <c r="EB6" s="109"/>
      <c r="EC6" s="109"/>
      <c r="ED6" s="109"/>
      <c r="EE6" s="109"/>
      <c r="EF6" s="109"/>
      <c r="EG6" s="109"/>
      <c r="EH6" s="109"/>
      <c r="EI6" s="109"/>
      <c r="EJ6" s="109"/>
      <c r="EK6" s="109"/>
      <c r="EL6" s="109"/>
      <c r="EM6" s="109"/>
      <c r="EN6" s="109"/>
      <c r="EO6" s="109"/>
      <c r="EP6" s="109"/>
      <c r="EQ6" s="109"/>
      <c r="ER6" s="109"/>
      <c r="ES6" s="109"/>
      <c r="ET6" s="109"/>
      <c r="EU6" s="109"/>
      <c r="EV6" s="109"/>
      <c r="EW6" s="109"/>
      <c r="EX6" s="109"/>
      <c r="EY6" s="109"/>
      <c r="EZ6" s="109"/>
      <c r="FA6" s="109"/>
      <c r="FB6" s="109"/>
      <c r="FC6" s="109"/>
      <c r="FD6" s="109"/>
      <c r="FE6" s="109"/>
      <c r="FF6" s="109"/>
      <c r="FG6" s="109"/>
      <c r="FH6" s="109"/>
      <c r="FI6" s="109"/>
      <c r="FJ6" s="109"/>
      <c r="FK6" s="109"/>
      <c r="FL6" s="109"/>
      <c r="FM6" s="109"/>
      <c r="FN6" s="109"/>
      <c r="FO6" s="109"/>
      <c r="FP6" s="109"/>
      <c r="FQ6" s="109"/>
      <c r="FR6" s="109"/>
      <c r="FS6" s="109"/>
      <c r="FT6" s="109"/>
      <c r="FU6" s="109"/>
      <c r="FV6" s="109"/>
      <c r="FW6" s="109"/>
      <c r="FX6" s="109"/>
      <c r="FY6" s="109"/>
      <c r="FZ6" s="109"/>
      <c r="GA6" s="109"/>
      <c r="GB6" s="109"/>
      <c r="GC6" s="109"/>
      <c r="GD6" s="109"/>
      <c r="GE6" s="109"/>
      <c r="GF6" s="109"/>
      <c r="GG6" s="109"/>
      <c r="GH6" s="109"/>
      <c r="GI6" s="109"/>
      <c r="GJ6" s="109"/>
      <c r="GK6" s="109"/>
      <c r="GL6" s="109"/>
      <c r="GM6" s="109"/>
      <c r="GN6" s="109"/>
      <c r="GO6" s="109"/>
      <c r="GP6" s="109"/>
      <c r="GQ6" s="109"/>
      <c r="GR6" s="109"/>
      <c r="GS6" s="109"/>
      <c r="GT6" s="109"/>
      <c r="GU6" s="109"/>
      <c r="GV6" s="109"/>
      <c r="GW6" s="109"/>
      <c r="GX6" s="109"/>
      <c r="GY6" s="109"/>
      <c r="GZ6" s="109"/>
      <c r="HA6" s="109"/>
      <c r="HB6" s="109"/>
      <c r="HC6" s="109"/>
      <c r="HD6" s="109"/>
      <c r="HE6" s="109"/>
      <c r="HF6" s="109"/>
      <c r="HG6" s="109"/>
      <c r="HH6" s="109"/>
      <c r="HI6" s="109"/>
      <c r="HJ6" s="109"/>
      <c r="HK6" s="109"/>
      <c r="HL6" s="109"/>
      <c r="HM6" s="109"/>
      <c r="HN6" s="109"/>
      <c r="HO6" s="109"/>
      <c r="HP6" s="109"/>
      <c r="HQ6" s="109"/>
      <c r="HR6" s="109"/>
      <c r="HS6" s="109"/>
      <c r="HT6" s="109"/>
      <c r="HU6" s="109"/>
      <c r="HV6" s="109"/>
      <c r="HW6" s="109"/>
      <c r="HX6" s="109"/>
      <c r="HY6" s="109"/>
      <c r="HZ6" s="109"/>
      <c r="IA6" s="109"/>
      <c r="IB6" s="109"/>
      <c r="IC6" s="109"/>
      <c r="ID6" s="109"/>
    </row>
    <row r="7" spans="1:238">
      <c r="A7" s="111" t="s">
        <v>97</v>
      </c>
      <c r="B7" s="122" t="s">
        <v>98</v>
      </c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2"/>
      <c r="AF7" s="122"/>
      <c r="AG7" s="122"/>
      <c r="AH7" s="122"/>
      <c r="AI7" s="122"/>
      <c r="AJ7" s="122"/>
      <c r="AK7" s="122"/>
      <c r="AL7" s="122"/>
      <c r="AM7" s="122"/>
      <c r="AN7" s="122"/>
      <c r="AO7" s="122"/>
      <c r="AP7" s="122"/>
      <c r="AQ7" s="122"/>
      <c r="AR7" s="122"/>
      <c r="AS7" s="122"/>
      <c r="AT7" s="122"/>
      <c r="AU7" s="122"/>
      <c r="AV7" s="122"/>
      <c r="AW7" s="122"/>
      <c r="AX7" s="122"/>
      <c r="AY7" s="122"/>
      <c r="AZ7" s="122"/>
      <c r="BA7" s="122"/>
      <c r="BB7" s="122"/>
      <c r="BC7" s="122"/>
      <c r="BD7" s="122"/>
      <c r="BE7" s="122"/>
      <c r="BF7" s="122"/>
      <c r="BG7" s="122"/>
      <c r="BH7" s="122"/>
      <c r="BI7" s="122"/>
      <c r="BJ7" s="122"/>
      <c r="BK7" s="122"/>
      <c r="BL7" s="122"/>
      <c r="BM7" s="122"/>
      <c r="BN7" s="122"/>
      <c r="BO7" s="122"/>
      <c r="BP7" s="122"/>
      <c r="BQ7" s="122"/>
      <c r="BR7" s="122"/>
      <c r="BS7" s="122"/>
      <c r="BT7" s="122"/>
      <c r="BU7" s="122"/>
      <c r="BV7" s="122"/>
      <c r="BW7" s="122"/>
      <c r="BX7" s="122"/>
      <c r="BY7" s="122"/>
      <c r="BZ7" s="122"/>
      <c r="CA7" s="122"/>
      <c r="CB7" s="122"/>
      <c r="CC7" s="122"/>
      <c r="CD7" s="122"/>
      <c r="CE7" s="122"/>
      <c r="CF7" s="122"/>
      <c r="CG7" s="122"/>
      <c r="CH7" s="122"/>
      <c r="CI7" s="122"/>
      <c r="CJ7" s="122"/>
      <c r="CK7" s="122"/>
      <c r="CL7" s="122"/>
      <c r="CM7" s="122"/>
      <c r="CN7" s="122"/>
      <c r="CO7" s="122"/>
      <c r="CP7" s="122"/>
      <c r="CQ7" s="122"/>
      <c r="CR7" s="122"/>
      <c r="CS7" s="122"/>
      <c r="CT7" s="122"/>
      <c r="CU7" s="122"/>
      <c r="CV7" s="122"/>
      <c r="CW7" s="122"/>
      <c r="CX7" s="122"/>
      <c r="CY7" s="122"/>
      <c r="CZ7" s="122"/>
      <c r="DA7" s="122"/>
      <c r="DB7" s="122"/>
      <c r="DC7" s="122"/>
      <c r="DD7" s="122"/>
      <c r="DE7" s="122"/>
      <c r="DF7" s="122"/>
      <c r="DG7" s="122"/>
      <c r="DH7" s="122"/>
      <c r="DI7" s="122"/>
      <c r="DJ7" s="122"/>
      <c r="DK7" s="122"/>
      <c r="DL7" s="122"/>
      <c r="DM7" s="122"/>
      <c r="DN7" s="122"/>
      <c r="DO7" s="122"/>
      <c r="DP7" s="122"/>
      <c r="DQ7" s="122"/>
      <c r="DR7" s="122"/>
      <c r="DS7" s="122"/>
      <c r="DT7" s="122"/>
      <c r="DU7" s="122"/>
      <c r="DV7" s="122"/>
      <c r="DW7" s="122"/>
      <c r="DX7" s="122"/>
      <c r="DY7" s="122"/>
      <c r="DZ7" s="122"/>
      <c r="EA7" s="122"/>
      <c r="EB7" s="122"/>
      <c r="EC7" s="122"/>
      <c r="ED7" s="122"/>
      <c r="EE7" s="122"/>
      <c r="EF7" s="122"/>
      <c r="EG7" s="122"/>
      <c r="EH7" s="122"/>
      <c r="EI7" s="122"/>
      <c r="EJ7" s="122"/>
      <c r="EK7" s="122"/>
      <c r="EL7" s="122"/>
      <c r="EM7" s="122"/>
      <c r="EN7" s="122"/>
      <c r="EO7" s="122"/>
      <c r="EP7" s="122"/>
      <c r="EQ7" s="122"/>
      <c r="ER7" s="122"/>
      <c r="ES7" s="122"/>
      <c r="ET7" s="122"/>
      <c r="EU7" s="122"/>
      <c r="EV7" s="122"/>
      <c r="EW7" s="122"/>
      <c r="EX7" s="122"/>
      <c r="EY7" s="122"/>
      <c r="EZ7" s="122"/>
      <c r="FA7" s="122"/>
      <c r="FB7" s="122"/>
      <c r="FC7" s="122"/>
      <c r="FD7" s="122"/>
      <c r="FE7" s="122"/>
      <c r="FF7" s="122"/>
      <c r="FG7" s="122"/>
      <c r="FH7" s="122"/>
      <c r="FI7" s="122"/>
      <c r="FJ7" s="122"/>
      <c r="FK7" s="122"/>
      <c r="FL7" s="122"/>
      <c r="FM7" s="122"/>
      <c r="FN7" s="122"/>
      <c r="FO7" s="122"/>
      <c r="FP7" s="122"/>
      <c r="FQ7" s="122"/>
      <c r="FR7" s="122"/>
      <c r="FS7" s="122"/>
      <c r="FT7" s="122"/>
      <c r="FU7" s="122"/>
      <c r="FV7" s="122"/>
      <c r="FW7" s="122"/>
      <c r="FX7" s="122"/>
      <c r="FY7" s="122"/>
      <c r="FZ7" s="122"/>
      <c r="GA7" s="122"/>
      <c r="GB7" s="122"/>
      <c r="GC7" s="122"/>
      <c r="GD7" s="122"/>
      <c r="GE7" s="122"/>
      <c r="GF7" s="122"/>
      <c r="GG7" s="122"/>
      <c r="GH7" s="122"/>
      <c r="GI7" s="122"/>
      <c r="GJ7" s="122"/>
      <c r="GK7" s="122"/>
      <c r="GL7" s="122"/>
      <c r="GM7" s="122"/>
      <c r="GN7" s="122"/>
      <c r="GO7" s="122"/>
      <c r="GP7" s="122"/>
      <c r="GQ7" s="122"/>
      <c r="GR7" s="122"/>
      <c r="GS7" s="122"/>
      <c r="GT7" s="122"/>
      <c r="GU7" s="122"/>
      <c r="GV7" s="122"/>
      <c r="GW7" s="122"/>
      <c r="GX7" s="122"/>
      <c r="GY7" s="122"/>
      <c r="GZ7" s="122"/>
      <c r="HA7" s="122"/>
      <c r="HB7" s="122"/>
      <c r="HC7" s="122"/>
      <c r="HD7" s="122"/>
      <c r="HE7" s="122"/>
      <c r="HF7" s="122"/>
      <c r="HG7" s="122"/>
      <c r="HH7" s="122"/>
      <c r="HI7" s="122"/>
      <c r="HJ7" s="122"/>
      <c r="HK7" s="122"/>
      <c r="HL7" s="122"/>
      <c r="HM7" s="122"/>
      <c r="HN7" s="122"/>
      <c r="HO7" s="122"/>
      <c r="HP7" s="122"/>
      <c r="HQ7" s="122"/>
      <c r="HR7" s="122"/>
      <c r="HS7" s="122"/>
      <c r="HT7" s="122"/>
      <c r="HU7" s="122"/>
      <c r="HV7" s="122"/>
      <c r="HW7" s="122"/>
      <c r="HX7" s="122"/>
      <c r="HY7" s="122"/>
      <c r="HZ7" s="122"/>
      <c r="IA7" s="122"/>
      <c r="IB7" s="122"/>
      <c r="IC7" s="122"/>
      <c r="ID7" s="122"/>
    </row>
    <row r="8" spans="1:238">
      <c r="A8" s="111" t="s">
        <v>97</v>
      </c>
      <c r="B8" s="110" t="s">
        <v>99</v>
      </c>
      <c r="C8" s="110" t="s">
        <v>100</v>
      </c>
      <c r="D8" s="110" t="s">
        <v>101</v>
      </c>
      <c r="E8" s="110" t="s">
        <v>102</v>
      </c>
      <c r="F8" s="110" t="s">
        <v>103</v>
      </c>
      <c r="G8" s="110" t="s">
        <v>104</v>
      </c>
      <c r="H8" s="110" t="s">
        <v>105</v>
      </c>
      <c r="I8" s="110" t="s">
        <v>106</v>
      </c>
      <c r="J8" s="110" t="s">
        <v>107</v>
      </c>
      <c r="K8" s="110" t="s">
        <v>108</v>
      </c>
      <c r="L8" s="110" t="s">
        <v>109</v>
      </c>
      <c r="M8" s="110" t="s">
        <v>110</v>
      </c>
      <c r="N8" s="110" t="s">
        <v>111</v>
      </c>
      <c r="O8" s="110" t="s">
        <v>112</v>
      </c>
      <c r="P8" s="110" t="s">
        <v>113</v>
      </c>
      <c r="Q8" s="110" t="s">
        <v>114</v>
      </c>
      <c r="R8" s="110" t="s">
        <v>115</v>
      </c>
      <c r="S8" s="110" t="s">
        <v>116</v>
      </c>
      <c r="T8" s="110" t="s">
        <v>117</v>
      </c>
      <c r="U8" s="110" t="s">
        <v>118</v>
      </c>
      <c r="V8" s="110" t="s">
        <v>119</v>
      </c>
      <c r="W8" s="110" t="s">
        <v>120</v>
      </c>
      <c r="X8" s="110" t="s">
        <v>121</v>
      </c>
      <c r="Y8" s="110" t="s">
        <v>122</v>
      </c>
      <c r="Z8" s="110" t="s">
        <v>123</v>
      </c>
      <c r="AA8" s="110" t="s">
        <v>124</v>
      </c>
      <c r="AB8" s="110" t="s">
        <v>125</v>
      </c>
      <c r="AC8" s="110" t="s">
        <v>126</v>
      </c>
      <c r="AD8" s="110" t="s">
        <v>127</v>
      </c>
      <c r="AE8" s="110" t="s">
        <v>128</v>
      </c>
      <c r="AF8" s="110" t="s">
        <v>129</v>
      </c>
      <c r="AG8" s="110" t="s">
        <v>130</v>
      </c>
      <c r="AH8" s="110" t="s">
        <v>131</v>
      </c>
      <c r="AI8" s="110" t="s">
        <v>132</v>
      </c>
      <c r="AJ8" s="110" t="s">
        <v>133</v>
      </c>
      <c r="AK8" s="110" t="s">
        <v>134</v>
      </c>
      <c r="AL8" s="110" t="s">
        <v>135</v>
      </c>
      <c r="AM8" s="110" t="s">
        <v>136</v>
      </c>
      <c r="AN8" s="110" t="s">
        <v>137</v>
      </c>
      <c r="AO8" s="110" t="s">
        <v>138</v>
      </c>
      <c r="AP8" s="110" t="s">
        <v>139</v>
      </c>
      <c r="AQ8" s="110" t="s">
        <v>140</v>
      </c>
      <c r="AR8" s="110" t="s">
        <v>141</v>
      </c>
      <c r="AS8" s="110" t="s">
        <v>142</v>
      </c>
      <c r="AT8" s="110" t="s">
        <v>143</v>
      </c>
      <c r="AU8" s="110" t="s">
        <v>144</v>
      </c>
      <c r="AV8" s="110" t="s">
        <v>145</v>
      </c>
      <c r="AW8" s="110" t="s">
        <v>146</v>
      </c>
      <c r="AX8" s="110" t="s">
        <v>147</v>
      </c>
      <c r="AY8" s="110" t="s">
        <v>148</v>
      </c>
      <c r="AZ8" s="110" t="s">
        <v>149</v>
      </c>
      <c r="BA8" s="110" t="s">
        <v>150</v>
      </c>
      <c r="BB8" s="110" t="s">
        <v>151</v>
      </c>
      <c r="BC8" s="110" t="s">
        <v>152</v>
      </c>
      <c r="BD8" s="110" t="s">
        <v>153</v>
      </c>
      <c r="BE8" s="110" t="s">
        <v>154</v>
      </c>
      <c r="BF8" s="110" t="s">
        <v>155</v>
      </c>
      <c r="BG8" s="110" t="s">
        <v>156</v>
      </c>
      <c r="BH8" s="110" t="s">
        <v>157</v>
      </c>
      <c r="BI8" s="110" t="s">
        <v>158</v>
      </c>
      <c r="BJ8" s="110" t="s">
        <v>159</v>
      </c>
      <c r="BK8" s="110" t="s">
        <v>160</v>
      </c>
      <c r="BL8" s="110" t="s">
        <v>161</v>
      </c>
      <c r="BM8" s="110" t="s">
        <v>162</v>
      </c>
      <c r="BN8" s="110" t="s">
        <v>163</v>
      </c>
      <c r="BO8" s="110" t="s">
        <v>164</v>
      </c>
      <c r="BP8" s="110" t="s">
        <v>165</v>
      </c>
      <c r="BQ8" s="110" t="s">
        <v>166</v>
      </c>
      <c r="BR8" s="110" t="s">
        <v>167</v>
      </c>
      <c r="BS8" s="110" t="s">
        <v>168</v>
      </c>
      <c r="BT8" s="110" t="s">
        <v>169</v>
      </c>
      <c r="BU8" s="110" t="s">
        <v>170</v>
      </c>
      <c r="BV8" s="110" t="s">
        <v>171</v>
      </c>
      <c r="BW8" s="110" t="s">
        <v>172</v>
      </c>
      <c r="BX8" s="110" t="s">
        <v>173</v>
      </c>
      <c r="BY8" s="110" t="s">
        <v>174</v>
      </c>
      <c r="BZ8" s="110" t="s">
        <v>175</v>
      </c>
      <c r="CA8" s="110" t="s">
        <v>176</v>
      </c>
      <c r="CB8" s="110" t="s">
        <v>177</v>
      </c>
      <c r="CC8" s="110" t="s">
        <v>178</v>
      </c>
      <c r="CD8" s="110" t="s">
        <v>179</v>
      </c>
      <c r="CE8" s="110" t="s">
        <v>180</v>
      </c>
      <c r="CF8" s="110" t="s">
        <v>181</v>
      </c>
      <c r="CG8" s="110" t="s">
        <v>182</v>
      </c>
      <c r="CH8" s="110" t="s">
        <v>183</v>
      </c>
      <c r="CI8" s="110" t="s">
        <v>184</v>
      </c>
      <c r="CJ8" s="110" t="s">
        <v>185</v>
      </c>
      <c r="CK8" s="110" t="s">
        <v>186</v>
      </c>
      <c r="CL8" s="110" t="s">
        <v>187</v>
      </c>
      <c r="CM8" s="110" t="s">
        <v>188</v>
      </c>
      <c r="CN8" s="110" t="s">
        <v>189</v>
      </c>
      <c r="CO8" s="110" t="s">
        <v>190</v>
      </c>
      <c r="CP8" s="110" t="s">
        <v>191</v>
      </c>
      <c r="CQ8" s="110" t="s">
        <v>192</v>
      </c>
      <c r="CR8" s="110" t="s">
        <v>193</v>
      </c>
      <c r="CS8" s="110" t="s">
        <v>194</v>
      </c>
      <c r="CT8" s="110" t="s">
        <v>195</v>
      </c>
      <c r="CU8" s="110" t="s">
        <v>196</v>
      </c>
      <c r="CV8" s="110" t="s">
        <v>197</v>
      </c>
      <c r="CW8" s="110" t="s">
        <v>198</v>
      </c>
      <c r="CX8" s="110" t="s">
        <v>199</v>
      </c>
      <c r="CY8" s="110" t="s">
        <v>200</v>
      </c>
      <c r="CZ8" s="110" t="s">
        <v>201</v>
      </c>
      <c r="DA8" s="110" t="s">
        <v>202</v>
      </c>
      <c r="DB8" s="110" t="s">
        <v>203</v>
      </c>
      <c r="DC8" s="110" t="s">
        <v>204</v>
      </c>
      <c r="DD8" s="110" t="s">
        <v>205</v>
      </c>
      <c r="DE8" s="110" t="s">
        <v>206</v>
      </c>
      <c r="DF8" s="110" t="s">
        <v>207</v>
      </c>
      <c r="DG8" s="110" t="s">
        <v>208</v>
      </c>
      <c r="DH8" s="110" t="s">
        <v>209</v>
      </c>
      <c r="DI8" s="110" t="s">
        <v>210</v>
      </c>
      <c r="DJ8" s="110" t="s">
        <v>211</v>
      </c>
      <c r="DK8" s="110" t="s">
        <v>212</v>
      </c>
      <c r="DL8" s="110" t="s">
        <v>213</v>
      </c>
      <c r="DM8" s="110" t="s">
        <v>214</v>
      </c>
      <c r="DN8" s="110" t="s">
        <v>215</v>
      </c>
      <c r="DO8" s="110" t="s">
        <v>216</v>
      </c>
      <c r="DP8" s="110" t="s">
        <v>217</v>
      </c>
      <c r="DQ8" s="110" t="s">
        <v>218</v>
      </c>
      <c r="DR8" s="110" t="s">
        <v>219</v>
      </c>
      <c r="DS8" s="110" t="s">
        <v>220</v>
      </c>
      <c r="DT8" s="110" t="s">
        <v>221</v>
      </c>
      <c r="DU8" s="110" t="s">
        <v>222</v>
      </c>
      <c r="DV8" s="110" t="s">
        <v>223</v>
      </c>
      <c r="DW8" s="110" t="s">
        <v>224</v>
      </c>
      <c r="DX8" s="110" t="s">
        <v>225</v>
      </c>
      <c r="DY8" s="110" t="s">
        <v>226</v>
      </c>
      <c r="DZ8" s="110" t="s">
        <v>227</v>
      </c>
      <c r="EA8" s="110" t="s">
        <v>228</v>
      </c>
      <c r="EB8" s="110" t="s">
        <v>229</v>
      </c>
      <c r="EC8" s="110" t="s">
        <v>230</v>
      </c>
      <c r="ED8" s="110" t="s">
        <v>231</v>
      </c>
      <c r="EE8" s="110" t="s">
        <v>232</v>
      </c>
      <c r="EF8" s="110" t="s">
        <v>233</v>
      </c>
      <c r="EG8" s="110" t="s">
        <v>234</v>
      </c>
      <c r="EH8" s="110" t="s">
        <v>235</v>
      </c>
      <c r="EI8" s="110" t="s">
        <v>236</v>
      </c>
      <c r="EJ8" s="110" t="s">
        <v>237</v>
      </c>
      <c r="EK8" s="110" t="s">
        <v>238</v>
      </c>
      <c r="EL8" s="110" t="s">
        <v>239</v>
      </c>
      <c r="EM8" s="110" t="s">
        <v>240</v>
      </c>
      <c r="EN8" s="110" t="s">
        <v>241</v>
      </c>
      <c r="EO8" s="110" t="s">
        <v>242</v>
      </c>
      <c r="EP8" s="110" t="s">
        <v>243</v>
      </c>
      <c r="EQ8" s="110" t="s">
        <v>244</v>
      </c>
      <c r="ER8" s="110" t="s">
        <v>245</v>
      </c>
      <c r="ES8" s="110" t="s">
        <v>246</v>
      </c>
      <c r="ET8" s="110" t="s">
        <v>247</v>
      </c>
      <c r="EU8" s="110" t="s">
        <v>248</v>
      </c>
      <c r="EV8" s="110" t="s">
        <v>249</v>
      </c>
      <c r="EW8" s="110" t="s">
        <v>250</v>
      </c>
      <c r="EX8" s="110" t="s">
        <v>251</v>
      </c>
      <c r="EY8" s="110" t="s">
        <v>252</v>
      </c>
      <c r="EZ8" s="110" t="s">
        <v>253</v>
      </c>
      <c r="FA8" s="110" t="s">
        <v>254</v>
      </c>
      <c r="FB8" s="110" t="s">
        <v>255</v>
      </c>
      <c r="FC8" s="110" t="s">
        <v>256</v>
      </c>
      <c r="FD8" s="110" t="s">
        <v>257</v>
      </c>
      <c r="FE8" s="110" t="s">
        <v>258</v>
      </c>
      <c r="FF8" s="110" t="s">
        <v>259</v>
      </c>
      <c r="FG8" s="110" t="s">
        <v>260</v>
      </c>
      <c r="FH8" s="110" t="s">
        <v>261</v>
      </c>
      <c r="FI8" s="110" t="s">
        <v>262</v>
      </c>
      <c r="FJ8" s="110" t="s">
        <v>263</v>
      </c>
      <c r="FK8" s="110" t="s">
        <v>264</v>
      </c>
      <c r="FL8" s="110" t="s">
        <v>265</v>
      </c>
      <c r="FM8" s="110" t="s">
        <v>266</v>
      </c>
      <c r="FN8" s="110" t="s">
        <v>267</v>
      </c>
      <c r="FO8" s="110" t="s">
        <v>268</v>
      </c>
      <c r="FP8" s="110" t="s">
        <v>269</v>
      </c>
      <c r="FQ8" s="110" t="s">
        <v>270</v>
      </c>
      <c r="FR8" s="110" t="s">
        <v>271</v>
      </c>
      <c r="FS8" s="110" t="s">
        <v>272</v>
      </c>
      <c r="FT8" s="110" t="s">
        <v>273</v>
      </c>
      <c r="FU8" s="110" t="s">
        <v>274</v>
      </c>
      <c r="FV8" s="110" t="s">
        <v>275</v>
      </c>
      <c r="FW8" s="110" t="s">
        <v>276</v>
      </c>
      <c r="FX8" s="110" t="s">
        <v>277</v>
      </c>
      <c r="FY8" s="110" t="s">
        <v>278</v>
      </c>
      <c r="FZ8" s="110" t="s">
        <v>279</v>
      </c>
      <c r="GA8" s="110" t="s">
        <v>280</v>
      </c>
      <c r="GB8" s="110" t="s">
        <v>281</v>
      </c>
      <c r="GC8" s="110" t="s">
        <v>282</v>
      </c>
      <c r="GD8" s="110" t="s">
        <v>283</v>
      </c>
      <c r="GE8" s="110" t="s">
        <v>284</v>
      </c>
      <c r="GF8" s="110" t="s">
        <v>285</v>
      </c>
      <c r="GG8" s="110" t="s">
        <v>286</v>
      </c>
      <c r="GH8" s="110" t="s">
        <v>287</v>
      </c>
      <c r="GI8" s="110" t="s">
        <v>288</v>
      </c>
      <c r="GJ8" s="110" t="s">
        <v>289</v>
      </c>
      <c r="GK8" s="110" t="s">
        <v>290</v>
      </c>
      <c r="GL8" s="110" t="s">
        <v>291</v>
      </c>
      <c r="GM8" s="110" t="s">
        <v>292</v>
      </c>
      <c r="GN8" s="110" t="s">
        <v>293</v>
      </c>
      <c r="GO8" s="110" t="s">
        <v>294</v>
      </c>
      <c r="GP8" s="110" t="s">
        <v>295</v>
      </c>
      <c r="GQ8" s="110" t="s">
        <v>296</v>
      </c>
      <c r="GR8" s="110" t="s">
        <v>297</v>
      </c>
      <c r="GS8" s="110" t="s">
        <v>298</v>
      </c>
      <c r="GT8" s="110" t="s">
        <v>299</v>
      </c>
      <c r="GU8" s="110" t="s">
        <v>300</v>
      </c>
      <c r="GV8" s="110" t="s">
        <v>301</v>
      </c>
      <c r="GW8" s="110" t="s">
        <v>302</v>
      </c>
      <c r="GX8" s="110" t="s">
        <v>303</v>
      </c>
      <c r="GY8" s="110" t="s">
        <v>304</v>
      </c>
      <c r="GZ8" s="110" t="s">
        <v>305</v>
      </c>
      <c r="HA8" s="110" t="s">
        <v>306</v>
      </c>
      <c r="HB8" s="110" t="s">
        <v>307</v>
      </c>
      <c r="HC8" s="110" t="s">
        <v>308</v>
      </c>
      <c r="HD8" s="110" t="s">
        <v>309</v>
      </c>
      <c r="HE8" s="110" t="s">
        <v>310</v>
      </c>
      <c r="HF8" s="110" t="s">
        <v>311</v>
      </c>
      <c r="HG8" s="110" t="s">
        <v>312</v>
      </c>
      <c r="HH8" s="110" t="s">
        <v>313</v>
      </c>
      <c r="HI8" s="110" t="s">
        <v>314</v>
      </c>
      <c r="HJ8" s="110" t="s">
        <v>315</v>
      </c>
      <c r="HK8" s="110" t="s">
        <v>316</v>
      </c>
      <c r="HL8" s="110" t="s">
        <v>317</v>
      </c>
      <c r="HM8" s="110" t="s">
        <v>318</v>
      </c>
      <c r="HN8" s="110" t="s">
        <v>319</v>
      </c>
      <c r="HO8" s="110" t="s">
        <v>320</v>
      </c>
      <c r="HP8" s="110" t="s">
        <v>321</v>
      </c>
      <c r="HQ8" s="110" t="s">
        <v>322</v>
      </c>
      <c r="HR8" s="110" t="s">
        <v>323</v>
      </c>
      <c r="HS8" s="110" t="s">
        <v>324</v>
      </c>
      <c r="HT8" s="110" t="s">
        <v>325</v>
      </c>
      <c r="HU8" s="110" t="s">
        <v>326</v>
      </c>
      <c r="HV8" s="110" t="s">
        <v>327</v>
      </c>
      <c r="HW8" s="110" t="s">
        <v>328</v>
      </c>
      <c r="HX8" s="110" t="s">
        <v>329</v>
      </c>
      <c r="HY8" s="110" t="s">
        <v>330</v>
      </c>
      <c r="HZ8" s="110" t="s">
        <v>331</v>
      </c>
      <c r="IA8" s="110" t="s">
        <v>332</v>
      </c>
      <c r="IB8" s="110" t="s">
        <v>333</v>
      </c>
      <c r="IC8" s="110" t="s">
        <v>334</v>
      </c>
      <c r="ID8" s="110" t="s">
        <v>335</v>
      </c>
    </row>
    <row r="9" spans="1:238">
      <c r="A9" s="122" t="s">
        <v>336</v>
      </c>
      <c r="B9" s="122"/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  <c r="AA9" s="122"/>
      <c r="AB9" s="122"/>
      <c r="AC9" s="122"/>
      <c r="AD9" s="122"/>
      <c r="AE9" s="122"/>
      <c r="AF9" s="122"/>
      <c r="AG9" s="122"/>
      <c r="AH9" s="122"/>
      <c r="AI9" s="122"/>
      <c r="AJ9" s="122"/>
      <c r="AK9" s="122"/>
      <c r="AL9" s="122"/>
      <c r="AM9" s="122"/>
      <c r="AN9" s="122"/>
      <c r="AO9" s="122"/>
      <c r="AP9" s="122"/>
      <c r="AQ9" s="122"/>
      <c r="AR9" s="122"/>
      <c r="AS9" s="122"/>
      <c r="AT9" s="122"/>
      <c r="AU9" s="122"/>
      <c r="AV9" s="122"/>
      <c r="AW9" s="122"/>
      <c r="AX9" s="122"/>
      <c r="AY9" s="122"/>
      <c r="AZ9" s="122"/>
      <c r="BA9" s="122"/>
      <c r="BB9" s="122"/>
      <c r="BC9" s="122"/>
      <c r="BD9" s="122"/>
      <c r="BE9" s="122"/>
      <c r="BF9" s="122"/>
      <c r="BG9" s="122"/>
      <c r="BH9" s="122"/>
      <c r="BI9" s="122"/>
      <c r="BJ9" s="122"/>
      <c r="BK9" s="122"/>
      <c r="BL9" s="122"/>
      <c r="BM9" s="122"/>
      <c r="BN9" s="122"/>
      <c r="BO9" s="122"/>
      <c r="BP9" s="122"/>
      <c r="BQ9" s="122"/>
      <c r="BR9" s="122"/>
      <c r="BS9" s="122"/>
      <c r="BT9" s="122"/>
      <c r="BU9" s="122"/>
      <c r="BV9" s="122"/>
      <c r="BW9" s="122"/>
      <c r="BX9" s="122"/>
      <c r="BY9" s="122"/>
      <c r="BZ9" s="122"/>
      <c r="CA9" s="122"/>
      <c r="CB9" s="122"/>
      <c r="CC9" s="122"/>
      <c r="CD9" s="122"/>
      <c r="CE9" s="122"/>
      <c r="CF9" s="122"/>
      <c r="CG9" s="122"/>
      <c r="CH9" s="122"/>
      <c r="CI9" s="122"/>
      <c r="CJ9" s="122"/>
      <c r="CK9" s="122"/>
      <c r="CL9" s="122"/>
      <c r="CM9" s="122"/>
      <c r="CN9" s="122"/>
      <c r="CO9" s="122"/>
      <c r="CP9" s="122"/>
      <c r="CQ9" s="122"/>
      <c r="CR9" s="122"/>
      <c r="CS9" s="122"/>
      <c r="CT9" s="122"/>
      <c r="CU9" s="122"/>
      <c r="CV9" s="122"/>
      <c r="CW9" s="122"/>
      <c r="CX9" s="122"/>
      <c r="CY9" s="122"/>
      <c r="CZ9" s="122"/>
      <c r="DA9" s="122"/>
      <c r="DB9" s="122"/>
      <c r="DC9" s="122"/>
      <c r="DD9" s="122"/>
      <c r="DE9" s="122"/>
      <c r="DF9" s="122"/>
      <c r="DG9" s="122"/>
      <c r="DH9" s="122"/>
      <c r="DI9" s="122"/>
      <c r="DJ9" s="122"/>
      <c r="DK9" s="122"/>
      <c r="DL9" s="122"/>
      <c r="DM9" s="122"/>
      <c r="DN9" s="122"/>
      <c r="DO9" s="122"/>
      <c r="DP9" s="122"/>
      <c r="DQ9" s="122"/>
      <c r="DR9" s="122"/>
      <c r="DS9" s="122"/>
      <c r="DT9" s="122"/>
      <c r="DU9" s="122"/>
      <c r="DV9" s="122"/>
      <c r="DW9" s="122"/>
      <c r="DX9" s="122"/>
      <c r="DY9" s="122"/>
      <c r="DZ9" s="122"/>
      <c r="EA9" s="122"/>
      <c r="EB9" s="122"/>
      <c r="EC9" s="122"/>
      <c r="ED9" s="122"/>
      <c r="EE9" s="122"/>
      <c r="EF9" s="122"/>
      <c r="EG9" s="122"/>
      <c r="EH9" s="122"/>
      <c r="EI9" s="122"/>
      <c r="EJ9" s="122"/>
      <c r="EK9" s="122"/>
      <c r="EL9" s="122"/>
      <c r="EM9" s="122"/>
      <c r="EN9" s="122"/>
      <c r="EO9" s="122"/>
      <c r="EP9" s="122"/>
      <c r="EQ9" s="122"/>
      <c r="ER9" s="122"/>
      <c r="ES9" s="122"/>
      <c r="ET9" s="122"/>
      <c r="EU9" s="122"/>
      <c r="EV9" s="122"/>
      <c r="EW9" s="122"/>
      <c r="EX9" s="122"/>
      <c r="EY9" s="122"/>
      <c r="EZ9" s="122"/>
      <c r="FA9" s="122"/>
      <c r="FB9" s="122"/>
      <c r="FC9" s="122"/>
      <c r="FD9" s="122"/>
      <c r="FE9" s="122"/>
      <c r="FF9" s="122"/>
      <c r="FG9" s="122"/>
      <c r="FH9" s="122"/>
      <c r="FI9" s="122"/>
      <c r="FJ9" s="122"/>
      <c r="FK9" s="122"/>
      <c r="FL9" s="122"/>
      <c r="FM9" s="122"/>
      <c r="FN9" s="122"/>
      <c r="FO9" s="122"/>
      <c r="FP9" s="122"/>
      <c r="FQ9" s="122"/>
      <c r="FR9" s="122"/>
      <c r="FS9" s="122"/>
      <c r="FT9" s="122"/>
      <c r="FU9" s="122"/>
      <c r="FV9" s="122"/>
      <c r="FW9" s="122"/>
      <c r="FX9" s="122"/>
      <c r="FY9" s="122"/>
      <c r="FZ9" s="122"/>
      <c r="GA9" s="122"/>
      <c r="GB9" s="122"/>
      <c r="GC9" s="122"/>
      <c r="GD9" s="122"/>
      <c r="GE9" s="122"/>
      <c r="GF9" s="122"/>
      <c r="GG9" s="122"/>
      <c r="GH9" s="122"/>
      <c r="GI9" s="122"/>
      <c r="GJ9" s="122"/>
      <c r="GK9" s="122"/>
      <c r="GL9" s="122"/>
      <c r="GM9" s="122"/>
      <c r="GN9" s="122"/>
      <c r="GO9" s="122"/>
      <c r="GP9" s="122"/>
      <c r="GQ9" s="122"/>
      <c r="GR9" s="122"/>
      <c r="GS9" s="122"/>
      <c r="GT9" s="122"/>
      <c r="GU9" s="122"/>
      <c r="GV9" s="122"/>
      <c r="GW9" s="122"/>
      <c r="GX9" s="122"/>
      <c r="GY9" s="122"/>
      <c r="GZ9" s="122"/>
      <c r="HA9" s="122"/>
      <c r="HB9" s="122"/>
      <c r="HC9" s="122"/>
      <c r="HD9" s="122"/>
      <c r="HE9" s="122"/>
      <c r="HF9" s="122"/>
      <c r="HG9" s="122"/>
      <c r="HH9" s="122"/>
      <c r="HI9" s="122"/>
      <c r="HJ9" s="122"/>
      <c r="HK9" s="122"/>
      <c r="HL9" s="122"/>
      <c r="HM9" s="122"/>
      <c r="HN9" s="122"/>
      <c r="HO9" s="122"/>
      <c r="HP9" s="122"/>
      <c r="HQ9" s="122"/>
      <c r="HR9" s="122"/>
      <c r="HS9" s="122"/>
      <c r="HT9" s="122"/>
      <c r="HU9" s="122"/>
      <c r="HV9" s="122"/>
      <c r="HW9" s="122"/>
      <c r="HX9" s="122"/>
      <c r="HY9" s="122"/>
      <c r="HZ9" s="122"/>
      <c r="IA9" s="122"/>
      <c r="IB9" s="122"/>
      <c r="IC9" s="122"/>
      <c r="ID9" s="122"/>
    </row>
    <row r="10" spans="1:238">
      <c r="A10" s="110" t="s">
        <v>337</v>
      </c>
      <c r="B10" s="112">
        <v>1.1000000000000001</v>
      </c>
      <c r="C10" s="112">
        <v>2.2000000000000002</v>
      </c>
      <c r="D10" s="112">
        <v>2.6</v>
      </c>
      <c r="E10" s="112">
        <v>3.4</v>
      </c>
      <c r="F10" s="112">
        <v>3.5</v>
      </c>
      <c r="G10" s="112">
        <v>2.9</v>
      </c>
      <c r="H10" s="112">
        <v>3.4</v>
      </c>
      <c r="I10" s="112">
        <v>2.5</v>
      </c>
      <c r="J10" s="112">
        <v>2.9</v>
      </c>
      <c r="K10" s="112">
        <v>2.9</v>
      </c>
      <c r="L10" s="112">
        <v>3.1</v>
      </c>
      <c r="M10" s="112">
        <v>3.2</v>
      </c>
      <c r="N10" s="112">
        <v>3.4</v>
      </c>
      <c r="O10" s="112">
        <v>2.8</v>
      </c>
      <c r="P10" s="112">
        <v>2.4</v>
      </c>
      <c r="Q10" s="112">
        <v>2</v>
      </c>
      <c r="R10" s="112">
        <v>3.6</v>
      </c>
      <c r="S10" s="112">
        <v>4.2</v>
      </c>
      <c r="T10" s="112">
        <v>3.5</v>
      </c>
      <c r="U10" s="112">
        <v>6.3</v>
      </c>
      <c r="V10" s="112">
        <v>6.4</v>
      </c>
      <c r="W10" s="112">
        <v>6.4</v>
      </c>
      <c r="X10" s="112">
        <v>7.6</v>
      </c>
      <c r="Y10" s="112">
        <v>8.4</v>
      </c>
      <c r="Z10" s="112">
        <v>9.8000000000000007</v>
      </c>
      <c r="AA10" s="112">
        <v>11</v>
      </c>
      <c r="AB10" s="112">
        <v>11.4</v>
      </c>
      <c r="AC10" s="112">
        <v>10.199999999999999</v>
      </c>
      <c r="AD10" s="112">
        <v>8.5</v>
      </c>
      <c r="AE10" s="112">
        <v>8.6999999999999993</v>
      </c>
      <c r="AF10" s="112">
        <v>9.8000000000000007</v>
      </c>
      <c r="AG10" s="112">
        <v>7.7</v>
      </c>
      <c r="AH10" s="112">
        <v>6.3</v>
      </c>
      <c r="AI10" s="112">
        <v>6.6</v>
      </c>
      <c r="AJ10" s="112">
        <v>5.7</v>
      </c>
      <c r="AK10" s="112">
        <v>5.6</v>
      </c>
      <c r="AL10" s="112">
        <v>4.0999999999999996</v>
      </c>
      <c r="AM10" s="112">
        <v>3.6</v>
      </c>
      <c r="AN10" s="112">
        <v>3.3</v>
      </c>
      <c r="AO10" s="112">
        <v>3.2</v>
      </c>
      <c r="AP10" s="112">
        <v>3.3</v>
      </c>
      <c r="AQ10" s="112">
        <v>2.7</v>
      </c>
      <c r="AR10" s="112">
        <v>1.8</v>
      </c>
      <c r="AS10" s="112">
        <v>0.3</v>
      </c>
      <c r="AT10" s="112">
        <v>0.4</v>
      </c>
      <c r="AU10" s="112">
        <v>-0.6</v>
      </c>
      <c r="AV10" s="112">
        <v>-1</v>
      </c>
      <c r="AW10" s="112">
        <v>-1</v>
      </c>
      <c r="AX10" s="112">
        <v>-0.7</v>
      </c>
      <c r="AY10" s="112">
        <v>-0.9</v>
      </c>
      <c r="AZ10" s="112">
        <v>-1.3</v>
      </c>
      <c r="BA10" s="112">
        <v>-0.7</v>
      </c>
      <c r="BB10" s="112">
        <v>-1.3</v>
      </c>
      <c r="BC10" s="112">
        <v>-1</v>
      </c>
      <c r="BD10" s="112">
        <v>-0.3</v>
      </c>
      <c r="BE10" s="112">
        <v>0.6</v>
      </c>
      <c r="BF10" s="112">
        <v>1.2</v>
      </c>
      <c r="BG10" s="112">
        <v>1.3</v>
      </c>
      <c r="BH10" s="112">
        <v>0.9</v>
      </c>
      <c r="BI10" s="112">
        <v>0.5</v>
      </c>
      <c r="BJ10" s="112">
        <v>0.7</v>
      </c>
      <c r="BK10" s="112">
        <v>0.9</v>
      </c>
      <c r="BL10" s="112">
        <v>1</v>
      </c>
      <c r="BM10" s="112">
        <v>1</v>
      </c>
      <c r="BN10" s="112">
        <v>1.3</v>
      </c>
      <c r="BO10" s="112">
        <v>2.1</v>
      </c>
      <c r="BP10" s="112">
        <v>1.7</v>
      </c>
      <c r="BQ10" s="112">
        <v>1.6</v>
      </c>
      <c r="BR10" s="112">
        <v>1.3</v>
      </c>
      <c r="BS10" s="112">
        <v>1.3</v>
      </c>
      <c r="BT10" s="112">
        <v>1.8</v>
      </c>
      <c r="BU10" s="112">
        <v>2.5</v>
      </c>
      <c r="BV10" s="112">
        <v>2.4</v>
      </c>
      <c r="BW10" s="112">
        <v>2.4</v>
      </c>
      <c r="BX10" s="112">
        <v>2.4</v>
      </c>
      <c r="BY10" s="112">
        <v>2.5</v>
      </c>
      <c r="BZ10" s="112">
        <v>2.1</v>
      </c>
      <c r="CA10" s="112">
        <v>0.9</v>
      </c>
      <c r="CB10" s="112">
        <v>1</v>
      </c>
      <c r="CC10" s="112">
        <v>0.8</v>
      </c>
      <c r="CD10" s="112">
        <v>0.3</v>
      </c>
      <c r="CE10" s="112">
        <v>0.6</v>
      </c>
      <c r="CF10" s="112">
        <v>1.2</v>
      </c>
      <c r="CG10" s="112">
        <v>1.1000000000000001</v>
      </c>
      <c r="CH10" s="112">
        <v>1.1000000000000001</v>
      </c>
      <c r="CI10" s="112">
        <v>1</v>
      </c>
      <c r="CJ10" s="112">
        <v>1.2</v>
      </c>
      <c r="CK10" s="112">
        <v>1.1000000000000001</v>
      </c>
      <c r="CL10" s="112">
        <v>1.5</v>
      </c>
      <c r="CM10" s="112">
        <v>2.2999999999999998</v>
      </c>
      <c r="CN10" s="112">
        <v>2.1</v>
      </c>
      <c r="CO10" s="112">
        <v>2.9</v>
      </c>
      <c r="CP10" s="112">
        <v>2.9</v>
      </c>
      <c r="CQ10" s="112">
        <v>1.8</v>
      </c>
      <c r="CR10" s="112">
        <v>0.9</v>
      </c>
      <c r="CS10" s="112">
        <v>1</v>
      </c>
      <c r="CT10" s="112">
        <v>0.6</v>
      </c>
      <c r="CU10" s="112">
        <v>0.3</v>
      </c>
      <c r="CV10" s="112">
        <v>-0.3</v>
      </c>
      <c r="CW10" s="112">
        <v>-0.7</v>
      </c>
      <c r="CX10" s="112">
        <v>-0.8</v>
      </c>
      <c r="CY10" s="112">
        <v>-1</v>
      </c>
      <c r="CZ10" s="112">
        <v>-0.7</v>
      </c>
      <c r="DA10" s="112">
        <v>-0.7</v>
      </c>
      <c r="DB10" s="112">
        <v>-0.1</v>
      </c>
      <c r="DC10" s="112">
        <v>-0.1</v>
      </c>
      <c r="DD10" s="112">
        <v>-0.5</v>
      </c>
      <c r="DE10" s="112">
        <v>-1</v>
      </c>
      <c r="DF10" s="112">
        <v>-1.2</v>
      </c>
      <c r="DG10" s="112">
        <v>-0.7</v>
      </c>
      <c r="DH10" s="112">
        <v>-0.1</v>
      </c>
      <c r="DI10" s="112">
        <v>-0.1</v>
      </c>
      <c r="DJ10" s="112">
        <v>-0.2</v>
      </c>
      <c r="DK10" s="112">
        <v>-0.7</v>
      </c>
      <c r="DL10" s="112">
        <v>-0.6</v>
      </c>
      <c r="DM10" s="112">
        <v>-1.2</v>
      </c>
      <c r="DN10" s="112">
        <v>-1.4</v>
      </c>
      <c r="DO10" s="112">
        <v>-1.2</v>
      </c>
      <c r="DP10" s="112">
        <v>-0.3</v>
      </c>
      <c r="DQ10" s="112">
        <v>-0.1</v>
      </c>
      <c r="DR10" s="112">
        <v>-0.3</v>
      </c>
      <c r="DS10" s="112">
        <v>-0.8</v>
      </c>
      <c r="DT10" s="112">
        <v>-1</v>
      </c>
      <c r="DU10" s="112">
        <v>-0.2</v>
      </c>
      <c r="DV10" s="112">
        <v>-0.2</v>
      </c>
      <c r="DW10" s="112">
        <v>-0.1</v>
      </c>
      <c r="DX10" s="112">
        <v>-0.7</v>
      </c>
      <c r="DY10" s="112">
        <v>-0.4</v>
      </c>
      <c r="DZ10" s="112">
        <v>-0.4</v>
      </c>
      <c r="EA10" s="112">
        <v>0</v>
      </c>
      <c r="EB10" s="112">
        <v>-0.2</v>
      </c>
      <c r="EC10" s="112">
        <v>-0.5</v>
      </c>
      <c r="ED10" s="112">
        <v>0</v>
      </c>
      <c r="EE10" s="112">
        <v>1.2</v>
      </c>
      <c r="EF10" s="112">
        <v>1.8</v>
      </c>
      <c r="EG10" s="112">
        <v>2</v>
      </c>
      <c r="EH10" s="112">
        <v>1.7</v>
      </c>
      <c r="EI10" s="112">
        <v>1.3</v>
      </c>
      <c r="EJ10" s="112">
        <v>2.4</v>
      </c>
      <c r="EK10" s="112">
        <v>2.5</v>
      </c>
      <c r="EL10" s="112">
        <v>2.8</v>
      </c>
      <c r="EM10" s="112">
        <v>2.7</v>
      </c>
      <c r="EN10" s="112">
        <v>2.9</v>
      </c>
      <c r="EO10" s="112">
        <v>3.5</v>
      </c>
      <c r="EP10" s="112">
        <v>3.6</v>
      </c>
      <c r="EQ10" s="112">
        <v>2.8</v>
      </c>
      <c r="ER10" s="112">
        <v>2.5</v>
      </c>
      <c r="ES10" s="112">
        <v>2</v>
      </c>
      <c r="ET10" s="112">
        <v>1.9</v>
      </c>
      <c r="EU10" s="112">
        <v>2.1</v>
      </c>
      <c r="EV10" s="112">
        <v>2.1</v>
      </c>
      <c r="EW10" s="112">
        <v>2.4</v>
      </c>
      <c r="EX10" s="112">
        <v>2.2999999999999998</v>
      </c>
      <c r="EY10" s="112">
        <v>2.6</v>
      </c>
      <c r="EZ10" s="112">
        <v>3.1</v>
      </c>
      <c r="FA10" s="112">
        <v>3.2</v>
      </c>
      <c r="FB10" s="112">
        <v>3.1</v>
      </c>
      <c r="FC10" s="112">
        <v>2.9</v>
      </c>
      <c r="FD10" s="112">
        <v>3</v>
      </c>
      <c r="FE10" s="112">
        <v>3</v>
      </c>
      <c r="FF10" s="112">
        <v>3.3</v>
      </c>
      <c r="FG10" s="112">
        <v>3.8</v>
      </c>
      <c r="FH10" s="112">
        <v>3.6</v>
      </c>
      <c r="FI10" s="112">
        <v>3.5</v>
      </c>
      <c r="FJ10" s="112">
        <v>3</v>
      </c>
      <c r="FK10" s="112">
        <v>2.8</v>
      </c>
      <c r="FL10" s="112">
        <v>2.1</v>
      </c>
      <c r="FM10" s="112">
        <v>2.1</v>
      </c>
      <c r="FN10" s="112">
        <v>2.2000000000000002</v>
      </c>
      <c r="FO10" s="112">
        <v>1.8</v>
      </c>
      <c r="FP10" s="112">
        <v>1.8</v>
      </c>
      <c r="FQ10" s="112">
        <v>1.4</v>
      </c>
      <c r="FR10" s="112">
        <v>1.7</v>
      </c>
      <c r="FS10" s="112">
        <v>1.1000000000000001</v>
      </c>
      <c r="FT10" s="112">
        <v>1</v>
      </c>
      <c r="FU10" s="112">
        <v>0.6</v>
      </c>
      <c r="FV10" s="112">
        <v>0.5</v>
      </c>
      <c r="FW10" s="112">
        <v>0.5</v>
      </c>
      <c r="FX10" s="112">
        <v>-0.1</v>
      </c>
      <c r="FY10" s="112">
        <v>-1.1000000000000001</v>
      </c>
      <c r="FZ10" s="112">
        <v>-1.5</v>
      </c>
      <c r="GA10" s="112">
        <v>-1.2</v>
      </c>
      <c r="GB10" s="112">
        <v>-1.9</v>
      </c>
      <c r="GC10" s="112">
        <v>-1.3</v>
      </c>
      <c r="GD10" s="112">
        <v>-1.1000000000000001</v>
      </c>
      <c r="GE10" s="112">
        <v>-0.2</v>
      </c>
      <c r="GF10" s="112">
        <v>-0.2</v>
      </c>
      <c r="GG10" s="112">
        <v>0.3</v>
      </c>
      <c r="GH10" s="112">
        <v>0.9</v>
      </c>
      <c r="GI10" s="112">
        <v>1.2</v>
      </c>
      <c r="GJ10" s="112">
        <v>2.1</v>
      </c>
      <c r="GK10" s="112">
        <v>3.3</v>
      </c>
      <c r="GL10" s="112">
        <v>4.4000000000000004</v>
      </c>
      <c r="GM10" s="112">
        <v>4.7</v>
      </c>
      <c r="GN10" s="112">
        <v>5.3</v>
      </c>
      <c r="GO10" s="112">
        <v>4.8</v>
      </c>
      <c r="GP10" s="112">
        <v>4.5</v>
      </c>
      <c r="GQ10" s="112">
        <v>4</v>
      </c>
      <c r="GR10" s="112">
        <v>4</v>
      </c>
      <c r="GS10" s="112">
        <v>4.3</v>
      </c>
      <c r="GT10" s="112">
        <v>4.2</v>
      </c>
      <c r="GU10" s="112">
        <v>4.2</v>
      </c>
      <c r="GV10" s="112">
        <v>4</v>
      </c>
      <c r="GW10" s="112">
        <v>3.4</v>
      </c>
      <c r="GX10" s="112">
        <v>2.2999999999999998</v>
      </c>
      <c r="GY10" s="112">
        <v>1.9</v>
      </c>
      <c r="GZ10" s="112">
        <v>2</v>
      </c>
      <c r="HA10" s="112">
        <v>2</v>
      </c>
      <c r="HB10" s="112">
        <v>1.8</v>
      </c>
      <c r="HC10" s="112">
        <v>1.9</v>
      </c>
      <c r="HD10" s="112">
        <v>2.2000000000000002</v>
      </c>
      <c r="HE10" s="112">
        <v>1.8</v>
      </c>
      <c r="HF10" s="112">
        <v>1.8</v>
      </c>
      <c r="HG10" s="112">
        <v>2.1</v>
      </c>
      <c r="HH10" s="112">
        <v>2</v>
      </c>
      <c r="HI10" s="112">
        <v>2</v>
      </c>
      <c r="HJ10" s="112">
        <v>2.6</v>
      </c>
      <c r="HK10" s="112">
        <v>3.3</v>
      </c>
      <c r="HL10" s="112">
        <v>3.6</v>
      </c>
      <c r="HM10" s="112">
        <v>3.8</v>
      </c>
      <c r="HN10" s="112">
        <v>4</v>
      </c>
      <c r="HO10" s="112">
        <v>3.9</v>
      </c>
      <c r="HP10" s="112">
        <v>4</v>
      </c>
      <c r="HQ10" s="112">
        <v>4</v>
      </c>
      <c r="HR10" s="112">
        <v>4.2</v>
      </c>
      <c r="HS10" s="112">
        <v>3.7</v>
      </c>
      <c r="HT10" s="112">
        <v>3.4</v>
      </c>
      <c r="HU10" s="112">
        <v>3.5</v>
      </c>
      <c r="HV10" s="112">
        <v>3.6</v>
      </c>
      <c r="HW10" s="112">
        <v>3.3</v>
      </c>
      <c r="HX10" s="112">
        <v>3.3</v>
      </c>
      <c r="HY10" s="112">
        <v>3.2</v>
      </c>
      <c r="HZ10" s="112">
        <v>3.1</v>
      </c>
      <c r="IA10" s="112">
        <v>3.5</v>
      </c>
      <c r="IB10" s="112">
        <v>3.5</v>
      </c>
      <c r="IC10" s="112">
        <v>3.3</v>
      </c>
      <c r="ID10" s="112">
        <v>3.1</v>
      </c>
    </row>
    <row r="11" spans="1:238">
      <c r="K11" s="120">
        <f t="shared" ref="K11" si="0">+AVERAGE(K10:V10)</f>
        <v>3.65</v>
      </c>
      <c r="L11" s="121"/>
      <c r="M11" s="121"/>
      <c r="N11" s="121"/>
      <c r="O11" s="121"/>
      <c r="P11" s="121"/>
      <c r="Q11" s="121"/>
      <c r="R11" s="121"/>
      <c r="S11" s="121"/>
      <c r="T11" s="121"/>
      <c r="U11" s="121"/>
      <c r="V11" s="121"/>
      <c r="W11" s="120">
        <f t="shared" ref="W11" si="1">+AVERAGE(W10:AH10)</f>
        <v>8.8166666666666664</v>
      </c>
      <c r="X11" s="121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20">
        <f t="shared" ref="AI11" si="2">+AVERAGE(AI10:AT10)</f>
        <v>3.3833333333333329</v>
      </c>
      <c r="AJ11" s="121"/>
      <c r="AK11" s="121"/>
      <c r="AL11" s="121"/>
      <c r="AM11" s="121"/>
      <c r="AN11" s="121"/>
      <c r="AO11" s="121"/>
      <c r="AP11" s="121"/>
      <c r="AQ11" s="121"/>
      <c r="AR11" s="121"/>
      <c r="AS11" s="121"/>
      <c r="AT11" s="121"/>
      <c r="AU11" s="120">
        <f t="shared" ref="AU11" si="3">+AVERAGE(AU10:BF10)</f>
        <v>-0.58333333333333337</v>
      </c>
      <c r="AV11" s="121"/>
      <c r="AW11" s="121"/>
      <c r="AX11" s="121"/>
      <c r="AY11" s="121"/>
      <c r="AZ11" s="121"/>
      <c r="BA11" s="121"/>
      <c r="BB11" s="121"/>
      <c r="BC11" s="121"/>
      <c r="BD11" s="121"/>
      <c r="BE11" s="121"/>
      <c r="BF11" s="121"/>
      <c r="BG11" s="120">
        <f t="shared" ref="BG11" si="4">+AVERAGE(BG10:BR10)</f>
        <v>1.1916666666666667</v>
      </c>
      <c r="BH11" s="121"/>
      <c r="BI11" s="121"/>
      <c r="BJ11" s="121"/>
      <c r="BK11" s="121"/>
      <c r="BL11" s="121"/>
      <c r="BM11" s="121"/>
      <c r="BN11" s="121"/>
      <c r="BO11" s="121"/>
      <c r="BP11" s="121"/>
      <c r="BQ11" s="121"/>
      <c r="BR11" s="121"/>
      <c r="BS11" s="120">
        <f t="shared" ref="BS11" si="5">+AVERAGE(BS10:CD10)</f>
        <v>1.7000000000000002</v>
      </c>
      <c r="BT11" s="121"/>
      <c r="BU11" s="121"/>
      <c r="BV11" s="121"/>
      <c r="BW11" s="121"/>
      <c r="BX11" s="121"/>
      <c r="BY11" s="121"/>
      <c r="BZ11" s="121"/>
      <c r="CA11" s="121"/>
      <c r="CB11" s="121"/>
      <c r="CC11" s="121"/>
      <c r="CD11" s="121"/>
      <c r="CE11" s="120">
        <f t="shared" ref="CE11" si="6">+AVERAGE(CE10:CP10)</f>
        <v>1.5833333333333333</v>
      </c>
      <c r="CF11" s="121"/>
      <c r="CG11" s="121"/>
      <c r="CH11" s="121"/>
      <c r="CI11" s="121"/>
      <c r="CJ11" s="121"/>
      <c r="CK11" s="121"/>
      <c r="CL11" s="121"/>
      <c r="CM11" s="121"/>
      <c r="CN11" s="121"/>
      <c r="CO11" s="121"/>
      <c r="CP11" s="121"/>
      <c r="CQ11" s="120">
        <f t="shared" ref="CQ11" si="7">+AVERAGE(CQ10:DB10)</f>
        <v>2.4999999999999994E-2</v>
      </c>
      <c r="CR11" s="121"/>
      <c r="CS11" s="121"/>
      <c r="CT11" s="121"/>
      <c r="CU11" s="121"/>
      <c r="CV11" s="121"/>
      <c r="CW11" s="121"/>
      <c r="CX11" s="121"/>
      <c r="CY11" s="121"/>
      <c r="CZ11" s="121"/>
      <c r="DA11" s="121"/>
      <c r="DB11" s="121"/>
      <c r="DC11" s="120">
        <f t="shared" ref="DC11" si="8">+AVERAGE(DC10:DN10)</f>
        <v>-0.65</v>
      </c>
      <c r="DD11" s="121"/>
      <c r="DE11" s="121"/>
      <c r="DF11" s="121"/>
      <c r="DG11" s="121"/>
      <c r="DH11" s="121"/>
      <c r="DI11" s="121"/>
      <c r="DJ11" s="121"/>
      <c r="DK11" s="121"/>
      <c r="DL11" s="121"/>
      <c r="DM11" s="121"/>
      <c r="DN11" s="121"/>
      <c r="DO11" s="120">
        <f t="shared" ref="DO11" si="9">+AVERAGE(DO10:DZ10)</f>
        <v>-0.47500000000000009</v>
      </c>
      <c r="DP11" s="121"/>
      <c r="DQ11" s="121"/>
      <c r="DR11" s="121"/>
      <c r="DS11" s="121"/>
      <c r="DT11" s="121"/>
      <c r="DU11" s="121"/>
      <c r="DV11" s="121"/>
      <c r="DW11" s="121"/>
      <c r="DX11" s="121"/>
      <c r="DY11" s="121"/>
      <c r="DZ11" s="121"/>
      <c r="EA11" s="120">
        <f t="shared" ref="EA11" si="10">+AVERAGE(EA10:EL10)</f>
        <v>1.25</v>
      </c>
      <c r="EB11" s="121"/>
      <c r="EC11" s="121"/>
      <c r="ED11" s="121"/>
      <c r="EE11" s="121"/>
      <c r="EF11" s="121"/>
      <c r="EG11" s="121"/>
      <c r="EH11" s="121"/>
      <c r="EI11" s="121"/>
      <c r="EJ11" s="121"/>
      <c r="EK11" s="121"/>
      <c r="EL11" s="121"/>
      <c r="EM11" s="120">
        <f t="shared" ref="EM11" si="11">+AVERAGE(EM10:EX10)</f>
        <v>2.5666666666666669</v>
      </c>
      <c r="EN11" s="121"/>
      <c r="EO11" s="121"/>
      <c r="EP11" s="121"/>
      <c r="EQ11" s="121"/>
      <c r="ER11" s="121"/>
      <c r="ES11" s="121"/>
      <c r="ET11" s="121"/>
      <c r="EU11" s="121"/>
      <c r="EV11" s="121"/>
      <c r="EW11" s="121"/>
      <c r="EX11" s="121"/>
      <c r="EY11" s="120">
        <f t="shared" ref="EY11" si="12">+AVERAGE(EY10:FJ10)</f>
        <v>3.1750000000000003</v>
      </c>
      <c r="EZ11" s="121"/>
      <c r="FA11" s="121"/>
      <c r="FB11" s="121"/>
      <c r="FC11" s="121"/>
      <c r="FD11" s="121"/>
      <c r="FE11" s="121"/>
      <c r="FF11" s="121"/>
      <c r="FG11" s="121"/>
      <c r="FH11" s="121"/>
      <c r="FI11" s="121"/>
      <c r="FJ11" s="121"/>
      <c r="FK11" s="120">
        <f t="shared" ref="FK11" si="13">+AVERAGE(FK10:FV10)</f>
        <v>1.5916666666666668</v>
      </c>
      <c r="FL11" s="121"/>
      <c r="FM11" s="121"/>
      <c r="FN11" s="121"/>
      <c r="FO11" s="121"/>
      <c r="FP11" s="121"/>
      <c r="FQ11" s="121"/>
      <c r="FR11" s="121"/>
      <c r="FS11" s="121"/>
      <c r="FT11" s="121"/>
      <c r="FU11" s="121"/>
      <c r="FV11" s="121"/>
      <c r="FW11" s="120">
        <f t="shared" ref="FW11" si="14">+AVERAGE(FW10:GH10)</f>
        <v>-0.57500000000000007</v>
      </c>
      <c r="FX11" s="121"/>
      <c r="FY11" s="121"/>
      <c r="FZ11" s="121"/>
      <c r="GA11" s="121"/>
      <c r="GB11" s="121"/>
      <c r="GC11" s="121"/>
      <c r="GD11" s="121"/>
      <c r="GE11" s="121"/>
      <c r="GF11" s="121"/>
      <c r="GG11" s="121"/>
      <c r="GH11" s="121"/>
      <c r="GI11" s="120">
        <f t="shared" ref="GI11" si="15">+AVERAGE(GI10:GT10)</f>
        <v>3.9</v>
      </c>
      <c r="GJ11" s="121"/>
      <c r="GK11" s="121"/>
      <c r="GL11" s="121"/>
      <c r="GM11" s="121"/>
      <c r="GN11" s="121"/>
      <c r="GO11" s="121"/>
      <c r="GP11" s="121"/>
      <c r="GQ11" s="121"/>
      <c r="GR11" s="121"/>
      <c r="GS11" s="121"/>
      <c r="GT11" s="121"/>
      <c r="GU11" s="120">
        <f t="shared" ref="GU11" si="16">+AVERAGE(GU10:HF10)</f>
        <v>2.4416666666666664</v>
      </c>
      <c r="GV11" s="121"/>
      <c r="GW11" s="121"/>
      <c r="GX11" s="121"/>
      <c r="GY11" s="121"/>
      <c r="GZ11" s="121"/>
      <c r="HA11" s="121"/>
      <c r="HB11" s="121"/>
      <c r="HC11" s="121"/>
      <c r="HD11" s="121"/>
      <c r="HE11" s="121"/>
      <c r="HF11" s="121"/>
      <c r="HG11" s="120">
        <f t="shared" ref="HG11" si="17">+AVERAGE(HG10:HR10)</f>
        <v>3.2916666666666665</v>
      </c>
      <c r="HH11" s="121"/>
      <c r="HI11" s="121"/>
      <c r="HJ11" s="121"/>
      <c r="HK11" s="121"/>
      <c r="HL11" s="121"/>
      <c r="HM11" s="121"/>
      <c r="HN11" s="121"/>
      <c r="HO11" s="121"/>
      <c r="HP11" s="121"/>
      <c r="HQ11" s="121"/>
      <c r="HR11" s="121"/>
      <c r="HS11" s="120">
        <f>+AVERAGE(HS10:ID10)</f>
        <v>3.375</v>
      </c>
      <c r="HT11" s="121"/>
      <c r="HU11" s="121"/>
      <c r="HV11" s="121"/>
      <c r="HW11" s="121"/>
      <c r="HX11" s="121"/>
      <c r="HY11" s="121"/>
      <c r="HZ11" s="121"/>
      <c r="IA11" s="121"/>
      <c r="IB11" s="121"/>
      <c r="IC11" s="121"/>
      <c r="ID11" s="121"/>
    </row>
    <row r="13" spans="1:238">
      <c r="A13" s="108" t="s">
        <v>338</v>
      </c>
      <c r="B13" s="109"/>
      <c r="C13" s="109"/>
      <c r="D13" s="109"/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109"/>
      <c r="AN13" s="109"/>
      <c r="AO13" s="109"/>
      <c r="AP13" s="109"/>
      <c r="AQ13" s="109"/>
      <c r="AR13" s="109"/>
      <c r="AS13" s="109"/>
      <c r="AT13" s="109"/>
      <c r="AU13" s="109"/>
      <c r="AV13" s="109"/>
      <c r="AW13" s="109"/>
      <c r="AX13" s="109"/>
      <c r="AY13" s="109"/>
      <c r="AZ13" s="109"/>
      <c r="BA13" s="109"/>
      <c r="BB13" s="109"/>
      <c r="BC13" s="109"/>
      <c r="BD13" s="109"/>
      <c r="BE13" s="109"/>
      <c r="BF13" s="109"/>
      <c r="BG13" s="109"/>
      <c r="BH13" s="109"/>
      <c r="BI13" s="109"/>
      <c r="BJ13" s="109"/>
      <c r="BK13" s="109"/>
      <c r="BL13" s="109"/>
      <c r="BM13" s="109"/>
      <c r="BN13" s="109"/>
      <c r="BO13" s="109"/>
      <c r="BP13" s="109"/>
      <c r="BQ13" s="109"/>
      <c r="BR13" s="109"/>
      <c r="BS13" s="109"/>
      <c r="BT13" s="109"/>
      <c r="BU13" s="109"/>
      <c r="BV13" s="109"/>
      <c r="BW13" s="109"/>
      <c r="BX13" s="109"/>
      <c r="BY13" s="109"/>
      <c r="BZ13" s="109"/>
      <c r="CA13" s="109"/>
      <c r="CB13" s="109"/>
      <c r="CC13" s="109"/>
      <c r="CD13" s="109"/>
      <c r="CE13" s="109"/>
      <c r="CF13" s="109"/>
      <c r="CG13" s="109"/>
      <c r="CH13" s="109"/>
      <c r="CI13" s="109"/>
      <c r="CJ13" s="109"/>
      <c r="CK13" s="109"/>
      <c r="CL13" s="109"/>
      <c r="CM13" s="109"/>
      <c r="CN13" s="109"/>
      <c r="CO13" s="109"/>
      <c r="CP13" s="109"/>
      <c r="CQ13" s="109"/>
      <c r="CR13" s="109"/>
      <c r="CS13" s="109"/>
      <c r="CT13" s="109"/>
      <c r="CU13" s="109"/>
      <c r="CV13" s="109"/>
      <c r="CW13" s="109"/>
      <c r="CX13" s="109"/>
      <c r="CY13" s="109"/>
      <c r="CZ13" s="109"/>
      <c r="DA13" s="109"/>
      <c r="DB13" s="109"/>
      <c r="DC13" s="109"/>
      <c r="DD13" s="109"/>
      <c r="DE13" s="109"/>
      <c r="DF13" s="109"/>
      <c r="DG13" s="109"/>
      <c r="DH13" s="109"/>
      <c r="DI13" s="109"/>
      <c r="DJ13" s="109"/>
      <c r="DK13" s="109"/>
      <c r="DL13" s="109"/>
      <c r="DM13" s="109"/>
      <c r="DN13" s="109"/>
      <c r="DO13" s="109"/>
      <c r="DP13" s="109"/>
      <c r="DQ13" s="109"/>
      <c r="DR13" s="109"/>
      <c r="DS13" s="109"/>
      <c r="DT13" s="109"/>
      <c r="DU13" s="109"/>
      <c r="DV13" s="109"/>
      <c r="DW13" s="109"/>
      <c r="DX13" s="109"/>
      <c r="DY13" s="109"/>
      <c r="DZ13" s="109"/>
      <c r="EA13" s="109"/>
      <c r="EB13" s="109"/>
      <c r="EC13" s="109"/>
      <c r="ED13" s="109"/>
      <c r="EE13" s="109"/>
      <c r="EF13" s="109"/>
      <c r="EG13" s="109"/>
      <c r="EH13" s="109"/>
      <c r="EI13" s="109"/>
      <c r="EJ13" s="109"/>
      <c r="EK13" s="109"/>
      <c r="EL13" s="109"/>
      <c r="EM13" s="109"/>
      <c r="EN13" s="109"/>
      <c r="EO13" s="109"/>
      <c r="EP13" s="109"/>
      <c r="EQ13" s="109"/>
      <c r="ER13" s="109"/>
      <c r="ES13" s="109"/>
      <c r="ET13" s="109"/>
      <c r="EU13" s="109"/>
      <c r="EV13" s="109"/>
      <c r="EW13" s="109"/>
      <c r="EX13" s="109"/>
      <c r="EY13" s="109"/>
      <c r="EZ13" s="109"/>
      <c r="FA13" s="109"/>
      <c r="FB13" s="109"/>
      <c r="FC13" s="109"/>
      <c r="FD13" s="109"/>
      <c r="FE13" s="109"/>
      <c r="FF13" s="109"/>
      <c r="FG13" s="109"/>
      <c r="FH13" s="109"/>
      <c r="FI13" s="109"/>
      <c r="FJ13" s="109"/>
      <c r="FK13" s="109"/>
      <c r="FL13" s="109"/>
      <c r="FM13" s="109"/>
      <c r="FN13" s="109"/>
      <c r="FO13" s="109"/>
      <c r="FP13" s="109"/>
      <c r="FQ13" s="109"/>
      <c r="FR13" s="109"/>
      <c r="FS13" s="109"/>
      <c r="FT13" s="109"/>
      <c r="FU13" s="109"/>
      <c r="FV13" s="109"/>
      <c r="FW13" s="109"/>
      <c r="FX13" s="109"/>
      <c r="FY13" s="109"/>
      <c r="FZ13" s="109"/>
      <c r="GA13" s="109"/>
      <c r="GB13" s="109"/>
      <c r="GC13" s="109"/>
      <c r="GD13" s="109"/>
      <c r="GE13" s="109"/>
      <c r="GF13" s="109"/>
      <c r="GG13" s="109"/>
      <c r="GH13" s="109"/>
      <c r="GI13" s="109"/>
      <c r="GJ13" s="109"/>
      <c r="GK13" s="109"/>
      <c r="GL13" s="109"/>
      <c r="GM13" s="109"/>
      <c r="GN13" s="109"/>
      <c r="GO13" s="109"/>
      <c r="GP13" s="109"/>
      <c r="GQ13" s="109"/>
      <c r="GR13" s="109"/>
      <c r="GS13" s="109"/>
      <c r="GT13" s="109"/>
      <c r="GU13" s="109"/>
      <c r="GV13" s="109"/>
      <c r="GW13" s="109"/>
      <c r="GX13" s="109"/>
      <c r="GY13" s="109"/>
      <c r="GZ13" s="109"/>
      <c r="HA13" s="109"/>
      <c r="HB13" s="109"/>
      <c r="HC13" s="109"/>
      <c r="HD13" s="109"/>
      <c r="HE13" s="109"/>
      <c r="HF13" s="109"/>
      <c r="HG13" s="109"/>
      <c r="HH13" s="109"/>
      <c r="HI13" s="109"/>
      <c r="HJ13" s="109"/>
      <c r="HK13" s="109"/>
      <c r="HL13" s="109"/>
      <c r="HM13" s="109"/>
      <c r="HN13" s="109"/>
      <c r="HO13" s="109"/>
      <c r="HP13" s="109"/>
      <c r="HQ13" s="109"/>
      <c r="HR13" s="109"/>
      <c r="HS13" s="109"/>
      <c r="HT13" s="109"/>
      <c r="HU13" s="109"/>
      <c r="HV13" s="109"/>
      <c r="HW13" s="109"/>
      <c r="HX13" s="109"/>
      <c r="HY13" s="109"/>
      <c r="HZ13" s="109"/>
      <c r="IA13" s="109"/>
      <c r="IB13" s="109"/>
      <c r="IC13" s="109"/>
      <c r="ID13" s="109"/>
    </row>
    <row r="15" spans="1:238">
      <c r="A15" s="108" t="s">
        <v>339</v>
      </c>
      <c r="B15" s="109"/>
      <c r="C15" s="109"/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109"/>
      <c r="AB15" s="109"/>
      <c r="AC15" s="109"/>
      <c r="AD15" s="109"/>
      <c r="AE15" s="109"/>
      <c r="AF15" s="109"/>
      <c r="AG15" s="109"/>
      <c r="AH15" s="109"/>
      <c r="AI15" s="109"/>
      <c r="AJ15" s="109"/>
      <c r="AK15" s="109"/>
      <c r="AL15" s="109"/>
      <c r="AM15" s="109"/>
      <c r="AN15" s="109"/>
      <c r="AO15" s="109"/>
      <c r="AP15" s="109"/>
      <c r="AQ15" s="109"/>
      <c r="AR15" s="109"/>
      <c r="AS15" s="109"/>
      <c r="AT15" s="109"/>
      <c r="AU15" s="109"/>
      <c r="AV15" s="109"/>
      <c r="AW15" s="109"/>
      <c r="AX15" s="109"/>
      <c r="AY15" s="109"/>
      <c r="AZ15" s="109"/>
      <c r="BA15" s="109"/>
      <c r="BB15" s="109"/>
      <c r="BC15" s="109"/>
      <c r="BD15" s="109"/>
      <c r="BE15" s="109"/>
      <c r="BF15" s="109"/>
      <c r="BG15" s="109"/>
      <c r="BH15" s="109"/>
      <c r="BI15" s="109"/>
      <c r="BJ15" s="109"/>
      <c r="BK15" s="109"/>
      <c r="BL15" s="109"/>
      <c r="BM15" s="109"/>
      <c r="BN15" s="109"/>
      <c r="BO15" s="109"/>
      <c r="BP15" s="109"/>
      <c r="BQ15" s="109"/>
      <c r="BR15" s="109"/>
      <c r="BS15" s="109"/>
      <c r="BT15" s="109"/>
      <c r="BU15" s="109"/>
      <c r="BV15" s="109"/>
      <c r="BW15" s="109"/>
      <c r="BX15" s="109"/>
      <c r="BY15" s="109"/>
      <c r="BZ15" s="109"/>
      <c r="CA15" s="109"/>
      <c r="CB15" s="109"/>
      <c r="CC15" s="109"/>
      <c r="CD15" s="109"/>
      <c r="CE15" s="109"/>
      <c r="CF15" s="109"/>
      <c r="CG15" s="109"/>
      <c r="CH15" s="109"/>
      <c r="CI15" s="109"/>
      <c r="CJ15" s="109"/>
      <c r="CK15" s="109"/>
      <c r="CL15" s="109"/>
      <c r="CM15" s="109"/>
      <c r="CN15" s="109"/>
      <c r="CO15" s="109"/>
      <c r="CP15" s="109"/>
      <c r="CQ15" s="109"/>
      <c r="CR15" s="109"/>
      <c r="CS15" s="109"/>
      <c r="CT15" s="109"/>
      <c r="CU15" s="109"/>
      <c r="CV15" s="109"/>
      <c r="CW15" s="109"/>
      <c r="CX15" s="109"/>
      <c r="CY15" s="109"/>
      <c r="CZ15" s="109"/>
      <c r="DA15" s="109"/>
      <c r="DB15" s="109"/>
      <c r="DC15" s="109"/>
      <c r="DD15" s="109"/>
      <c r="DE15" s="109"/>
      <c r="DF15" s="109"/>
      <c r="DG15" s="109"/>
      <c r="DH15" s="109"/>
      <c r="DI15" s="109"/>
      <c r="DJ15" s="109"/>
      <c r="DK15" s="109"/>
      <c r="DL15" s="109"/>
      <c r="DM15" s="109"/>
      <c r="DN15" s="109"/>
      <c r="DO15" s="109"/>
      <c r="DP15" s="109"/>
      <c r="DQ15" s="109"/>
      <c r="DR15" s="109"/>
      <c r="DS15" s="109"/>
      <c r="DT15" s="109"/>
      <c r="DU15" s="109"/>
      <c r="DV15" s="109"/>
      <c r="DW15" s="109"/>
      <c r="DX15" s="109"/>
      <c r="DY15" s="109"/>
      <c r="DZ15" s="109"/>
      <c r="EA15" s="109"/>
      <c r="EB15" s="109"/>
      <c r="EC15" s="109"/>
      <c r="ED15" s="109"/>
      <c r="EE15" s="109"/>
      <c r="EF15" s="109"/>
      <c r="EG15" s="109"/>
      <c r="EH15" s="109"/>
      <c r="EI15" s="109"/>
      <c r="EJ15" s="109"/>
      <c r="EK15" s="109"/>
      <c r="EL15" s="109"/>
      <c r="EM15" s="109"/>
      <c r="EN15" s="109"/>
      <c r="EO15" s="109"/>
      <c r="EP15" s="109"/>
      <c r="EQ15" s="109"/>
      <c r="ER15" s="109"/>
      <c r="ES15" s="109"/>
      <c r="ET15" s="109"/>
      <c r="EU15" s="109"/>
      <c r="EV15" s="109"/>
      <c r="EW15" s="109"/>
      <c r="EX15" s="109"/>
      <c r="EY15" s="109"/>
      <c r="EZ15" s="109"/>
      <c r="FA15" s="109"/>
      <c r="FB15" s="109"/>
      <c r="FC15" s="109"/>
      <c r="FD15" s="109"/>
      <c r="FE15" s="109"/>
      <c r="FF15" s="109"/>
      <c r="FG15" s="109"/>
      <c r="FH15" s="109"/>
      <c r="FI15" s="109"/>
      <c r="FJ15" s="109"/>
      <c r="FK15" s="109"/>
      <c r="FL15" s="109"/>
      <c r="FM15" s="109"/>
      <c r="FN15" s="109"/>
      <c r="FO15" s="109"/>
      <c r="FP15" s="109"/>
      <c r="FQ15" s="109"/>
      <c r="FR15" s="109"/>
      <c r="FS15" s="109"/>
      <c r="FT15" s="109"/>
      <c r="FU15" s="109"/>
      <c r="FV15" s="109"/>
      <c r="FW15" s="109"/>
      <c r="FX15" s="109"/>
      <c r="FY15" s="109"/>
      <c r="FZ15" s="109"/>
      <c r="GA15" s="109"/>
      <c r="GB15" s="109"/>
      <c r="GC15" s="109"/>
      <c r="GD15" s="109"/>
      <c r="GE15" s="109"/>
      <c r="GF15" s="109"/>
      <c r="GG15" s="109"/>
      <c r="GH15" s="109"/>
      <c r="GI15" s="109"/>
      <c r="GJ15" s="109"/>
      <c r="GK15" s="109"/>
      <c r="GL15" s="109"/>
      <c r="GM15" s="109"/>
      <c r="GN15" s="109"/>
      <c r="GO15" s="109"/>
      <c r="GP15" s="109"/>
      <c r="GQ15" s="109"/>
      <c r="GR15" s="109"/>
      <c r="GS15" s="109"/>
      <c r="GT15" s="109"/>
      <c r="GU15" s="109"/>
      <c r="GV15" s="109"/>
      <c r="GW15" s="109"/>
      <c r="GX15" s="109"/>
      <c r="GY15" s="109"/>
      <c r="GZ15" s="109"/>
      <c r="HA15" s="109"/>
      <c r="HB15" s="109"/>
      <c r="HC15" s="109"/>
      <c r="HD15" s="109"/>
      <c r="HE15" s="109"/>
      <c r="HF15" s="109"/>
      <c r="HG15" s="109"/>
      <c r="HH15" s="109"/>
      <c r="HI15" s="109"/>
      <c r="HJ15" s="109"/>
      <c r="HK15" s="109"/>
      <c r="HL15" s="109"/>
      <c r="HM15" s="109"/>
      <c r="HN15" s="109"/>
      <c r="HO15" s="109"/>
      <c r="HP15" s="109"/>
      <c r="HQ15" s="109"/>
      <c r="HR15" s="109"/>
      <c r="HS15" s="109"/>
      <c r="HT15" s="109"/>
      <c r="HU15" s="109"/>
      <c r="HV15" s="109"/>
      <c r="HW15" s="109"/>
      <c r="HX15" s="109"/>
      <c r="HY15" s="109"/>
      <c r="HZ15" s="109"/>
      <c r="IA15" s="109"/>
      <c r="IB15" s="109"/>
      <c r="IC15" s="109"/>
      <c r="ID15" s="109"/>
    </row>
    <row r="16" spans="1:238">
      <c r="A16" s="109" t="s">
        <v>340</v>
      </c>
      <c r="B16" s="109"/>
      <c r="C16" s="109"/>
      <c r="D16" s="109"/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109"/>
      <c r="AB16" s="109"/>
      <c r="AC16" s="109"/>
      <c r="AD16" s="109"/>
      <c r="AE16" s="109"/>
      <c r="AF16" s="109"/>
      <c r="AG16" s="109"/>
      <c r="AH16" s="109"/>
      <c r="AI16" s="109"/>
      <c r="AJ16" s="109"/>
      <c r="AK16" s="109"/>
      <c r="AL16" s="109"/>
      <c r="AM16" s="109"/>
      <c r="AN16" s="109"/>
      <c r="AO16" s="109"/>
      <c r="AP16" s="109"/>
      <c r="AQ16" s="109"/>
      <c r="AR16" s="109"/>
      <c r="AS16" s="109"/>
      <c r="AT16" s="109"/>
      <c r="AU16" s="109"/>
      <c r="AV16" s="109"/>
      <c r="AW16" s="109"/>
      <c r="AX16" s="109"/>
      <c r="AY16" s="109"/>
      <c r="AZ16" s="109"/>
      <c r="BA16" s="109"/>
      <c r="BB16" s="109"/>
      <c r="BC16" s="109"/>
      <c r="BD16" s="109"/>
      <c r="BE16" s="109"/>
      <c r="BF16" s="109"/>
      <c r="BG16" s="109"/>
      <c r="BH16" s="109"/>
      <c r="BI16" s="109"/>
      <c r="BJ16" s="109"/>
      <c r="BK16" s="109"/>
      <c r="BL16" s="109"/>
      <c r="BM16" s="109"/>
      <c r="BN16" s="109"/>
      <c r="BO16" s="109"/>
      <c r="BP16" s="109"/>
      <c r="BQ16" s="109"/>
      <c r="BR16" s="109"/>
      <c r="BS16" s="109"/>
      <c r="BT16" s="109"/>
      <c r="BU16" s="109"/>
      <c r="BV16" s="109"/>
      <c r="BW16" s="109"/>
      <c r="BX16" s="109"/>
      <c r="BY16" s="109"/>
      <c r="BZ16" s="109"/>
      <c r="CA16" s="109"/>
      <c r="CB16" s="109"/>
      <c r="CC16" s="109"/>
      <c r="CD16" s="109"/>
      <c r="CE16" s="109"/>
      <c r="CF16" s="109"/>
      <c r="CG16" s="109"/>
      <c r="CH16" s="109"/>
      <c r="CI16" s="109"/>
      <c r="CJ16" s="109"/>
      <c r="CK16" s="109"/>
      <c r="CL16" s="109"/>
      <c r="CM16" s="109"/>
      <c r="CN16" s="109"/>
      <c r="CO16" s="109"/>
      <c r="CP16" s="109"/>
      <c r="CQ16" s="109"/>
      <c r="CR16" s="109"/>
      <c r="CS16" s="109"/>
      <c r="CT16" s="109"/>
      <c r="CU16" s="109"/>
      <c r="CV16" s="109"/>
      <c r="CW16" s="109"/>
      <c r="CX16" s="109"/>
      <c r="CY16" s="109"/>
      <c r="CZ16" s="109"/>
      <c r="DA16" s="109"/>
      <c r="DB16" s="109"/>
      <c r="DC16" s="109"/>
      <c r="DD16" s="109"/>
      <c r="DE16" s="109"/>
      <c r="DF16" s="109"/>
      <c r="DG16" s="109"/>
      <c r="DH16" s="109"/>
      <c r="DI16" s="109"/>
      <c r="DJ16" s="109"/>
      <c r="DK16" s="109"/>
      <c r="DL16" s="109"/>
      <c r="DM16" s="109"/>
      <c r="DN16" s="109"/>
      <c r="DO16" s="109"/>
      <c r="DP16" s="109"/>
      <c r="DQ16" s="109"/>
      <c r="DR16" s="109"/>
      <c r="DS16" s="109"/>
      <c r="DT16" s="109"/>
      <c r="DU16" s="109"/>
      <c r="DV16" s="109"/>
      <c r="DW16" s="109"/>
      <c r="DX16" s="109"/>
      <c r="DY16" s="109"/>
      <c r="DZ16" s="109"/>
      <c r="EA16" s="109"/>
      <c r="EB16" s="109"/>
      <c r="EC16" s="109"/>
      <c r="ED16" s="109"/>
      <c r="EE16" s="109"/>
      <c r="EF16" s="109"/>
      <c r="EG16" s="109"/>
      <c r="EH16" s="109"/>
      <c r="EI16" s="109"/>
      <c r="EJ16" s="109"/>
      <c r="EK16" s="109"/>
      <c r="EL16" s="109"/>
      <c r="EM16" s="109"/>
      <c r="EN16" s="109"/>
      <c r="EO16" s="109"/>
      <c r="EP16" s="109"/>
      <c r="EQ16" s="109"/>
      <c r="ER16" s="109"/>
      <c r="ES16" s="109"/>
      <c r="ET16" s="109"/>
      <c r="EU16" s="109"/>
      <c r="EV16" s="109"/>
      <c r="EW16" s="109"/>
      <c r="EX16" s="109"/>
      <c r="EY16" s="109"/>
      <c r="EZ16" s="109"/>
      <c r="FA16" s="109"/>
      <c r="FB16" s="109"/>
      <c r="FC16" s="109"/>
      <c r="FD16" s="109"/>
      <c r="FE16" s="109"/>
      <c r="FF16" s="109"/>
      <c r="FG16" s="109"/>
      <c r="FH16" s="109"/>
      <c r="FI16" s="109"/>
      <c r="FJ16" s="109"/>
      <c r="FK16" s="109"/>
      <c r="FL16" s="109"/>
      <c r="FM16" s="109"/>
      <c r="FN16" s="109"/>
      <c r="FO16" s="109"/>
      <c r="FP16" s="109"/>
      <c r="FQ16" s="109"/>
      <c r="FR16" s="109"/>
      <c r="FS16" s="109"/>
      <c r="FT16" s="109"/>
      <c r="FU16" s="109"/>
      <c r="FV16" s="109"/>
      <c r="FW16" s="109"/>
      <c r="FX16" s="109"/>
      <c r="FY16" s="109"/>
      <c r="FZ16" s="109"/>
      <c r="GA16" s="109"/>
      <c r="GB16" s="109"/>
      <c r="GC16" s="109"/>
      <c r="GD16" s="109"/>
      <c r="GE16" s="109"/>
      <c r="GF16" s="109"/>
      <c r="GG16" s="109"/>
      <c r="GH16" s="109"/>
      <c r="GI16" s="109"/>
      <c r="GJ16" s="109"/>
      <c r="GK16" s="109"/>
      <c r="GL16" s="109"/>
      <c r="GM16" s="109"/>
      <c r="GN16" s="109"/>
      <c r="GO16" s="109"/>
      <c r="GP16" s="109"/>
      <c r="GQ16" s="109"/>
      <c r="GR16" s="109"/>
      <c r="GS16" s="109"/>
      <c r="GT16" s="109"/>
      <c r="GU16" s="109"/>
      <c r="GV16" s="109"/>
      <c r="GW16" s="109"/>
      <c r="GX16" s="109"/>
      <c r="GY16" s="109"/>
      <c r="GZ16" s="109"/>
      <c r="HA16" s="109"/>
      <c r="HB16" s="109"/>
      <c r="HC16" s="109"/>
      <c r="HD16" s="109"/>
      <c r="HE16" s="109"/>
      <c r="HF16" s="109"/>
      <c r="HG16" s="109"/>
      <c r="HH16" s="109"/>
      <c r="HI16" s="109"/>
      <c r="HJ16" s="109"/>
      <c r="HK16" s="109"/>
      <c r="HL16" s="109"/>
      <c r="HM16" s="109"/>
      <c r="HN16" s="109"/>
      <c r="HO16" s="109"/>
      <c r="HP16" s="109"/>
      <c r="HQ16" s="109"/>
      <c r="HR16" s="109"/>
      <c r="HS16" s="109"/>
      <c r="HT16" s="109"/>
      <c r="HU16" s="109"/>
      <c r="HV16" s="109"/>
      <c r="HW16" s="109"/>
      <c r="HX16" s="109"/>
      <c r="HY16" s="109"/>
      <c r="HZ16" s="109"/>
      <c r="IA16" s="109"/>
      <c r="IB16" s="109"/>
      <c r="IC16" s="109"/>
      <c r="ID16" s="109"/>
    </row>
    <row r="18" spans="1:2">
      <c r="B18" t="s">
        <v>341</v>
      </c>
    </row>
    <row r="19" spans="1:2">
      <c r="B19" t="s">
        <v>342</v>
      </c>
    </row>
    <row r="20" spans="1:2">
      <c r="A20">
        <v>2005</v>
      </c>
      <c r="B20">
        <v>3.65</v>
      </c>
    </row>
    <row r="21" spans="1:2">
      <c r="A21">
        <v>2006</v>
      </c>
      <c r="B21">
        <v>8.8166666666666664</v>
      </c>
    </row>
    <row r="22" spans="1:2">
      <c r="A22">
        <v>2007</v>
      </c>
      <c r="B22">
        <v>3.3833333333333329</v>
      </c>
    </row>
    <row r="23" spans="1:2">
      <c r="A23">
        <v>2008</v>
      </c>
      <c r="B23">
        <v>-0.58333333333333337</v>
      </c>
    </row>
    <row r="24" spans="1:2">
      <c r="A24">
        <v>2009</v>
      </c>
      <c r="B24">
        <v>1.1916666666666667</v>
      </c>
    </row>
    <row r="25" spans="1:2">
      <c r="A25">
        <v>2010</v>
      </c>
      <c r="B25">
        <v>1.7000000000000002</v>
      </c>
    </row>
    <row r="26" spans="1:2">
      <c r="A26">
        <v>2011</v>
      </c>
      <c r="B26">
        <v>1.5833333333333333</v>
      </c>
    </row>
    <row r="27" spans="1:2">
      <c r="A27">
        <v>2012</v>
      </c>
      <c r="B27">
        <v>2.4999999999999994E-2</v>
      </c>
    </row>
    <row r="28" spans="1:2">
      <c r="A28">
        <v>2013</v>
      </c>
      <c r="B28">
        <v>-0.65</v>
      </c>
    </row>
    <row r="29" spans="1:2">
      <c r="A29">
        <v>2014</v>
      </c>
      <c r="B29">
        <v>-0.47500000000000009</v>
      </c>
    </row>
    <row r="30" spans="1:2">
      <c r="A30">
        <v>2015</v>
      </c>
      <c r="B30">
        <v>1.25</v>
      </c>
    </row>
    <row r="31" spans="1:2">
      <c r="A31">
        <v>2016</v>
      </c>
      <c r="B31">
        <v>2.5666666666666669</v>
      </c>
    </row>
    <row r="32" spans="1:2">
      <c r="A32">
        <v>2017</v>
      </c>
      <c r="B32">
        <v>3.1750000000000003</v>
      </c>
    </row>
    <row r="33" spans="1:2">
      <c r="A33">
        <v>2018</v>
      </c>
      <c r="B33">
        <v>1.5916666666666668</v>
      </c>
    </row>
    <row r="34" spans="1:2">
      <c r="A34">
        <v>2019</v>
      </c>
      <c r="B34">
        <v>-0.57500000000000007</v>
      </c>
    </row>
    <row r="35" spans="1:2">
      <c r="A35">
        <v>2020</v>
      </c>
      <c r="B35">
        <v>3.9</v>
      </c>
    </row>
    <row r="36" spans="1:2">
      <c r="A36">
        <v>2021</v>
      </c>
      <c r="B36">
        <v>2.4416666666666664</v>
      </c>
    </row>
    <row r="37" spans="1:2">
      <c r="A37">
        <v>2022</v>
      </c>
      <c r="B37">
        <v>3.2916666666666665</v>
      </c>
    </row>
    <row r="38" spans="1:2">
      <c r="A38">
        <v>2023</v>
      </c>
      <c r="B38">
        <v>3.375</v>
      </c>
    </row>
  </sheetData>
  <mergeCells count="27">
    <mergeCell ref="CQ11:DB11"/>
    <mergeCell ref="DC11:DN11"/>
    <mergeCell ref="DO11:DZ11"/>
    <mergeCell ref="EA11:EL11"/>
    <mergeCell ref="EM11:EX11"/>
    <mergeCell ref="EY11:FJ11"/>
    <mergeCell ref="FK11:FV11"/>
    <mergeCell ref="FW11:GH11"/>
    <mergeCell ref="B7:ID7"/>
    <mergeCell ref="A9:ID9"/>
    <mergeCell ref="GI11:GT11"/>
    <mergeCell ref="GU11:HF11"/>
    <mergeCell ref="HG11:HR11"/>
    <mergeCell ref="HS11:ID11"/>
    <mergeCell ref="K11:V11"/>
    <mergeCell ref="W11:AH11"/>
    <mergeCell ref="AI11:AT11"/>
    <mergeCell ref="AU11:BF11"/>
    <mergeCell ref="BG11:BR11"/>
    <mergeCell ref="BS11:CD11"/>
    <mergeCell ref="CE11:CP11"/>
    <mergeCell ref="A6:K6"/>
    <mergeCell ref="A1:K1"/>
    <mergeCell ref="A2:K2"/>
    <mergeCell ref="A3:K3"/>
    <mergeCell ref="A4:K4"/>
    <mergeCell ref="A5:K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486E8-660A-4475-BD9B-83469B7EE28C}">
  <sheetPr codeName="Hoja5"/>
  <dimension ref="A1:V31"/>
  <sheetViews>
    <sheetView workbookViewId="0">
      <selection activeCell="M3" sqref="M3:O28"/>
    </sheetView>
    <sheetView topLeftCell="A2" workbookViewId="1">
      <selection activeCell="B3" sqref="B3"/>
    </sheetView>
  </sheetViews>
  <sheetFormatPr defaultColWidth="11.42578125" defaultRowHeight="12.75"/>
  <cols>
    <col min="16" max="16" width="14" customWidth="1"/>
    <col min="18" max="18" width="13.28515625" bestFit="1" customWidth="1"/>
    <col min="19" max="19" width="14.28515625" bestFit="1" customWidth="1"/>
    <col min="20" max="22" width="7.42578125" style="88" customWidth="1"/>
  </cols>
  <sheetData>
    <row r="1" spans="1:22" ht="20.25" customHeight="1">
      <c r="D1" s="124" t="s">
        <v>343</v>
      </c>
      <c r="E1" s="124"/>
      <c r="F1" s="124"/>
      <c r="G1" s="124" t="s">
        <v>344</v>
      </c>
      <c r="H1" s="124"/>
      <c r="I1" s="124"/>
      <c r="J1" s="125" t="s">
        <v>345</v>
      </c>
      <c r="K1" s="125"/>
      <c r="L1" s="125"/>
      <c r="M1" s="125" t="s">
        <v>346</v>
      </c>
      <c r="N1" s="125"/>
      <c r="O1" s="125"/>
      <c r="P1" s="125" t="s">
        <v>347</v>
      </c>
      <c r="Q1" s="125"/>
      <c r="R1" s="125"/>
      <c r="T1" s="123" t="s">
        <v>348</v>
      </c>
      <c r="U1" s="123"/>
      <c r="V1" s="123"/>
    </row>
    <row r="2" spans="1:22" s="90" customFormat="1" ht="51">
      <c r="A2" s="91" t="s">
        <v>349</v>
      </c>
      <c r="B2" s="91" t="s">
        <v>350</v>
      </c>
      <c r="C2" s="91" t="s">
        <v>351</v>
      </c>
      <c r="D2" s="96" t="s">
        <v>352</v>
      </c>
      <c r="E2" s="96" t="s">
        <v>83</v>
      </c>
      <c r="F2" s="96" t="s">
        <v>24</v>
      </c>
      <c r="G2" s="95" t="s">
        <v>352</v>
      </c>
      <c r="H2" s="95" t="s">
        <v>83</v>
      </c>
      <c r="I2" s="95" t="s">
        <v>24</v>
      </c>
      <c r="J2" s="91" t="s">
        <v>353</v>
      </c>
      <c r="K2" s="91" t="s">
        <v>354</v>
      </c>
      <c r="L2" s="91" t="s">
        <v>355</v>
      </c>
      <c r="M2" s="97" t="s">
        <v>353</v>
      </c>
      <c r="N2" s="97" t="s">
        <v>354</v>
      </c>
      <c r="O2" s="97" t="s">
        <v>355</v>
      </c>
      <c r="P2" s="97" t="s">
        <v>353</v>
      </c>
      <c r="Q2" s="97" t="s">
        <v>354</v>
      </c>
      <c r="R2" s="97" t="s">
        <v>355</v>
      </c>
      <c r="S2" s="90" t="s">
        <v>356</v>
      </c>
      <c r="T2" s="99" t="s">
        <v>353</v>
      </c>
      <c r="U2" s="99" t="s">
        <v>354</v>
      </c>
      <c r="V2" s="99" t="s">
        <v>355</v>
      </c>
    </row>
    <row r="3" spans="1:22">
      <c r="A3">
        <v>2005</v>
      </c>
      <c r="B3">
        <v>79.116250000000008</v>
      </c>
      <c r="C3">
        <f t="shared" ref="C3:C20" si="0">+B3/$B$21*100</f>
        <v>70.15702279634921</v>
      </c>
      <c r="D3" s="93">
        <v>25.1</v>
      </c>
      <c r="E3" s="93">
        <v>14.89</v>
      </c>
      <c r="F3" s="93">
        <v>33.9</v>
      </c>
      <c r="G3" s="94">
        <f>+D3/$C3*100</f>
        <v>35.776888755470594</v>
      </c>
      <c r="H3" s="94">
        <f t="shared" ref="H3:I18" si="1">+E3/$C3*100</f>
        <v>21.223819664101878</v>
      </c>
      <c r="I3" s="94">
        <f t="shared" si="1"/>
        <v>48.320180430695338</v>
      </c>
      <c r="J3" s="92">
        <f t="shared" ref="J3:J28" si="2">+G3/0.46/100/T3</f>
        <v>0.77775845120588238</v>
      </c>
      <c r="K3" s="92">
        <f t="shared" ref="K3:K28" si="3">+H3/0.18/100/U3</f>
        <v>2.71193251263524</v>
      </c>
      <c r="L3" s="92">
        <f t="shared" ref="L3:L28" si="4">+I3/0.5/100/V3</f>
        <v>1.7896363122479753</v>
      </c>
      <c r="M3">
        <v>8180620.1770000001</v>
      </c>
      <c r="N3">
        <v>49631.575100000002</v>
      </c>
      <c r="O3">
        <v>672041.09279999998</v>
      </c>
      <c r="P3" s="98">
        <f t="shared" ref="P3:P18" si="5">+M3*J3</f>
        <v>6362546.4787671119</v>
      </c>
      <c r="Q3" s="98">
        <f t="shared" ref="Q3:Q18" si="6">+N3*K3</f>
        <v>134597.48216698761</v>
      </c>
      <c r="R3" s="98">
        <f t="shared" ref="R3:R18" si="7">+O3*L3</f>
        <v>1202709.1429976912</v>
      </c>
      <c r="S3" s="98">
        <f>SUM(P3:R3)</f>
        <v>7699853.1039317911</v>
      </c>
      <c r="T3" s="88">
        <v>1</v>
      </c>
      <c r="U3" s="88">
        <f>1/2.3</f>
        <v>0.43478260869565222</v>
      </c>
      <c r="V3" s="88">
        <v>0.54</v>
      </c>
    </row>
    <row r="4" spans="1:22">
      <c r="A4">
        <v>2006</v>
      </c>
      <c r="B4">
        <v>81.714416666666665</v>
      </c>
      <c r="C4">
        <f t="shared" si="0"/>
        <v>72.460969685414938</v>
      </c>
      <c r="D4" s="93">
        <v>26.82</v>
      </c>
      <c r="E4" s="93">
        <v>14.87</v>
      </c>
      <c r="F4" s="93">
        <v>34.869999999999997</v>
      </c>
      <c r="G4" s="94">
        <f t="shared" ref="G4:G21" si="8">+D4/$C4*100</f>
        <v>37.013029381800244</v>
      </c>
      <c r="H4" s="94">
        <f t="shared" si="1"/>
        <v>20.521392502139062</v>
      </c>
      <c r="I4" s="94">
        <f t="shared" si="1"/>
        <v>48.122458409521791</v>
      </c>
      <c r="J4" s="92">
        <f t="shared" si="2"/>
        <v>0.80463107351739649</v>
      </c>
      <c r="K4" s="92">
        <f t="shared" si="3"/>
        <v>2.62217793082888</v>
      </c>
      <c r="L4" s="92">
        <f t="shared" si="4"/>
        <v>1.7823132744267329</v>
      </c>
      <c r="M4">
        <v>8324220.608</v>
      </c>
      <c r="N4">
        <v>50344.103170000002</v>
      </c>
      <c r="O4">
        <v>682638.43839999998</v>
      </c>
      <c r="P4" s="98">
        <f t="shared" si="5"/>
        <v>6697926.5640106751</v>
      </c>
      <c r="Q4" s="98">
        <f t="shared" si="6"/>
        <v>132011.19627974625</v>
      </c>
      <c r="R4" s="98">
        <f t="shared" si="7"/>
        <v>1216675.5503942557</v>
      </c>
      <c r="S4" s="98">
        <f t="shared" ref="S4:S21" si="9">SUM(P4:R4)</f>
        <v>8046613.3106846772</v>
      </c>
      <c r="T4" s="88">
        <v>1</v>
      </c>
      <c r="U4" s="88">
        <f t="shared" ref="U4:U28" si="10">1/2.3</f>
        <v>0.43478260869565222</v>
      </c>
      <c r="V4" s="88">
        <v>0.54</v>
      </c>
    </row>
    <row r="5" spans="1:22">
      <c r="A5">
        <v>2007</v>
      </c>
      <c r="B5">
        <v>83.705083333333349</v>
      </c>
      <c r="C5">
        <f t="shared" si="0"/>
        <v>74.226210665785814</v>
      </c>
      <c r="D5" s="93">
        <v>30.08</v>
      </c>
      <c r="E5" s="93">
        <v>15.81</v>
      </c>
      <c r="F5" s="93">
        <v>36.53</v>
      </c>
      <c r="G5" s="94">
        <f t="shared" si="8"/>
        <v>40.524768447953683</v>
      </c>
      <c r="H5" s="94">
        <f t="shared" si="1"/>
        <v>21.29975362906076</v>
      </c>
      <c r="I5" s="94">
        <f t="shared" si="1"/>
        <v>49.214421256773541</v>
      </c>
      <c r="J5" s="92">
        <f t="shared" si="2"/>
        <v>0.88097322712942783</v>
      </c>
      <c r="K5" s="92">
        <f t="shared" si="3"/>
        <v>2.7216351859355417</v>
      </c>
      <c r="L5" s="92">
        <f t="shared" si="4"/>
        <v>1.8227563428434643</v>
      </c>
      <c r="M5">
        <v>8308638.4079999998</v>
      </c>
      <c r="N5">
        <v>50271.539810000002</v>
      </c>
      <c r="O5">
        <v>682211.38800000004</v>
      </c>
      <c r="P5" s="98">
        <f t="shared" si="5"/>
        <v>7319687.991347271</v>
      </c>
      <c r="Q5" s="98">
        <f t="shared" si="6"/>
        <v>136820.79159805534</v>
      </c>
      <c r="R5" s="98">
        <f t="shared" si="7"/>
        <v>1243505.1346370438</v>
      </c>
      <c r="S5" s="98">
        <f t="shared" si="9"/>
        <v>8700013.9175823703</v>
      </c>
      <c r="T5" s="88">
        <v>1</v>
      </c>
      <c r="U5" s="88">
        <f t="shared" si="10"/>
        <v>0.43478260869565222</v>
      </c>
      <c r="V5" s="88">
        <v>0.54</v>
      </c>
    </row>
    <row r="6" spans="1:22">
      <c r="A6">
        <v>2008</v>
      </c>
      <c r="B6">
        <v>86.970916666666668</v>
      </c>
      <c r="C6">
        <f t="shared" si="0"/>
        <v>77.122216778509099</v>
      </c>
      <c r="D6" s="93">
        <v>43.67</v>
      </c>
      <c r="E6" s="93">
        <v>25.74</v>
      </c>
      <c r="F6" s="93">
        <v>55.49</v>
      </c>
      <c r="G6" s="94">
        <f t="shared" si="8"/>
        <v>56.624409702093899</v>
      </c>
      <c r="H6" s="94">
        <f t="shared" si="1"/>
        <v>33.375596650604464</v>
      </c>
      <c r="I6" s="94">
        <f t="shared" si="1"/>
        <v>71.950732639550978</v>
      </c>
      <c r="J6" s="92">
        <f t="shared" si="2"/>
        <v>1.2309654283063891</v>
      </c>
      <c r="K6" s="92">
        <f t="shared" si="3"/>
        <v>4.2646595720216816</v>
      </c>
      <c r="L6" s="92">
        <f t="shared" si="4"/>
        <v>2.6648419496129989</v>
      </c>
      <c r="M6">
        <v>8044975.6299999999</v>
      </c>
      <c r="N6">
        <v>48973.143360000002</v>
      </c>
      <c r="O6">
        <v>662237.19480000006</v>
      </c>
      <c r="P6" s="98">
        <f t="shared" si="5"/>
        <v>9903086.8720974121</v>
      </c>
      <c r="Q6" s="98">
        <f t="shared" si="6"/>
        <v>208853.78460221406</v>
      </c>
      <c r="R6" s="98">
        <f t="shared" si="7"/>
        <v>1764757.4572970755</v>
      </c>
      <c r="S6" s="98">
        <f t="shared" si="9"/>
        <v>11876698.113996701</v>
      </c>
      <c r="T6" s="88">
        <v>1</v>
      </c>
      <c r="U6" s="88">
        <f t="shared" si="10"/>
        <v>0.43478260869565222</v>
      </c>
      <c r="V6" s="88">
        <v>0.54</v>
      </c>
    </row>
    <row r="7" spans="1:22">
      <c r="A7">
        <v>2009</v>
      </c>
      <c r="B7">
        <v>86.464583333333337</v>
      </c>
      <c r="C7">
        <f t="shared" si="0"/>
        <v>76.673221291371902</v>
      </c>
      <c r="D7" s="93">
        <v>32.729999999999997</v>
      </c>
      <c r="E7" s="93">
        <v>23.71</v>
      </c>
      <c r="F7" s="93">
        <v>67.67</v>
      </c>
      <c r="G7" s="94">
        <f t="shared" si="8"/>
        <v>42.687654762306344</v>
      </c>
      <c r="H7" s="94">
        <f t="shared" si="1"/>
        <v>30.92344315350698</v>
      </c>
      <c r="I7" s="94">
        <f t="shared" si="1"/>
        <v>88.257671792400558</v>
      </c>
      <c r="J7" s="92">
        <f t="shared" si="2"/>
        <v>0.9279924948327466</v>
      </c>
      <c r="K7" s="92">
        <f t="shared" si="3"/>
        <v>3.9513288473925581</v>
      </c>
      <c r="L7" s="92">
        <f t="shared" si="4"/>
        <v>3.2688026589777985</v>
      </c>
      <c r="M7">
        <v>8148439.3099999996</v>
      </c>
      <c r="N7">
        <v>49471.215649999998</v>
      </c>
      <c r="O7">
        <v>669507.19570000004</v>
      </c>
      <c r="P7" s="98">
        <f t="shared" si="5"/>
        <v>7561690.5242801234</v>
      </c>
      <c r="Q7" s="98">
        <f t="shared" si="6"/>
        <v>195477.04151342317</v>
      </c>
      <c r="R7" s="98">
        <f t="shared" si="7"/>
        <v>2188486.9015089297</v>
      </c>
      <c r="S7" s="98">
        <f t="shared" si="9"/>
        <v>9945654.467302477</v>
      </c>
      <c r="T7" s="88">
        <v>1</v>
      </c>
      <c r="U7" s="88">
        <f t="shared" si="10"/>
        <v>0.43478260869565222</v>
      </c>
      <c r="V7" s="88">
        <v>0.54</v>
      </c>
    </row>
    <row r="8" spans="1:22">
      <c r="A8">
        <v>2010</v>
      </c>
      <c r="B8">
        <v>87.840666666666664</v>
      </c>
      <c r="C8">
        <f t="shared" si="0"/>
        <v>77.893475155607661</v>
      </c>
      <c r="D8" s="93">
        <v>31.87</v>
      </c>
      <c r="E8" s="93">
        <v>18.45</v>
      </c>
      <c r="F8" s="93">
        <v>57.53</v>
      </c>
      <c r="G8" s="94">
        <f t="shared" si="8"/>
        <v>40.914851900410603</v>
      </c>
      <c r="H8" s="94">
        <f t="shared" si="1"/>
        <v>23.686194463839836</v>
      </c>
      <c r="I8" s="94">
        <f t="shared" si="1"/>
        <v>73.857277371528767</v>
      </c>
      <c r="J8" s="92">
        <f t="shared" si="2"/>
        <v>0.88945330218283913</v>
      </c>
      <c r="K8" s="92">
        <f t="shared" si="3"/>
        <v>3.0265692926017569</v>
      </c>
      <c r="L8" s="92">
        <f t="shared" si="4"/>
        <v>2.735454717464028</v>
      </c>
      <c r="M8">
        <v>8116382.9460000005</v>
      </c>
      <c r="N8">
        <v>49301.641060000002</v>
      </c>
      <c r="O8">
        <v>667120.03859999997</v>
      </c>
      <c r="P8" s="98">
        <f t="shared" si="5"/>
        <v>7219143.6131001804</v>
      </c>
      <c r="Q8" s="98">
        <f t="shared" si="6"/>
        <v>149214.83290706994</v>
      </c>
      <c r="R8" s="98">
        <f t="shared" si="7"/>
        <v>1824876.6567031543</v>
      </c>
      <c r="S8" s="98">
        <f t="shared" si="9"/>
        <v>9193235.1027104035</v>
      </c>
      <c r="T8" s="88">
        <v>1</v>
      </c>
      <c r="U8" s="88">
        <f t="shared" si="10"/>
        <v>0.43478260869565222</v>
      </c>
      <c r="V8" s="88">
        <v>0.54</v>
      </c>
    </row>
    <row r="9" spans="1:22">
      <c r="A9">
        <v>2011</v>
      </c>
      <c r="B9">
        <v>90.634333333333345</v>
      </c>
      <c r="C9">
        <f t="shared" si="0"/>
        <v>80.370783370022963</v>
      </c>
      <c r="D9" s="93">
        <v>39.51</v>
      </c>
      <c r="E9" s="93">
        <v>20.95</v>
      </c>
      <c r="F9" s="93">
        <v>57.32</v>
      </c>
      <c r="G9" s="94">
        <f t="shared" si="8"/>
        <v>49.159655217117873</v>
      </c>
      <c r="H9" s="94">
        <f t="shared" si="1"/>
        <v>26.066686327477079</v>
      </c>
      <c r="I9" s="94">
        <f t="shared" si="1"/>
        <v>71.319449178567368</v>
      </c>
      <c r="J9" s="92">
        <f t="shared" si="2"/>
        <v>1.0686881568938669</v>
      </c>
      <c r="K9" s="92">
        <f t="shared" si="3"/>
        <v>3.3307432529554046</v>
      </c>
      <c r="L9" s="92">
        <f t="shared" si="4"/>
        <v>2.6414610806876797</v>
      </c>
      <c r="M9">
        <v>8050289.9950000001</v>
      </c>
      <c r="N9">
        <v>49015.61176</v>
      </c>
      <c r="O9">
        <v>663084.09539999999</v>
      </c>
      <c r="P9" s="98">
        <f t="shared" si="5"/>
        <v>8603249.5772176869</v>
      </c>
      <c r="Q9" s="98">
        <f t="shared" si="6"/>
        <v>163258.41815910159</v>
      </c>
      <c r="R9" s="98">
        <f t="shared" si="7"/>
        <v>1751510.8312220965</v>
      </c>
      <c r="S9" s="98">
        <f t="shared" si="9"/>
        <v>10518018.826598885</v>
      </c>
      <c r="T9" s="88">
        <v>1</v>
      </c>
      <c r="U9" s="88">
        <f t="shared" si="10"/>
        <v>0.43478260869565222</v>
      </c>
      <c r="V9" s="88">
        <v>0.54</v>
      </c>
    </row>
    <row r="10" spans="1:22">
      <c r="A10">
        <v>2012</v>
      </c>
      <c r="B10">
        <v>92.966583333333332</v>
      </c>
      <c r="C10">
        <f t="shared" si="0"/>
        <v>82.438926342127743</v>
      </c>
      <c r="D10" s="93">
        <v>44.2</v>
      </c>
      <c r="E10" s="93">
        <v>21.43</v>
      </c>
      <c r="F10" s="93">
        <v>59.5</v>
      </c>
      <c r="G10" s="94">
        <f t="shared" si="8"/>
        <v>53.615448382438515</v>
      </c>
      <c r="H10" s="94">
        <f t="shared" si="1"/>
        <v>25.995001331123461</v>
      </c>
      <c r="I10" s="94">
        <f t="shared" si="1"/>
        <v>72.174642053282597</v>
      </c>
      <c r="J10" s="92">
        <f t="shared" si="2"/>
        <v>1.165553225705185</v>
      </c>
      <c r="K10" s="92">
        <f t="shared" si="3"/>
        <v>3.3215835034213308</v>
      </c>
      <c r="L10" s="92">
        <f t="shared" si="4"/>
        <v>2.6731348908623183</v>
      </c>
      <c r="M10">
        <v>7984374.9469999997</v>
      </c>
      <c r="N10">
        <v>48655.932809999998</v>
      </c>
      <c r="O10">
        <v>658877.10400000005</v>
      </c>
      <c r="P10" s="98">
        <f t="shared" si="5"/>
        <v>9306213.974715516</v>
      </c>
      <c r="Q10" s="98">
        <f t="shared" si="6"/>
        <v>161614.74376527267</v>
      </c>
      <c r="R10" s="98">
        <f t="shared" si="7"/>
        <v>1761267.3754927204</v>
      </c>
      <c r="S10" s="98">
        <f t="shared" si="9"/>
        <v>11229096.093973508</v>
      </c>
      <c r="T10" s="88">
        <v>1</v>
      </c>
      <c r="U10" s="88">
        <f t="shared" si="10"/>
        <v>0.43478260869565222</v>
      </c>
      <c r="V10" s="88">
        <v>0.54</v>
      </c>
    </row>
    <row r="11" spans="1:22">
      <c r="A11">
        <v>2013</v>
      </c>
      <c r="B11">
        <v>94.107583333333324</v>
      </c>
      <c r="C11">
        <f t="shared" si="0"/>
        <v>83.450718015906958</v>
      </c>
      <c r="D11" s="93">
        <v>41.36</v>
      </c>
      <c r="E11" s="93">
        <v>21.77</v>
      </c>
      <c r="F11" s="93">
        <v>61.78</v>
      </c>
      <c r="G11" s="94">
        <f t="shared" si="8"/>
        <v>49.562185902482184</v>
      </c>
      <c r="H11" s="94">
        <f t="shared" si="1"/>
        <v>26.087253072945771</v>
      </c>
      <c r="I11" s="94">
        <f t="shared" si="1"/>
        <v>74.031717723775373</v>
      </c>
      <c r="J11" s="92">
        <f t="shared" si="2"/>
        <v>1.0774388239670041</v>
      </c>
      <c r="K11" s="92">
        <f t="shared" si="3"/>
        <v>3.333371225987515</v>
      </c>
      <c r="L11" s="92">
        <f t="shared" si="4"/>
        <v>2.7419154712509393</v>
      </c>
      <c r="M11">
        <v>7522480.0750000002</v>
      </c>
      <c r="N11">
        <v>46606.157350000001</v>
      </c>
      <c r="O11">
        <v>631386.95479999995</v>
      </c>
      <c r="P11" s="98">
        <f t="shared" si="5"/>
        <v>8105012.0853232211</v>
      </c>
      <c r="Q11" s="98">
        <f t="shared" si="6"/>
        <v>155355.62386433655</v>
      </c>
      <c r="R11" s="98">
        <f t="shared" si="7"/>
        <v>1731209.6597121374</v>
      </c>
      <c r="S11" s="98">
        <f t="shared" si="9"/>
        <v>9991577.3688996956</v>
      </c>
      <c r="T11" s="88">
        <v>1</v>
      </c>
      <c r="U11" s="88">
        <f t="shared" si="10"/>
        <v>0.43478260869565222</v>
      </c>
      <c r="V11" s="88">
        <v>0.54</v>
      </c>
    </row>
    <row r="12" spans="1:22">
      <c r="A12">
        <v>2014</v>
      </c>
      <c r="B12">
        <v>93.665833333333339</v>
      </c>
      <c r="C12">
        <f t="shared" si="0"/>
        <v>83.058992361312775</v>
      </c>
      <c r="D12" s="93">
        <v>39.5</v>
      </c>
      <c r="E12" s="93">
        <v>20.7</v>
      </c>
      <c r="F12" s="93">
        <v>62.27</v>
      </c>
      <c r="G12" s="94">
        <f t="shared" si="8"/>
        <v>47.556560556588593</v>
      </c>
      <c r="H12" s="94">
        <f t="shared" si="1"/>
        <v>24.922045658769211</v>
      </c>
      <c r="I12" s="94">
        <f t="shared" si="1"/>
        <v>74.970810781234718</v>
      </c>
      <c r="J12" s="92">
        <f t="shared" si="2"/>
        <v>1.0338382729693172</v>
      </c>
      <c r="K12" s="92">
        <f t="shared" si="3"/>
        <v>3.1844836119538429</v>
      </c>
      <c r="L12" s="92">
        <f t="shared" si="4"/>
        <v>2.7766966956012857</v>
      </c>
      <c r="M12">
        <v>7548669.4979999997</v>
      </c>
      <c r="N12">
        <v>46740.150909999997</v>
      </c>
      <c r="O12">
        <v>633250.17420000001</v>
      </c>
      <c r="P12" s="98">
        <f t="shared" si="5"/>
        <v>7804103.4370284826</v>
      </c>
      <c r="Q12" s="98">
        <f t="shared" si="6"/>
        <v>148843.24459314448</v>
      </c>
      <c r="R12" s="98">
        <f t="shared" si="7"/>
        <v>1758343.6661900785</v>
      </c>
      <c r="S12" s="98">
        <f t="shared" si="9"/>
        <v>9711290.3478117064</v>
      </c>
      <c r="T12" s="88">
        <v>1</v>
      </c>
      <c r="U12" s="88">
        <f t="shared" si="10"/>
        <v>0.43478260869565222</v>
      </c>
      <c r="V12" s="88">
        <v>0.54</v>
      </c>
    </row>
    <row r="13" spans="1:22">
      <c r="A13">
        <v>2015</v>
      </c>
      <c r="B13">
        <v>93.063583333333341</v>
      </c>
      <c r="C13">
        <f t="shared" si="0"/>
        <v>82.524941935779452</v>
      </c>
      <c r="D13" s="93">
        <v>38.340000000000003</v>
      </c>
      <c r="E13" s="93">
        <v>21.76</v>
      </c>
      <c r="F13" s="93">
        <v>68.87</v>
      </c>
      <c r="G13" s="94">
        <f t="shared" si="8"/>
        <v>46.458681582394838</v>
      </c>
      <c r="H13" s="94">
        <f t="shared" si="1"/>
        <v>26.367785895485436</v>
      </c>
      <c r="I13" s="94">
        <f t="shared" si="1"/>
        <v>83.453557657264795</v>
      </c>
      <c r="J13" s="92">
        <f t="shared" si="2"/>
        <v>1.0099713387477138</v>
      </c>
      <c r="K13" s="92">
        <f t="shared" si="3"/>
        <v>3.3692170866453606</v>
      </c>
      <c r="L13" s="92">
        <f t="shared" si="4"/>
        <v>3.0908725058246218</v>
      </c>
      <c r="M13">
        <v>7245955.0700000003</v>
      </c>
      <c r="N13">
        <v>45308.296860000002</v>
      </c>
      <c r="O13">
        <v>615366.87219999998</v>
      </c>
      <c r="P13" s="98">
        <f t="shared" si="5"/>
        <v>7318206.942553685</v>
      </c>
      <c r="Q13" s="98">
        <f t="shared" si="6"/>
        <v>152653.48794751236</v>
      </c>
      <c r="R13" s="98">
        <f t="shared" si="7"/>
        <v>1902020.5462782737</v>
      </c>
      <c r="S13" s="98">
        <f t="shared" si="9"/>
        <v>9372880.9767794721</v>
      </c>
      <c r="T13" s="88">
        <v>1</v>
      </c>
      <c r="U13" s="88">
        <f t="shared" si="10"/>
        <v>0.43478260869565222</v>
      </c>
      <c r="V13" s="88">
        <v>0.54</v>
      </c>
    </row>
    <row r="14" spans="1:22">
      <c r="A14">
        <v>2016</v>
      </c>
      <c r="B14">
        <v>93.087000000000003</v>
      </c>
      <c r="C14">
        <f t="shared" si="0"/>
        <v>82.545706868611163</v>
      </c>
      <c r="D14" s="93">
        <v>33.49</v>
      </c>
      <c r="E14" s="93">
        <v>21.29</v>
      </c>
      <c r="F14" s="93">
        <v>70.430000000000007</v>
      </c>
      <c r="G14" s="94">
        <f t="shared" si="8"/>
        <v>40.571461885118232</v>
      </c>
      <c r="H14" s="94">
        <f t="shared" si="1"/>
        <v>25.791771380536492</v>
      </c>
      <c r="I14" s="94">
        <f t="shared" si="1"/>
        <v>85.322426412925566</v>
      </c>
      <c r="J14" s="92">
        <f t="shared" si="2"/>
        <v>0.88198830185039623</v>
      </c>
      <c r="K14" s="92">
        <f t="shared" si="3"/>
        <v>3.2956152319574401</v>
      </c>
      <c r="L14" s="92">
        <f t="shared" si="4"/>
        <v>3.1600898671453912</v>
      </c>
      <c r="M14">
        <v>7251232.1830000002</v>
      </c>
      <c r="N14">
        <v>45341.13063</v>
      </c>
      <c r="O14">
        <v>615766.77619999996</v>
      </c>
      <c r="P14" s="98">
        <f t="shared" si="5"/>
        <v>6395501.9594071116</v>
      </c>
      <c r="Q14" s="98">
        <f t="shared" si="6"/>
        <v>149426.92073840005</v>
      </c>
      <c r="R14" s="98">
        <f t="shared" si="7"/>
        <v>1945878.3499944038</v>
      </c>
      <c r="S14" s="98">
        <f t="shared" si="9"/>
        <v>8490807.2301399149</v>
      </c>
      <c r="T14" s="88">
        <v>1</v>
      </c>
      <c r="U14" s="88">
        <f t="shared" si="10"/>
        <v>0.43478260869565222</v>
      </c>
      <c r="V14" s="88">
        <v>0.54</v>
      </c>
    </row>
    <row r="15" spans="1:22">
      <c r="A15">
        <v>2017</v>
      </c>
      <c r="B15">
        <v>94.553916666666666</v>
      </c>
      <c r="C15">
        <f t="shared" si="0"/>
        <v>83.846507981197746</v>
      </c>
      <c r="D15" s="93">
        <v>31.51</v>
      </c>
      <c r="E15" s="93">
        <v>20.16</v>
      </c>
      <c r="F15" s="93">
        <v>71.709999999999994</v>
      </c>
      <c r="G15" s="94">
        <f t="shared" si="8"/>
        <v>37.580575218548155</v>
      </c>
      <c r="H15" s="94">
        <f t="shared" si="1"/>
        <v>24.043935144586822</v>
      </c>
      <c r="I15" s="94">
        <f t="shared" si="1"/>
        <v>85.525326846146868</v>
      </c>
      <c r="J15" s="92">
        <f t="shared" si="2"/>
        <v>0.81696902649017733</v>
      </c>
      <c r="K15" s="92">
        <f t="shared" si="3"/>
        <v>3.0722806018083162</v>
      </c>
      <c r="L15" s="92">
        <f t="shared" si="4"/>
        <v>3.1676046980054391</v>
      </c>
      <c r="M15">
        <v>7250755.449</v>
      </c>
      <c r="N15">
        <v>45332.657780000001</v>
      </c>
      <c r="O15">
        <v>615629.79390000005</v>
      </c>
      <c r="P15" s="98">
        <f t="shared" si="5"/>
        <v>5923642.620487879</v>
      </c>
      <c r="Q15" s="98">
        <f t="shared" si="6"/>
        <v>139274.64512590886</v>
      </c>
      <c r="R15" s="98">
        <f t="shared" si="7"/>
        <v>1950071.8273897604</v>
      </c>
      <c r="S15" s="98">
        <f t="shared" si="9"/>
        <v>8012989.0930035487</v>
      </c>
      <c r="T15" s="88">
        <v>1</v>
      </c>
      <c r="U15" s="88">
        <f t="shared" si="10"/>
        <v>0.43478260869565222</v>
      </c>
      <c r="V15" s="88">
        <v>0.54</v>
      </c>
    </row>
    <row r="16" spans="1:22">
      <c r="A16">
        <v>2018</v>
      </c>
      <c r="B16">
        <v>96.168333333333337</v>
      </c>
      <c r="C16">
        <f t="shared" si="0"/>
        <v>85.278106001656752</v>
      </c>
      <c r="D16" s="93">
        <v>32.549999999999997</v>
      </c>
      <c r="E16" s="93">
        <v>20.149999999999999</v>
      </c>
      <c r="F16" s="93">
        <v>69.14</v>
      </c>
      <c r="G16" s="94">
        <f t="shared" si="8"/>
        <v>38.169234198714058</v>
      </c>
      <c r="H16" s="94">
        <f t="shared" si="1"/>
        <v>23.628573551584893</v>
      </c>
      <c r="I16" s="94">
        <f t="shared" si="1"/>
        <v>81.075909446976667</v>
      </c>
      <c r="J16" s="92">
        <f t="shared" si="2"/>
        <v>0.82976596084160992</v>
      </c>
      <c r="K16" s="92">
        <f t="shared" si="3"/>
        <v>3.0192066204802916</v>
      </c>
      <c r="L16" s="92">
        <f t="shared" si="4"/>
        <v>3.0028114609991357</v>
      </c>
      <c r="M16">
        <v>7069077.4790000003</v>
      </c>
      <c r="N16">
        <v>44495.492550000003</v>
      </c>
      <c r="O16">
        <v>605370.67709999997</v>
      </c>
      <c r="P16" s="98">
        <f t="shared" si="5"/>
        <v>5865679.8666262208</v>
      </c>
      <c r="Q16" s="98">
        <f t="shared" si="6"/>
        <v>134341.0856884915</v>
      </c>
      <c r="R16" s="98">
        <f t="shared" si="7"/>
        <v>1817814.0073486869</v>
      </c>
      <c r="S16" s="98">
        <f t="shared" si="9"/>
        <v>7817834.9596633986</v>
      </c>
      <c r="T16" s="88">
        <v>1</v>
      </c>
      <c r="U16" s="88">
        <f t="shared" si="10"/>
        <v>0.43478260869565222</v>
      </c>
      <c r="V16" s="88">
        <v>0.54</v>
      </c>
    </row>
    <row r="17" spans="1:22">
      <c r="A17">
        <v>2019</v>
      </c>
      <c r="B17">
        <v>97.297166666666683</v>
      </c>
      <c r="C17">
        <f t="shared" si="0"/>
        <v>86.279108777950455</v>
      </c>
      <c r="D17" s="93">
        <v>34.270000000000003</v>
      </c>
      <c r="E17" s="93">
        <v>20.2</v>
      </c>
      <c r="F17" s="93">
        <v>68.290000000000006</v>
      </c>
      <c r="G17" s="94">
        <f t="shared" si="8"/>
        <v>39.719928132542407</v>
      </c>
      <c r="H17" s="94">
        <f t="shared" si="1"/>
        <v>23.41238833607693</v>
      </c>
      <c r="I17" s="94">
        <f t="shared" si="1"/>
        <v>79.150098983697717</v>
      </c>
      <c r="J17" s="92">
        <f t="shared" si="2"/>
        <v>0.86347669853353048</v>
      </c>
      <c r="K17" s="92">
        <f t="shared" si="3"/>
        <v>2.991582954054274</v>
      </c>
      <c r="L17" s="92">
        <f t="shared" si="4"/>
        <v>2.9314851475443597</v>
      </c>
      <c r="M17">
        <v>7062138.4000000004</v>
      </c>
      <c r="N17">
        <v>44457.469810000002</v>
      </c>
      <c r="O17">
        <v>604903.11959999998</v>
      </c>
      <c r="P17" s="98">
        <f t="shared" si="5"/>
        <v>6097991.9502188694</v>
      </c>
      <c r="Q17" s="98">
        <f t="shared" si="6"/>
        <v>132998.20886397851</v>
      </c>
      <c r="R17" s="98">
        <f t="shared" si="7"/>
        <v>1773264.5108106495</v>
      </c>
      <c r="S17" s="98">
        <f t="shared" si="9"/>
        <v>8004254.6698934976</v>
      </c>
      <c r="T17" s="88">
        <v>1</v>
      </c>
      <c r="U17" s="88">
        <f t="shared" si="10"/>
        <v>0.43478260869565222</v>
      </c>
      <c r="V17" s="88">
        <v>0.54</v>
      </c>
    </row>
    <row r="18" spans="1:22">
      <c r="A18">
        <v>2020</v>
      </c>
      <c r="B18">
        <v>96.73</v>
      </c>
      <c r="C18">
        <f t="shared" si="0"/>
        <v>85.77616880338563</v>
      </c>
      <c r="D18" s="93">
        <v>32.380000000000003</v>
      </c>
      <c r="E18" s="93">
        <v>20.8</v>
      </c>
      <c r="F18" s="93">
        <v>69.38</v>
      </c>
      <c r="G18" s="94">
        <f t="shared" si="8"/>
        <v>37.749412746821058</v>
      </c>
      <c r="H18" s="94">
        <f t="shared" si="1"/>
        <v>24.249159516179063</v>
      </c>
      <c r="I18" s="94">
        <f t="shared" si="1"/>
        <v>80.884936886178025</v>
      </c>
      <c r="J18" s="92">
        <f t="shared" si="2"/>
        <v>0.82063940753958819</v>
      </c>
      <c r="K18" s="92">
        <f t="shared" si="3"/>
        <v>3.098503715956213</v>
      </c>
      <c r="L18" s="92">
        <f t="shared" si="4"/>
        <v>2.9957384031917784</v>
      </c>
      <c r="M18">
        <v>7072038.3399999999</v>
      </c>
      <c r="N18">
        <v>44502.001750000003</v>
      </c>
      <c r="O18">
        <v>605571.59210000001</v>
      </c>
      <c r="P18" s="98">
        <f t="shared" si="5"/>
        <v>5803593.3534348523</v>
      </c>
      <c r="Q18" s="98">
        <f t="shared" si="6"/>
        <v>137889.61778986489</v>
      </c>
      <c r="R18" s="98">
        <f t="shared" si="7"/>
        <v>1814134.0743359569</v>
      </c>
      <c r="S18" s="98">
        <f t="shared" si="9"/>
        <v>7755617.0455606738</v>
      </c>
      <c r="T18" s="88">
        <v>1</v>
      </c>
      <c r="U18" s="88">
        <f t="shared" si="10"/>
        <v>0.43478260869565222</v>
      </c>
      <c r="V18" s="88">
        <v>0.54</v>
      </c>
    </row>
    <row r="19" spans="1:22">
      <c r="A19">
        <v>2021</v>
      </c>
      <c r="B19">
        <v>99.999916666666692</v>
      </c>
      <c r="C19">
        <f t="shared" si="0"/>
        <v>88.675795847456811</v>
      </c>
      <c r="D19" s="93">
        <v>48.91</v>
      </c>
      <c r="E19" s="93">
        <v>23.04</v>
      </c>
      <c r="F19" s="93">
        <v>71.88</v>
      </c>
      <c r="G19" s="94">
        <f t="shared" si="8"/>
        <v>55.155975238312692</v>
      </c>
      <c r="H19" s="94">
        <f t="shared" ref="H19:H21" si="11">+E19/$C19*100</f>
        <v>25.982287251906044</v>
      </c>
      <c r="I19" s="94">
        <f t="shared" ref="I19:I20" si="12">+F19/$C19*100</f>
        <v>81.059323249436034</v>
      </c>
      <c r="J19" s="92">
        <f t="shared" si="2"/>
        <v>1.1990429399633193</v>
      </c>
      <c r="K19" s="92">
        <f t="shared" si="3"/>
        <v>3.3199589266324385</v>
      </c>
      <c r="L19" s="92">
        <f t="shared" si="4"/>
        <v>3.0021971573865196</v>
      </c>
      <c r="M19">
        <v>7060816.1150000002</v>
      </c>
      <c r="N19">
        <v>44444.668749999997</v>
      </c>
      <c r="O19">
        <v>604774.81660000002</v>
      </c>
      <c r="P19" s="98">
        <f>+M19*J19</f>
        <v>8466221.7130699828</v>
      </c>
      <c r="Q19" s="98">
        <f t="shared" ref="Q19:Q21" si="13">+N19*K19</f>
        <v>147554.47475778428</v>
      </c>
      <c r="R19" s="98">
        <f t="shared" ref="R19:R21" si="14">+O19*L19</f>
        <v>1815653.2352554738</v>
      </c>
      <c r="S19" s="98">
        <f t="shared" si="9"/>
        <v>10429429.423083242</v>
      </c>
      <c r="T19" s="88">
        <v>1</v>
      </c>
      <c r="U19" s="88">
        <f t="shared" si="10"/>
        <v>0.43478260869565222</v>
      </c>
      <c r="V19" s="88">
        <v>0.54</v>
      </c>
    </row>
    <row r="20" spans="1:22">
      <c r="A20">
        <v>2022</v>
      </c>
      <c r="B20">
        <v>108.81525000000001</v>
      </c>
      <c r="C20">
        <f t="shared" si="0"/>
        <v>96.492869351624194</v>
      </c>
      <c r="D20" s="93">
        <v>97.33</v>
      </c>
      <c r="E20" s="93">
        <v>39.47</v>
      </c>
      <c r="F20" s="93">
        <v>104.77</v>
      </c>
      <c r="G20" s="94">
        <f t="shared" si="8"/>
        <v>100.86755700602627</v>
      </c>
      <c r="H20" s="94">
        <f t="shared" si="11"/>
        <v>40.904576954976449</v>
      </c>
      <c r="I20" s="94">
        <f t="shared" si="12"/>
        <v>108.57797130916853</v>
      </c>
      <c r="J20" s="92">
        <f t="shared" si="2"/>
        <v>2.1927729783918757</v>
      </c>
      <c r="K20" s="92">
        <f t="shared" si="3"/>
        <v>5.2266959442469902</v>
      </c>
      <c r="L20" s="92">
        <f t="shared" si="4"/>
        <v>4.0214063447840198</v>
      </c>
      <c r="M20">
        <v>7039398.8909999998</v>
      </c>
      <c r="N20">
        <v>44336.031289999999</v>
      </c>
      <c r="O20">
        <v>603274.59880000004</v>
      </c>
      <c r="P20" s="98">
        <f>+M20*J20</f>
        <v>15435803.672306536</v>
      </c>
      <c r="Q20" s="98">
        <f t="shared" si="13"/>
        <v>231730.95492745066</v>
      </c>
      <c r="R20" s="98">
        <f t="shared" si="14"/>
        <v>2426012.2992613544</v>
      </c>
      <c r="S20" s="98">
        <f t="shared" si="9"/>
        <v>18093546.92649534</v>
      </c>
      <c r="T20" s="88">
        <v>1</v>
      </c>
      <c r="U20" s="88">
        <f t="shared" si="10"/>
        <v>0.43478260869565222</v>
      </c>
      <c r="V20" s="88">
        <v>0.54</v>
      </c>
    </row>
    <row r="21" spans="1:22">
      <c r="A21">
        <v>2023</v>
      </c>
      <c r="B21">
        <v>112.77025000000002</v>
      </c>
      <c r="C21">
        <f>+B21/$B$21*100</f>
        <v>100</v>
      </c>
      <c r="D21" s="93">
        <v>61.44</v>
      </c>
      <c r="E21" s="93">
        <v>35.880000000000003</v>
      </c>
      <c r="F21" s="93">
        <v>101.59</v>
      </c>
      <c r="G21" s="94">
        <f t="shared" si="8"/>
        <v>61.44</v>
      </c>
      <c r="H21" s="94">
        <f t="shared" si="11"/>
        <v>35.880000000000003</v>
      </c>
      <c r="I21" s="94">
        <f>+F21/$C21*100</f>
        <v>101.59</v>
      </c>
      <c r="J21" s="92">
        <f t="shared" si="2"/>
        <v>1.3356521739130434</v>
      </c>
      <c r="K21" s="92">
        <f t="shared" si="3"/>
        <v>4.5846666666666662</v>
      </c>
      <c r="L21" s="92">
        <f t="shared" si="4"/>
        <v>3.7625925925925925</v>
      </c>
      <c r="M21">
        <v>7036848.1299999999</v>
      </c>
      <c r="N21">
        <v>44327.959770000001</v>
      </c>
      <c r="O21">
        <v>603221.42350000003</v>
      </c>
      <c r="P21" s="98">
        <f>+M21*J21</f>
        <v>9398781.5023304336</v>
      </c>
      <c r="Q21" s="98">
        <f t="shared" si="13"/>
        <v>203228.91955885998</v>
      </c>
      <c r="R21" s="98">
        <f t="shared" si="14"/>
        <v>2269676.4597542593</v>
      </c>
      <c r="S21" s="98">
        <f t="shared" si="9"/>
        <v>11871686.881643552</v>
      </c>
      <c r="T21" s="88">
        <v>1</v>
      </c>
      <c r="U21" s="88">
        <f t="shared" si="10"/>
        <v>0.43478260869565222</v>
      </c>
      <c r="V21" s="88">
        <v>0.54</v>
      </c>
    </row>
    <row r="22" spans="1:22">
      <c r="A22">
        <v>2024</v>
      </c>
      <c r="B22">
        <v>112.77025000000002</v>
      </c>
      <c r="C22">
        <f t="shared" ref="C22:C28" si="15">+B22/$B$21*100</f>
        <v>100</v>
      </c>
      <c r="D22" s="93">
        <v>61.44</v>
      </c>
      <c r="E22" s="93">
        <v>35.880000000000003</v>
      </c>
      <c r="F22" s="93">
        <v>101.59</v>
      </c>
      <c r="G22" s="94">
        <f>+D22/$C22*100</f>
        <v>61.44</v>
      </c>
      <c r="H22" s="94">
        <f t="shared" ref="H22:H28" si="16">+E22/$C22*100</f>
        <v>35.880000000000003</v>
      </c>
      <c r="I22" s="94">
        <f t="shared" ref="I22:I28" si="17">+F22/$C22*100</f>
        <v>101.59</v>
      </c>
      <c r="J22" s="92">
        <f t="shared" si="2"/>
        <v>1.3356521739130434</v>
      </c>
      <c r="K22" s="92">
        <f t="shared" si="3"/>
        <v>4.5846666666666662</v>
      </c>
      <c r="L22" s="92">
        <f t="shared" si="4"/>
        <v>3.7625925925925925</v>
      </c>
      <c r="M22">
        <v>6790293.9720000001</v>
      </c>
      <c r="N22">
        <v>43784.675139999999</v>
      </c>
      <c r="O22">
        <v>590758.31259999995</v>
      </c>
      <c r="P22" s="98">
        <f t="shared" ref="P22:P28" si="18">+M22*J22</f>
        <v>9069470.9052104335</v>
      </c>
      <c r="Q22" s="98">
        <f t="shared" ref="Q22:Q28" si="19">+N22*K22</f>
        <v>200738.14062518664</v>
      </c>
      <c r="R22" s="98">
        <f t="shared" ref="R22:R28" si="20">+O22*L22</f>
        <v>2222782.8510012589</v>
      </c>
      <c r="S22" s="98">
        <f t="shared" ref="S22:S28" si="21">SUM(P22:R22)</f>
        <v>11492991.896836879</v>
      </c>
      <c r="T22" s="88">
        <v>1</v>
      </c>
      <c r="U22" s="88">
        <f t="shared" si="10"/>
        <v>0.43478260869565222</v>
      </c>
      <c r="V22" s="88">
        <v>0.54</v>
      </c>
    </row>
    <row r="23" spans="1:22">
      <c r="A23">
        <v>2025</v>
      </c>
      <c r="B23">
        <v>112.77025000000002</v>
      </c>
      <c r="C23">
        <f t="shared" si="15"/>
        <v>100</v>
      </c>
      <c r="D23" s="93">
        <v>61.44</v>
      </c>
      <c r="E23" s="93">
        <v>35.880000000000003</v>
      </c>
      <c r="F23" s="93">
        <v>101.59</v>
      </c>
      <c r="G23" s="94">
        <f t="shared" ref="G23:G28" si="22">+D23/$C23*100</f>
        <v>61.44</v>
      </c>
      <c r="H23" s="94">
        <f t="shared" si="16"/>
        <v>35.880000000000003</v>
      </c>
      <c r="I23" s="94">
        <f t="shared" si="17"/>
        <v>101.59</v>
      </c>
      <c r="J23" s="92">
        <f t="shared" si="2"/>
        <v>1.3356521739130434</v>
      </c>
      <c r="K23" s="92">
        <f t="shared" si="3"/>
        <v>4.5846666666666662</v>
      </c>
      <c r="L23" s="92">
        <f t="shared" si="4"/>
        <v>3.7625925925925925</v>
      </c>
      <c r="M23">
        <v>6738996.5449999999</v>
      </c>
      <c r="N23">
        <v>43575.129630000003</v>
      </c>
      <c r="O23">
        <v>587516.05020000006</v>
      </c>
      <c r="P23" s="98">
        <f t="shared" si="18"/>
        <v>9000955.3853217382</v>
      </c>
      <c r="Q23" s="98">
        <f t="shared" si="19"/>
        <v>199777.44431033998</v>
      </c>
      <c r="R23" s="98">
        <f t="shared" si="20"/>
        <v>2210583.5385117778</v>
      </c>
      <c r="S23" s="98">
        <f t="shared" si="21"/>
        <v>11411316.368143855</v>
      </c>
      <c r="T23" s="88">
        <v>1</v>
      </c>
      <c r="U23" s="88">
        <f t="shared" si="10"/>
        <v>0.43478260869565222</v>
      </c>
      <c r="V23" s="88">
        <v>0.54</v>
      </c>
    </row>
    <row r="24" spans="1:22">
      <c r="A24">
        <v>2026</v>
      </c>
      <c r="B24">
        <v>112.77025000000002</v>
      </c>
      <c r="C24">
        <f t="shared" si="15"/>
        <v>100</v>
      </c>
      <c r="D24" s="93">
        <v>61.44</v>
      </c>
      <c r="E24" s="93">
        <v>35.880000000000003</v>
      </c>
      <c r="F24" s="93">
        <v>101.59</v>
      </c>
      <c r="G24" s="94">
        <f t="shared" si="22"/>
        <v>61.44</v>
      </c>
      <c r="H24" s="94">
        <f t="shared" si="16"/>
        <v>35.880000000000003</v>
      </c>
      <c r="I24" s="94">
        <f t="shared" si="17"/>
        <v>101.59</v>
      </c>
      <c r="J24" s="92">
        <f t="shared" si="2"/>
        <v>1.3356521739130434</v>
      </c>
      <c r="K24" s="92">
        <f t="shared" si="3"/>
        <v>4.5846666666666662</v>
      </c>
      <c r="L24" s="92">
        <f t="shared" si="4"/>
        <v>3.7625925925925925</v>
      </c>
      <c r="M24">
        <v>6686822.557</v>
      </c>
      <c r="N24">
        <v>43347.682009999997</v>
      </c>
      <c r="O24">
        <v>584172.48450000002</v>
      </c>
      <c r="P24" s="98">
        <f t="shared" si="18"/>
        <v>8931269.0848278254</v>
      </c>
      <c r="Q24" s="98">
        <f t="shared" si="19"/>
        <v>198734.6727885133</v>
      </c>
      <c r="R24" s="98">
        <f t="shared" si="20"/>
        <v>2198003.0629761112</v>
      </c>
      <c r="S24" s="98">
        <f t="shared" si="21"/>
        <v>11328006.82059245</v>
      </c>
      <c r="T24" s="88">
        <v>1</v>
      </c>
      <c r="U24" s="88">
        <f t="shared" si="10"/>
        <v>0.43478260869565222</v>
      </c>
      <c r="V24" s="88">
        <v>0.54</v>
      </c>
    </row>
    <row r="25" spans="1:22">
      <c r="A25">
        <v>2027</v>
      </c>
      <c r="B25">
        <v>112.77025000000002</v>
      </c>
      <c r="C25">
        <f t="shared" si="15"/>
        <v>100</v>
      </c>
      <c r="D25" s="93">
        <v>61.44</v>
      </c>
      <c r="E25" s="93">
        <v>35.880000000000003</v>
      </c>
      <c r="F25" s="93">
        <v>101.59</v>
      </c>
      <c r="G25" s="94">
        <f t="shared" si="22"/>
        <v>61.44</v>
      </c>
      <c r="H25" s="94">
        <f t="shared" si="16"/>
        <v>35.880000000000003</v>
      </c>
      <c r="I25" s="94">
        <f t="shared" si="17"/>
        <v>101.59</v>
      </c>
      <c r="J25" s="92">
        <f t="shared" si="2"/>
        <v>1.3356521739130434</v>
      </c>
      <c r="K25" s="92">
        <f t="shared" si="3"/>
        <v>4.5846666666666662</v>
      </c>
      <c r="L25" s="92">
        <f t="shared" si="4"/>
        <v>3.7625925925925925</v>
      </c>
      <c r="M25">
        <v>6634260.4989999998</v>
      </c>
      <c r="N25">
        <v>43113.96746</v>
      </c>
      <c r="O25">
        <v>580837.99320000003</v>
      </c>
      <c r="P25" s="98">
        <f t="shared" si="18"/>
        <v>8861064.4577947818</v>
      </c>
      <c r="Q25" s="98">
        <f t="shared" si="19"/>
        <v>197663.16948161332</v>
      </c>
      <c r="R25" s="98">
        <f t="shared" si="20"/>
        <v>2185456.7307106666</v>
      </c>
      <c r="S25" s="98">
        <f t="shared" si="21"/>
        <v>11244184.357987061</v>
      </c>
      <c r="T25" s="88">
        <v>1</v>
      </c>
      <c r="U25" s="88">
        <f t="shared" si="10"/>
        <v>0.43478260869565222</v>
      </c>
      <c r="V25" s="88">
        <v>0.54</v>
      </c>
    </row>
    <row r="26" spans="1:22">
      <c r="A26">
        <v>2028</v>
      </c>
      <c r="B26">
        <v>112.77025000000002</v>
      </c>
      <c r="C26">
        <f t="shared" si="15"/>
        <v>100</v>
      </c>
      <c r="D26" s="93">
        <v>61.44</v>
      </c>
      <c r="E26" s="93">
        <v>35.880000000000003</v>
      </c>
      <c r="F26" s="93">
        <v>101.59</v>
      </c>
      <c r="G26" s="94">
        <f t="shared" si="22"/>
        <v>61.44</v>
      </c>
      <c r="H26" s="94">
        <f t="shared" si="16"/>
        <v>35.880000000000003</v>
      </c>
      <c r="I26" s="94">
        <f t="shared" si="17"/>
        <v>101.59</v>
      </c>
      <c r="J26" s="92">
        <f t="shared" si="2"/>
        <v>1.3356521739130434</v>
      </c>
      <c r="K26" s="92">
        <f t="shared" si="3"/>
        <v>4.5846666666666662</v>
      </c>
      <c r="L26" s="92">
        <f t="shared" si="4"/>
        <v>3.7625925925925925</v>
      </c>
      <c r="M26">
        <v>6582235.034</v>
      </c>
      <c r="N26">
        <v>42873.845500000003</v>
      </c>
      <c r="O26">
        <v>577488.29440000001</v>
      </c>
      <c r="P26" s="98">
        <f t="shared" si="18"/>
        <v>8791576.5323686954</v>
      </c>
      <c r="Q26" s="98">
        <f t="shared" si="19"/>
        <v>196562.29033566665</v>
      </c>
      <c r="R26" s="98">
        <f t="shared" si="20"/>
        <v>2172853.1788183702</v>
      </c>
      <c r="S26" s="98">
        <f t="shared" si="21"/>
        <v>11160992.001522731</v>
      </c>
      <c r="T26" s="88">
        <v>1</v>
      </c>
      <c r="U26" s="88">
        <f t="shared" si="10"/>
        <v>0.43478260869565222</v>
      </c>
      <c r="V26" s="88">
        <v>0.54</v>
      </c>
    </row>
    <row r="27" spans="1:22">
      <c r="A27">
        <v>2029</v>
      </c>
      <c r="B27">
        <v>112.77025000000002</v>
      </c>
      <c r="C27">
        <f t="shared" si="15"/>
        <v>100</v>
      </c>
      <c r="D27" s="93">
        <v>61.44</v>
      </c>
      <c r="E27" s="93">
        <v>35.880000000000003</v>
      </c>
      <c r="F27" s="93">
        <v>101.59</v>
      </c>
      <c r="G27" s="94">
        <f t="shared" si="22"/>
        <v>61.44</v>
      </c>
      <c r="H27" s="94">
        <f t="shared" si="16"/>
        <v>35.880000000000003</v>
      </c>
      <c r="I27" s="94">
        <f t="shared" si="17"/>
        <v>101.59</v>
      </c>
      <c r="J27" s="92">
        <f t="shared" si="2"/>
        <v>1.3356521739130434</v>
      </c>
      <c r="K27" s="92">
        <f t="shared" si="3"/>
        <v>4.5846666666666662</v>
      </c>
      <c r="L27" s="92">
        <f t="shared" si="4"/>
        <v>3.7625925925925925</v>
      </c>
      <c r="M27">
        <v>6531198.5870000003</v>
      </c>
      <c r="N27">
        <v>42631.141739999999</v>
      </c>
      <c r="O27">
        <v>574158.81359999999</v>
      </c>
      <c r="P27" s="98">
        <f t="shared" si="18"/>
        <v>8723409.5909843482</v>
      </c>
      <c r="Q27" s="98">
        <f t="shared" si="19"/>
        <v>195449.57449731999</v>
      </c>
      <c r="R27" s="98">
        <f t="shared" si="20"/>
        <v>2160325.6990231113</v>
      </c>
      <c r="S27" s="98">
        <f t="shared" si="21"/>
        <v>11079184.864504779</v>
      </c>
      <c r="T27" s="88">
        <v>1</v>
      </c>
      <c r="U27" s="88">
        <f t="shared" si="10"/>
        <v>0.43478260869565222</v>
      </c>
      <c r="V27" s="88">
        <v>0.54</v>
      </c>
    </row>
    <row r="28" spans="1:22">
      <c r="A28">
        <v>2030</v>
      </c>
      <c r="B28">
        <v>112.77025000000002</v>
      </c>
      <c r="C28">
        <f t="shared" si="15"/>
        <v>100</v>
      </c>
      <c r="D28" s="93">
        <v>61.44</v>
      </c>
      <c r="E28" s="93">
        <v>35.880000000000003</v>
      </c>
      <c r="F28" s="93">
        <v>101.59</v>
      </c>
      <c r="G28" s="94">
        <f t="shared" si="22"/>
        <v>61.44</v>
      </c>
      <c r="H28" s="94">
        <f t="shared" si="16"/>
        <v>35.880000000000003</v>
      </c>
      <c r="I28" s="94">
        <f t="shared" si="17"/>
        <v>101.59</v>
      </c>
      <c r="J28" s="92">
        <f t="shared" si="2"/>
        <v>1.3356521739130434</v>
      </c>
      <c r="K28" s="92">
        <f t="shared" si="3"/>
        <v>4.5846666666666662</v>
      </c>
      <c r="L28" s="92">
        <f t="shared" si="4"/>
        <v>3.7625925925925925</v>
      </c>
      <c r="M28">
        <v>6482024.3619999997</v>
      </c>
      <c r="N28">
        <v>42397.56164</v>
      </c>
      <c r="O28">
        <v>570976.90460000001</v>
      </c>
      <c r="P28" s="98">
        <f t="shared" si="18"/>
        <v>8657729.9304626081</v>
      </c>
      <c r="Q28" s="98">
        <f t="shared" si="19"/>
        <v>194378.68759885331</v>
      </c>
      <c r="R28" s="98">
        <f t="shared" si="20"/>
        <v>2148353.4717894075</v>
      </c>
      <c r="S28" s="98">
        <f t="shared" si="21"/>
        <v>11000462.089850869</v>
      </c>
      <c r="T28" s="88">
        <v>1</v>
      </c>
      <c r="U28" s="88">
        <f t="shared" si="10"/>
        <v>0.43478260869565222</v>
      </c>
      <c r="V28" s="88">
        <v>0.54</v>
      </c>
    </row>
    <row r="31" spans="1:22">
      <c r="E31" t="s">
        <v>357</v>
      </c>
    </row>
  </sheetData>
  <autoFilter ref="A2:B21" xr:uid="{0D6486E8-660A-4475-BD9B-83469B7EE28C}">
    <sortState xmlns:xlrd2="http://schemas.microsoft.com/office/spreadsheetml/2017/richdata2" ref="A3:B21">
      <sortCondition ref="A2:A21"/>
    </sortState>
  </autoFilter>
  <mergeCells count="6">
    <mergeCell ref="T1:V1"/>
    <mergeCell ref="D1:F1"/>
    <mergeCell ref="G1:I1"/>
    <mergeCell ref="J1:L1"/>
    <mergeCell ref="M1:O1"/>
    <mergeCell ref="P1:R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54609-8642-4854-83D2-107D4FD89BCE}">
  <dimension ref="A1:W28"/>
  <sheetViews>
    <sheetView zoomScale="85" zoomScaleNormal="85" workbookViewId="0">
      <selection activeCell="D3" sqref="D3"/>
    </sheetView>
    <sheetView workbookViewId="1">
      <selection activeCellId="1" sqref="K1:S1048576 A1:A1048576"/>
    </sheetView>
  </sheetViews>
  <sheetFormatPr defaultColWidth="11.42578125" defaultRowHeight="12.75"/>
  <cols>
    <col min="3" max="4" width="11.42578125" customWidth="1"/>
    <col min="17" max="17" width="14" customWidth="1"/>
    <col min="19" max="19" width="13.28515625" bestFit="1" customWidth="1"/>
    <col min="20" max="20" width="14.28515625" bestFit="1" customWidth="1"/>
    <col min="21" max="23" width="7.42578125" style="88" customWidth="1"/>
  </cols>
  <sheetData>
    <row r="1" spans="1:23" ht="20.25" customHeight="1">
      <c r="E1" s="124" t="s">
        <v>343</v>
      </c>
      <c r="F1" s="124"/>
      <c r="G1" s="124"/>
      <c r="H1" s="124" t="s">
        <v>358</v>
      </c>
      <c r="I1" s="124"/>
      <c r="J1" s="124"/>
      <c r="K1" s="125" t="s">
        <v>345</v>
      </c>
      <c r="L1" s="125"/>
      <c r="M1" s="125"/>
      <c r="N1" s="125" t="s">
        <v>346</v>
      </c>
      <c r="O1" s="125"/>
      <c r="P1" s="125"/>
      <c r="Q1" s="125" t="s">
        <v>347</v>
      </c>
      <c r="R1" s="125"/>
      <c r="S1" s="125"/>
      <c r="U1" s="123" t="s">
        <v>348</v>
      </c>
      <c r="V1" s="123"/>
      <c r="W1" s="123"/>
    </row>
    <row r="2" spans="1:23" s="90" customFormat="1" ht="51">
      <c r="A2" s="91" t="s">
        <v>349</v>
      </c>
      <c r="B2" s="91" t="s">
        <v>359</v>
      </c>
      <c r="C2" s="91" t="s">
        <v>360</v>
      </c>
      <c r="D2" s="91" t="s">
        <v>351</v>
      </c>
      <c r="E2" s="96" t="s">
        <v>352</v>
      </c>
      <c r="F2" s="96" t="s">
        <v>83</v>
      </c>
      <c r="G2" s="96" t="s">
        <v>24</v>
      </c>
      <c r="H2" s="95" t="s">
        <v>352</v>
      </c>
      <c r="I2" s="95" t="s">
        <v>83</v>
      </c>
      <c r="J2" s="95" t="s">
        <v>24</v>
      </c>
      <c r="K2" s="91" t="s">
        <v>353</v>
      </c>
      <c r="L2" s="91" t="s">
        <v>354</v>
      </c>
      <c r="M2" s="91" t="s">
        <v>355</v>
      </c>
      <c r="N2" s="97" t="s">
        <v>353</v>
      </c>
      <c r="O2" s="97" t="s">
        <v>354</v>
      </c>
      <c r="P2" s="97" t="s">
        <v>355</v>
      </c>
      <c r="Q2" s="97" t="s">
        <v>353</v>
      </c>
      <c r="R2" s="97" t="s">
        <v>354</v>
      </c>
      <c r="S2" s="97" t="s">
        <v>355</v>
      </c>
      <c r="T2" s="90" t="s">
        <v>356</v>
      </c>
      <c r="U2" s="99" t="s">
        <v>353</v>
      </c>
      <c r="V2" s="99" t="s">
        <v>354</v>
      </c>
      <c r="W2" s="99" t="s">
        <v>355</v>
      </c>
    </row>
    <row r="3" spans="1:23">
      <c r="A3">
        <v>2005</v>
      </c>
      <c r="C3">
        <v>100</v>
      </c>
      <c r="D3">
        <f t="shared" ref="D3:D20" si="0">+C3/$C$21*100</f>
        <v>70.119992940783504</v>
      </c>
      <c r="E3" s="93">
        <f>AVERAGE(Emilio!F4:F15)</f>
        <v>24.538351906452878</v>
      </c>
      <c r="F3" s="93">
        <f>AVERAGE(Emilio!G4:G15)</f>
        <v>15.274300934479202</v>
      </c>
      <c r="G3" s="93">
        <f>AVERAGE(Emilio!H4:H15)</f>
        <v>34.29281546463595</v>
      </c>
      <c r="H3" s="94">
        <f>+E3/$D3*100</f>
        <v>34.994800879651507</v>
      </c>
      <c r="I3" s="94">
        <f t="shared" ref="I3:J18" si="1">+F3/$D3*100</f>
        <v>21.783089663711724</v>
      </c>
      <c r="J3" s="94">
        <f t="shared" si="1"/>
        <v>48.905902619808181</v>
      </c>
      <c r="K3" s="92">
        <f>+H3/0.46/100/U3</f>
        <v>0.76075654086198918</v>
      </c>
      <c r="L3" s="92">
        <f t="shared" ref="L3:L28" si="2">+I3/0.18/100/V3</f>
        <v>2.7833947903631642</v>
      </c>
      <c r="M3" s="92">
        <f t="shared" ref="M3:M28" si="3">+J3/0.5/100/W3</f>
        <v>1.8113297266595623</v>
      </c>
      <c r="N3">
        <v>8180620.1770000001</v>
      </c>
      <c r="O3">
        <v>49631.575100000002</v>
      </c>
      <c r="P3">
        <v>672041.09279999998</v>
      </c>
      <c r="Q3" s="98">
        <f t="shared" ref="Q3:S18" si="4">+N3*K3</f>
        <v>6223460.3079603137</v>
      </c>
      <c r="R3" s="98">
        <f t="shared" si="4"/>
        <v>138144.26757085815</v>
      </c>
      <c r="S3" s="98">
        <f t="shared" si="4"/>
        <v>1217288.0089254174</v>
      </c>
      <c r="T3" s="98">
        <f>SUM(Q3:S3)</f>
        <v>7578892.5844565891</v>
      </c>
      <c r="U3" s="88">
        <v>1</v>
      </c>
      <c r="V3" s="88">
        <f>1/2.3</f>
        <v>0.43478260869565222</v>
      </c>
      <c r="W3" s="88">
        <v>0.54</v>
      </c>
    </row>
    <row r="4" spans="1:23">
      <c r="A4">
        <v>2006</v>
      </c>
      <c r="B4">
        <v>3.65</v>
      </c>
      <c r="C4">
        <f>+C3*(1+B4/100)</f>
        <v>103.64999999999999</v>
      </c>
      <c r="D4">
        <f t="shared" si="0"/>
        <v>72.679372683122097</v>
      </c>
      <c r="E4" s="93">
        <f>AVERAGE(Emilio!F16:F27)</f>
        <v>26.215189079998144</v>
      </c>
      <c r="F4" s="93">
        <f>AVERAGE(Emilio!G16:G27)</f>
        <v>15.261293965001805</v>
      </c>
      <c r="G4" s="93">
        <f>AVERAGE(Emilio!H16:H27)</f>
        <v>35.286328408679211</v>
      </c>
      <c r="H4" s="94">
        <f t="shared" ref="H4:J21" si="5">+E4/$D4*100</f>
        <v>36.069641374444537</v>
      </c>
      <c r="I4" s="94">
        <f t="shared" si="1"/>
        <v>20.998109094227011</v>
      </c>
      <c r="J4" s="94">
        <f t="shared" si="1"/>
        <v>48.550678281891038</v>
      </c>
      <c r="K4" s="92">
        <f t="shared" ref="K4:K28" si="6">+H4/0.46/100/U4</f>
        <v>0.78412263857488118</v>
      </c>
      <c r="L4" s="92">
        <f t="shared" si="2"/>
        <v>2.6830917175956737</v>
      </c>
      <c r="M4" s="92">
        <f t="shared" si="3"/>
        <v>1.798173269699668</v>
      </c>
      <c r="N4">
        <v>8324220.608</v>
      </c>
      <c r="O4">
        <v>50344.103170000002</v>
      </c>
      <c r="P4">
        <v>682638.43839999998</v>
      </c>
      <c r="Q4" s="98">
        <f t="shared" si="4"/>
        <v>6527209.8272243617</v>
      </c>
      <c r="R4" s="98">
        <f t="shared" si="4"/>
        <v>135077.8462452091</v>
      </c>
      <c r="S4" s="98">
        <f t="shared" si="4"/>
        <v>1227502.1928004033</v>
      </c>
      <c r="T4" s="98">
        <f t="shared" ref="T4:T28" si="7">SUM(Q4:S4)</f>
        <v>7889789.866269974</v>
      </c>
      <c r="U4" s="88">
        <v>1</v>
      </c>
      <c r="V4" s="88">
        <f t="shared" ref="V4:V28" si="8">1/2.3</f>
        <v>0.43478260869565222</v>
      </c>
      <c r="W4" s="88">
        <v>0.54</v>
      </c>
    </row>
    <row r="5" spans="1:23">
      <c r="A5">
        <v>2007</v>
      </c>
      <c r="B5">
        <v>8.8166666666666664</v>
      </c>
      <c r="C5">
        <f t="shared" ref="C5:C28" si="9">+C4*(1+B5/100)</f>
        <v>112.78847499999999</v>
      </c>
      <c r="D5">
        <f t="shared" si="0"/>
        <v>79.087270708017357</v>
      </c>
      <c r="E5" s="93">
        <f>AVERAGE(Emilio!F28:F39)</f>
        <v>29.400340400811572</v>
      </c>
      <c r="F5" s="93">
        <f>AVERAGE(Emilio!G28:G39)</f>
        <v>16.206195691677049</v>
      </c>
      <c r="G5" s="93">
        <f>AVERAGE(Emilio!H28:H39)</f>
        <v>36.962186555012515</v>
      </c>
      <c r="H5" s="94">
        <f t="shared" si="5"/>
        <v>37.174554308941602</v>
      </c>
      <c r="I5" s="94">
        <f t="shared" si="1"/>
        <v>20.491534916546524</v>
      </c>
      <c r="J5" s="94">
        <f t="shared" si="1"/>
        <v>46.735949065018787</v>
      </c>
      <c r="K5" s="92">
        <f t="shared" si="6"/>
        <v>0.80814248497699126</v>
      </c>
      <c r="L5" s="92">
        <f t="shared" si="2"/>
        <v>2.6183627948920556</v>
      </c>
      <c r="M5" s="92">
        <f t="shared" si="3"/>
        <v>1.7309610764821772</v>
      </c>
      <c r="N5">
        <v>8308638.4079999998</v>
      </c>
      <c r="O5">
        <v>50271.539810000002</v>
      </c>
      <c r="P5">
        <v>682211.38800000004</v>
      </c>
      <c r="Q5" s="98">
        <f t="shared" si="4"/>
        <v>6714563.689816392</v>
      </c>
      <c r="R5" s="98">
        <f t="shared" si="4"/>
        <v>131629.12948043883</v>
      </c>
      <c r="S5" s="98">
        <f t="shared" si="4"/>
        <v>1180881.3585608804</v>
      </c>
      <c r="T5" s="98">
        <f t="shared" si="7"/>
        <v>8027074.1778577119</v>
      </c>
      <c r="U5" s="88">
        <v>1</v>
      </c>
      <c r="V5" s="88">
        <f t="shared" si="8"/>
        <v>0.43478260869565222</v>
      </c>
      <c r="W5" s="88">
        <v>0.54</v>
      </c>
    </row>
    <row r="6" spans="1:23">
      <c r="A6">
        <v>2008</v>
      </c>
      <c r="B6">
        <v>3.3833333333333329</v>
      </c>
      <c r="C6">
        <f t="shared" si="9"/>
        <v>116.60448507083333</v>
      </c>
      <c r="D6">
        <f t="shared" si="0"/>
        <v>81.763056700305285</v>
      </c>
      <c r="E6" s="93">
        <f>AVERAGE(Emilio!F40:F51)</f>
        <v>42.685027043060622</v>
      </c>
      <c r="F6" s="93">
        <f>AVERAGE(Emilio!G40:G51)</f>
        <v>26.37202074615546</v>
      </c>
      <c r="G6" s="93">
        <f>AVERAGE(Emilio!H40:H51)</f>
        <v>56.00093099166844</v>
      </c>
      <c r="H6" s="94">
        <f t="shared" si="5"/>
        <v>52.205762315758975</v>
      </c>
      <c r="I6" s="94">
        <f t="shared" si="1"/>
        <v>32.254201115327177</v>
      </c>
      <c r="J6" s="94">
        <f t="shared" si="1"/>
        <v>68.491728724055093</v>
      </c>
      <c r="K6" s="92">
        <f t="shared" si="6"/>
        <v>1.1349078764295428</v>
      </c>
      <c r="L6" s="92">
        <f t="shared" si="2"/>
        <v>4.1213701425140279</v>
      </c>
      <c r="M6" s="92">
        <f t="shared" si="3"/>
        <v>2.5367306934835216</v>
      </c>
      <c r="N6">
        <v>8044975.6299999999</v>
      </c>
      <c r="O6">
        <v>48973.143360000002</v>
      </c>
      <c r="P6">
        <v>662237.19480000006</v>
      </c>
      <c r="Q6" s="98">
        <f t="shared" si="4"/>
        <v>9130306.2081707232</v>
      </c>
      <c r="R6" s="98">
        <f t="shared" si="4"/>
        <v>201836.45082896313</v>
      </c>
      <c r="S6" s="98">
        <f t="shared" si="4"/>
        <v>1679917.4184155862</v>
      </c>
      <c r="T6" s="98">
        <f t="shared" si="7"/>
        <v>11012060.077415273</v>
      </c>
      <c r="U6" s="88">
        <v>1</v>
      </c>
      <c r="V6" s="88">
        <f t="shared" si="8"/>
        <v>0.43478260869565222</v>
      </c>
      <c r="W6" s="88">
        <v>0.54</v>
      </c>
    </row>
    <row r="7" spans="1:23">
      <c r="A7">
        <v>2009</v>
      </c>
      <c r="B7">
        <v>-0.58333333333333337</v>
      </c>
      <c r="C7">
        <f t="shared" si="9"/>
        <v>115.92429224125347</v>
      </c>
      <c r="D7">
        <f t="shared" si="0"/>
        <v>81.286105536220163</v>
      </c>
      <c r="E7" s="93">
        <f>AVERAGE(Emilio!F52:F63)</f>
        <v>31.991453409132045</v>
      </c>
      <c r="F7" s="93">
        <f>AVERAGE(Emilio!G52:G63)</f>
        <v>24.375220967382003</v>
      </c>
      <c r="G7" s="93">
        <f>AVERAGE(Emilio!H52:H63)</f>
        <v>68.515361501119372</v>
      </c>
      <c r="H7" s="94">
        <f t="shared" si="5"/>
        <v>39.356607378461526</v>
      </c>
      <c r="I7" s="94">
        <f t="shared" si="1"/>
        <v>29.98694648560901</v>
      </c>
      <c r="J7" s="94">
        <f t="shared" si="1"/>
        <v>84.289142712821572</v>
      </c>
      <c r="K7" s="92">
        <f t="shared" si="6"/>
        <v>0.85557842127090267</v>
      </c>
      <c r="L7" s="92">
        <f t="shared" si="2"/>
        <v>3.8316653842722621</v>
      </c>
      <c r="M7" s="92">
        <f t="shared" si="3"/>
        <v>3.1218201004748729</v>
      </c>
      <c r="N7">
        <v>8148439.3099999996</v>
      </c>
      <c r="O7">
        <v>49471.215649999998</v>
      </c>
      <c r="P7">
        <v>669507.19570000004</v>
      </c>
      <c r="Q7" s="98">
        <f t="shared" si="4"/>
        <v>6971628.8406715635</v>
      </c>
      <c r="R7" s="98">
        <f t="shared" si="4"/>
        <v>189557.1445239732</v>
      </c>
      <c r="S7" s="98">
        <f t="shared" si="4"/>
        <v>2090081.0209488245</v>
      </c>
      <c r="T7" s="98">
        <f t="shared" si="7"/>
        <v>9251267.0061443616</v>
      </c>
      <c r="U7" s="88">
        <v>1</v>
      </c>
      <c r="V7" s="88">
        <f t="shared" si="8"/>
        <v>0.43478260869565222</v>
      </c>
      <c r="W7" s="88">
        <v>0.54</v>
      </c>
    </row>
    <row r="8" spans="1:23">
      <c r="A8">
        <v>2010</v>
      </c>
      <c r="B8">
        <v>1.1916666666666667</v>
      </c>
      <c r="C8">
        <f t="shared" si="9"/>
        <v>117.30572339046172</v>
      </c>
      <c r="D8">
        <f t="shared" si="0"/>
        <v>82.254764960526785</v>
      </c>
      <c r="E8" s="93">
        <f>AVERAGE(Emilio!F64:F75)</f>
        <v>31.274187734849928</v>
      </c>
      <c r="F8" s="93">
        <f>AVERAGE(Emilio!G64:G75)</f>
        <v>19.117978979097909</v>
      </c>
      <c r="G8" s="93">
        <f>AVERAGE(Emilio!H64:H75)</f>
        <v>59.119923346804569</v>
      </c>
      <c r="H8" s="94">
        <f t="shared" si="5"/>
        <v>38.021125888400611</v>
      </c>
      <c r="I8" s="94">
        <f t="shared" si="1"/>
        <v>23.242396945967119</v>
      </c>
      <c r="J8" s="94">
        <f t="shared" si="1"/>
        <v>71.874162396762813</v>
      </c>
      <c r="K8" s="92">
        <f>+H8/0.46/100/U8</f>
        <v>0.82654621496523062</v>
      </c>
      <c r="L8" s="92">
        <f t="shared" si="2"/>
        <v>2.9698618319846872</v>
      </c>
      <c r="M8" s="92">
        <f t="shared" si="3"/>
        <v>2.6620060146949185</v>
      </c>
      <c r="N8">
        <v>8116382.9460000005</v>
      </c>
      <c r="O8">
        <v>49301.641060000002</v>
      </c>
      <c r="P8">
        <v>667120.03859999997</v>
      </c>
      <c r="Q8" s="98">
        <f t="shared" si="4"/>
        <v>6708565.6032246482</v>
      </c>
      <c r="R8" s="98">
        <f t="shared" si="4"/>
        <v>146419.06203830309</v>
      </c>
      <c r="S8" s="98">
        <f t="shared" si="4"/>
        <v>1775877.5552767061</v>
      </c>
      <c r="T8" s="98">
        <f t="shared" si="7"/>
        <v>8630862.2205396574</v>
      </c>
      <c r="U8" s="88">
        <v>1</v>
      </c>
      <c r="V8" s="88">
        <f t="shared" si="8"/>
        <v>0.43478260869565222</v>
      </c>
      <c r="W8" s="88">
        <v>0.54</v>
      </c>
    </row>
    <row r="9" spans="1:23">
      <c r="A9">
        <v>2011</v>
      </c>
      <c r="B9">
        <v>1.7000000000000002</v>
      </c>
      <c r="C9">
        <f t="shared" si="9"/>
        <v>119.29992068809956</v>
      </c>
      <c r="D9">
        <f t="shared" si="0"/>
        <v>83.653095964855723</v>
      </c>
      <c r="E9" s="93">
        <f>AVERAGE(Emilio!F76:F87)</f>
        <v>38.783771386971516</v>
      </c>
      <c r="F9" s="93">
        <f>AVERAGE(Emilio!G76:G87)</f>
        <v>21.70314106802557</v>
      </c>
      <c r="G9" s="93">
        <f>AVERAGE(Emilio!H76:H87)</f>
        <v>58.893950870746558</v>
      </c>
      <c r="H9" s="94">
        <f t="shared" si="5"/>
        <v>46.362625243739124</v>
      </c>
      <c r="I9" s="94">
        <f t="shared" si="1"/>
        <v>25.944217386937453</v>
      </c>
      <c r="J9" s="94">
        <f t="shared" si="1"/>
        <v>70.402595614021308</v>
      </c>
      <c r="K9" s="92">
        <f t="shared" si="6"/>
        <v>1.0078831574725897</v>
      </c>
      <c r="L9" s="92">
        <f t="shared" si="2"/>
        <v>3.3150944438864522</v>
      </c>
      <c r="M9" s="92">
        <f t="shared" si="3"/>
        <v>2.6075035412600482</v>
      </c>
      <c r="N9">
        <v>8050289.9950000001</v>
      </c>
      <c r="O9">
        <v>49015.61176</v>
      </c>
      <c r="P9">
        <v>663084.09539999999</v>
      </c>
      <c r="Q9" s="98">
        <f t="shared" si="4"/>
        <v>8113751.6987305982</v>
      </c>
      <c r="R9" s="98">
        <f t="shared" si="4"/>
        <v>162491.38220927145</v>
      </c>
      <c r="S9" s="98">
        <f t="shared" si="4"/>
        <v>1728994.1269087156</v>
      </c>
      <c r="T9" s="98">
        <f t="shared" si="7"/>
        <v>10005237.207848584</v>
      </c>
      <c r="U9" s="88">
        <v>1</v>
      </c>
      <c r="V9" s="88">
        <f t="shared" si="8"/>
        <v>0.43478260869565222</v>
      </c>
      <c r="W9" s="88">
        <v>0.54</v>
      </c>
    </row>
    <row r="10" spans="1:23">
      <c r="A10">
        <v>2012</v>
      </c>
      <c r="B10">
        <v>1.5833333333333333</v>
      </c>
      <c r="C10">
        <f t="shared" si="9"/>
        <v>121.18883609899447</v>
      </c>
      <c r="D10">
        <f t="shared" si="0"/>
        <v>84.977603317632614</v>
      </c>
      <c r="E10" s="93">
        <f>AVERAGE(Emilio!F88:F99)</f>
        <v>43.393707696970978</v>
      </c>
      <c r="F10" s="93">
        <f>AVERAGE(Emilio!G88:G99)</f>
        <v>22.202074575703421</v>
      </c>
      <c r="G10" s="93">
        <f>AVERAGE(Emilio!H88:H99)</f>
        <v>61.134856220234894</v>
      </c>
      <c r="H10" s="94">
        <f t="shared" si="5"/>
        <v>51.064875923568096</v>
      </c>
      <c r="I10" s="94">
        <f t="shared" si="1"/>
        <v>26.126971941907605</v>
      </c>
      <c r="J10" s="94">
        <f t="shared" si="1"/>
        <v>71.942316367434643</v>
      </c>
      <c r="K10" s="92">
        <f t="shared" si="6"/>
        <v>1.1101059983384369</v>
      </c>
      <c r="L10" s="92">
        <f t="shared" si="2"/>
        <v>3.3384464147993049</v>
      </c>
      <c r="M10" s="92">
        <f t="shared" si="3"/>
        <v>2.6645302358309126</v>
      </c>
      <c r="N10">
        <v>7984374.9469999997</v>
      </c>
      <c r="O10">
        <v>48655.932809999998</v>
      </c>
      <c r="P10">
        <v>658877.10400000005</v>
      </c>
      <c r="Q10" s="98">
        <f t="shared" si="4"/>
        <v>8863502.5216478389</v>
      </c>
      <c r="R10" s="98">
        <f t="shared" si="4"/>
        <v>162435.22444826036</v>
      </c>
      <c r="S10" s="98">
        <f t="shared" si="4"/>
        <v>1755597.9653047088</v>
      </c>
      <c r="T10" s="98">
        <f t="shared" si="7"/>
        <v>10781535.711400807</v>
      </c>
      <c r="U10" s="88">
        <v>1</v>
      </c>
      <c r="V10" s="88">
        <f t="shared" si="8"/>
        <v>0.43478260869565222</v>
      </c>
      <c r="W10" s="88">
        <v>0.54</v>
      </c>
    </row>
    <row r="11" spans="1:23">
      <c r="A11">
        <v>2013</v>
      </c>
      <c r="B11">
        <v>2.4999999999999994E-2</v>
      </c>
      <c r="C11">
        <f t="shared" si="9"/>
        <v>121.21913330801922</v>
      </c>
      <c r="D11">
        <f t="shared" si="0"/>
        <v>84.998847718462017</v>
      </c>
      <c r="E11" s="93">
        <f>AVERAGE(Emilio!F100:F111)</f>
        <v>40.611221095090492</v>
      </c>
      <c r="F11" s="93">
        <f>AVERAGE(Emilio!G100:G111)</f>
        <v>22.561891959315389</v>
      </c>
      <c r="G11" s="93">
        <f>AVERAGE(Emilio!H100:H111)</f>
        <v>63.475199436618318</v>
      </c>
      <c r="H11" s="94">
        <f t="shared" si="5"/>
        <v>47.778554868891014</v>
      </c>
      <c r="I11" s="94">
        <f t="shared" si="1"/>
        <v>26.543762139042361</v>
      </c>
      <c r="J11" s="94">
        <f t="shared" si="1"/>
        <v>74.677717569612781</v>
      </c>
      <c r="K11" s="92">
        <f t="shared" si="6"/>
        <v>1.0386642362802394</v>
      </c>
      <c r="L11" s="92">
        <f t="shared" si="2"/>
        <v>3.3917029399887459</v>
      </c>
      <c r="M11" s="92">
        <f t="shared" si="3"/>
        <v>2.7658413914671396</v>
      </c>
      <c r="N11">
        <v>7522480.0750000002</v>
      </c>
      <c r="O11">
        <v>46606.157350000001</v>
      </c>
      <c r="P11">
        <v>631386.95479999995</v>
      </c>
      <c r="Q11" s="98">
        <f t="shared" si="4"/>
        <v>7813331.0220331931</v>
      </c>
      <c r="R11" s="98">
        <f t="shared" si="4"/>
        <v>158074.2409055731</v>
      </c>
      <c r="S11" s="98">
        <f t="shared" si="4"/>
        <v>1746316.1736182319</v>
      </c>
      <c r="T11" s="98">
        <f t="shared" si="7"/>
        <v>9717721.4365569986</v>
      </c>
      <c r="U11" s="88">
        <v>1</v>
      </c>
      <c r="V11" s="88">
        <f t="shared" si="8"/>
        <v>0.43478260869565222</v>
      </c>
      <c r="W11" s="88">
        <v>0.54</v>
      </c>
    </row>
    <row r="12" spans="1:23">
      <c r="A12">
        <v>2014</v>
      </c>
      <c r="B12">
        <v>-0.65</v>
      </c>
      <c r="C12">
        <f t="shared" si="9"/>
        <v>120.4312089415171</v>
      </c>
      <c r="D12">
        <f t="shared" si="0"/>
        <v>84.446355208292019</v>
      </c>
      <c r="E12" s="93">
        <f>AVERAGE(Emilio!F112:F123)</f>
        <v>38.779034705124893</v>
      </c>
      <c r="F12" s="93">
        <f>AVERAGE(Emilio!G112:G123)</f>
        <v>21.444317759292648</v>
      </c>
      <c r="G12" s="93">
        <f>AVERAGE(Emilio!H112:H123)</f>
        <v>63.96991494612535</v>
      </c>
      <c r="H12" s="94">
        <f t="shared" si="5"/>
        <v>45.921502010920506</v>
      </c>
      <c r="I12" s="94">
        <f t="shared" si="1"/>
        <v>25.394012218051266</v>
      </c>
      <c r="J12" s="94">
        <f t="shared" si="1"/>
        <v>75.752132567876615</v>
      </c>
      <c r="K12" s="92">
        <f t="shared" si="6"/>
        <v>0.99829352197653265</v>
      </c>
      <c r="L12" s="92">
        <f t="shared" si="2"/>
        <v>3.2447904500843285</v>
      </c>
      <c r="M12" s="92">
        <f t="shared" si="3"/>
        <v>2.8056345395509856</v>
      </c>
      <c r="N12">
        <v>7548669.4979999997</v>
      </c>
      <c r="O12">
        <v>46740.150909999997</v>
      </c>
      <c r="P12">
        <v>633250.17420000001</v>
      </c>
      <c r="Q12" s="98">
        <f t="shared" si="4"/>
        <v>7535787.8593952442</v>
      </c>
      <c r="R12" s="98">
        <f t="shared" si="4"/>
        <v>151661.99530826832</v>
      </c>
      <c r="S12" s="98">
        <f t="shared" si="4"/>
        <v>1776668.5609121984</v>
      </c>
      <c r="T12" s="98">
        <f t="shared" si="7"/>
        <v>9464118.4156157114</v>
      </c>
      <c r="U12" s="88">
        <v>1</v>
      </c>
      <c r="V12" s="88">
        <f t="shared" si="8"/>
        <v>0.43478260869565222</v>
      </c>
      <c r="W12" s="88">
        <v>0.54</v>
      </c>
    </row>
    <row r="13" spans="1:23">
      <c r="A13">
        <v>2015</v>
      </c>
      <c r="B13">
        <v>-0.47500000000000009</v>
      </c>
      <c r="C13">
        <f t="shared" si="9"/>
        <v>119.85916069904489</v>
      </c>
      <c r="D13">
        <f t="shared" si="0"/>
        <v>84.045235021052633</v>
      </c>
      <c r="E13" s="93">
        <f>AVERAGE(Emilio!F124:F135)</f>
        <v>38.335000000000008</v>
      </c>
      <c r="F13" s="93">
        <f>AVERAGE(Emilio!G124:G135)</f>
        <v>21.759166666666669</v>
      </c>
      <c r="G13" s="93">
        <f>AVERAGE(Emilio!H124:H135)</f>
        <v>68.873333333333335</v>
      </c>
      <c r="H13" s="94">
        <f t="shared" si="5"/>
        <v>45.612341961322862</v>
      </c>
      <c r="I13" s="94">
        <f t="shared" si="1"/>
        <v>25.889827854269402</v>
      </c>
      <c r="J13" s="94">
        <f t="shared" si="1"/>
        <v>81.947933533746607</v>
      </c>
      <c r="K13" s="92">
        <f t="shared" si="6"/>
        <v>0.99157265133310557</v>
      </c>
      <c r="L13" s="92">
        <f t="shared" si="2"/>
        <v>3.3081446702677568</v>
      </c>
      <c r="M13" s="92">
        <f t="shared" si="3"/>
        <v>3.0351086493980222</v>
      </c>
      <c r="N13">
        <v>7245955.0700000003</v>
      </c>
      <c r="O13">
        <v>45308.296860000002</v>
      </c>
      <c r="P13">
        <v>615366.87219999998</v>
      </c>
      <c r="Q13" s="98">
        <f t="shared" si="4"/>
        <v>7184890.8802004587</v>
      </c>
      <c r="R13" s="98">
        <f t="shared" si="4"/>
        <v>149886.40077631836</v>
      </c>
      <c r="S13" s="98">
        <f t="shared" si="4"/>
        <v>1867705.3163672274</v>
      </c>
      <c r="T13" s="98">
        <f t="shared" si="7"/>
        <v>9202482.5973440036</v>
      </c>
      <c r="U13" s="88">
        <v>1</v>
      </c>
      <c r="V13" s="88">
        <f t="shared" si="8"/>
        <v>0.43478260869565222</v>
      </c>
      <c r="W13" s="88">
        <v>0.54</v>
      </c>
    </row>
    <row r="14" spans="1:23">
      <c r="A14">
        <v>2016</v>
      </c>
      <c r="B14">
        <v>1.25</v>
      </c>
      <c r="C14">
        <f t="shared" si="9"/>
        <v>121.35740020778294</v>
      </c>
      <c r="D14">
        <f t="shared" si="0"/>
        <v>85.095800458815788</v>
      </c>
      <c r="E14" s="93">
        <f>AVERAGE(Emilio!F136:F147)</f>
        <v>33.494166666666665</v>
      </c>
      <c r="F14" s="93">
        <f>AVERAGE(Emilio!G136:G147)</f>
        <v>21.285833333333329</v>
      </c>
      <c r="G14" s="93">
        <f>AVERAGE(Emilio!H136:H147)</f>
        <v>70.430000000000007</v>
      </c>
      <c r="H14" s="94">
        <f t="shared" si="5"/>
        <v>39.360540104299261</v>
      </c>
      <c r="I14" s="94">
        <f t="shared" si="1"/>
        <v>25.013964518302089</v>
      </c>
      <c r="J14" s="94">
        <f t="shared" si="1"/>
        <v>82.765541448883056</v>
      </c>
      <c r="K14" s="92">
        <f t="shared" si="6"/>
        <v>0.8556639153108534</v>
      </c>
      <c r="L14" s="92">
        <f t="shared" si="2"/>
        <v>3.1962287995608221</v>
      </c>
      <c r="M14" s="92">
        <f t="shared" si="3"/>
        <v>3.0653904240327052</v>
      </c>
      <c r="N14">
        <v>7251232.1830000002</v>
      </c>
      <c r="O14">
        <v>45341.13063</v>
      </c>
      <c r="P14">
        <v>615766.77619999996</v>
      </c>
      <c r="Q14" s="98">
        <f t="shared" si="4"/>
        <v>6204617.7205338469</v>
      </c>
      <c r="R14" s="98">
        <f t="shared" si="4"/>
        <v>144920.62752425531</v>
      </c>
      <c r="S14" s="98">
        <f t="shared" si="4"/>
        <v>1887565.5792009698</v>
      </c>
      <c r="T14" s="98">
        <f t="shared" si="7"/>
        <v>8237103.9272590727</v>
      </c>
      <c r="U14" s="88">
        <v>1</v>
      </c>
      <c r="V14" s="88">
        <f t="shared" si="8"/>
        <v>0.43478260869565222</v>
      </c>
      <c r="W14" s="88">
        <v>0.54</v>
      </c>
    </row>
    <row r="15" spans="1:23">
      <c r="A15">
        <v>2017</v>
      </c>
      <c r="B15">
        <v>2.5666666666666669</v>
      </c>
      <c r="C15">
        <f t="shared" si="9"/>
        <v>124.47224014644938</v>
      </c>
      <c r="D15">
        <f t="shared" si="0"/>
        <v>87.279926003925397</v>
      </c>
      <c r="E15" s="93">
        <f>AVERAGE(Emilio!F148:F159)</f>
        <v>31.509166666666669</v>
      </c>
      <c r="F15" s="93">
        <f>AVERAGE(Emilio!G148:G159)</f>
        <v>20.157499999999999</v>
      </c>
      <c r="G15" s="93">
        <f>AVERAGE(Emilio!H148:H159)</f>
        <v>71.709999999999994</v>
      </c>
      <c r="H15" s="94">
        <f t="shared" si="5"/>
        <v>36.101275641834931</v>
      </c>
      <c r="I15" s="94">
        <f t="shared" si="1"/>
        <v>23.095230395925658</v>
      </c>
      <c r="J15" s="94">
        <f t="shared" si="1"/>
        <v>82.16093125098989</v>
      </c>
      <c r="K15" s="92">
        <f t="shared" si="6"/>
        <v>0.78481034003988981</v>
      </c>
      <c r="L15" s="92">
        <f t="shared" si="2"/>
        <v>2.9510572172571674</v>
      </c>
      <c r="M15" s="92">
        <f t="shared" si="3"/>
        <v>3.0429974537403659</v>
      </c>
      <c r="N15">
        <v>7250755.449</v>
      </c>
      <c r="O15">
        <v>45332.657780000001</v>
      </c>
      <c r="P15">
        <v>615629.79390000005</v>
      </c>
      <c r="Q15" s="98">
        <f t="shared" si="4"/>
        <v>5690467.849475774</v>
      </c>
      <c r="R15" s="98">
        <f t="shared" si="4"/>
        <v>133779.26691911829</v>
      </c>
      <c r="S15" s="98">
        <f t="shared" si="4"/>
        <v>1873359.8952844064</v>
      </c>
      <c r="T15" s="98">
        <f t="shared" si="7"/>
        <v>7697607.0116792992</v>
      </c>
      <c r="U15" s="88">
        <v>1</v>
      </c>
      <c r="V15" s="88">
        <f t="shared" si="8"/>
        <v>0.43478260869565222</v>
      </c>
      <c r="W15" s="88">
        <v>0.54</v>
      </c>
    </row>
    <row r="16" spans="1:23">
      <c r="A16">
        <v>2018</v>
      </c>
      <c r="B16">
        <v>3.1750000000000003</v>
      </c>
      <c r="C16">
        <f t="shared" si="9"/>
        <v>128.42423377109915</v>
      </c>
      <c r="D16">
        <f t="shared" si="0"/>
        <v>90.05106365455002</v>
      </c>
      <c r="E16" s="93">
        <f>AVERAGE(Emilio!F160:F171)</f>
        <v>32.553333333333342</v>
      </c>
      <c r="F16" s="93">
        <f>AVERAGE(Emilio!G160:G171)</f>
        <v>20.150833333333335</v>
      </c>
      <c r="G16" s="93">
        <f>AVERAGE(Emilio!H160:H171)</f>
        <v>69.135000000000005</v>
      </c>
      <c r="H16" s="94">
        <f t="shared" si="5"/>
        <v>36.149859881958776</v>
      </c>
      <c r="I16" s="94">
        <f t="shared" si="1"/>
        <v>22.377118620869474</v>
      </c>
      <c r="J16" s="94">
        <f t="shared" si="1"/>
        <v>76.77310760616075</v>
      </c>
      <c r="K16" s="92">
        <f t="shared" si="6"/>
        <v>0.78586651917301675</v>
      </c>
      <c r="L16" s="92">
        <f t="shared" si="2"/>
        <v>2.859298490444433</v>
      </c>
      <c r="M16" s="92">
        <f t="shared" si="3"/>
        <v>2.8434484298578053</v>
      </c>
      <c r="N16">
        <v>7069077.4790000003</v>
      </c>
      <c r="O16">
        <v>44495.492550000003</v>
      </c>
      <c r="P16">
        <v>605370.67709999997</v>
      </c>
      <c r="Q16" s="98">
        <f t="shared" si="4"/>
        <v>5555351.3121860949</v>
      </c>
      <c r="R16" s="98">
        <f t="shared" si="4"/>
        <v>127225.89467979652</v>
      </c>
      <c r="S16" s="98">
        <f t="shared" si="4"/>
        <v>1721340.3012819514</v>
      </c>
      <c r="T16" s="98">
        <f t="shared" si="7"/>
        <v>7403917.5081478432</v>
      </c>
      <c r="U16" s="88">
        <v>1</v>
      </c>
      <c r="V16" s="88">
        <f t="shared" si="8"/>
        <v>0.43478260869565222</v>
      </c>
      <c r="W16" s="88">
        <v>0.54</v>
      </c>
    </row>
    <row r="17" spans="1:23">
      <c r="A17">
        <v>2019</v>
      </c>
      <c r="B17">
        <v>1.5916666666666668</v>
      </c>
      <c r="C17">
        <f t="shared" si="9"/>
        <v>130.46831949195581</v>
      </c>
      <c r="D17">
        <f t="shared" si="0"/>
        <v>91.484376417718281</v>
      </c>
      <c r="E17" s="93">
        <f>AVERAGE(Emilio!F172:F183)</f>
        <v>34.265833333333333</v>
      </c>
      <c r="F17" s="93">
        <f>AVERAGE(Emilio!G172:G183)</f>
        <v>20.198333333333331</v>
      </c>
      <c r="G17" s="93">
        <f>AVERAGE(Emilio!H172:H183)</f>
        <v>68.285833333333329</v>
      </c>
      <c r="H17" s="94">
        <f t="shared" si="5"/>
        <v>37.455393669488771</v>
      </c>
      <c r="I17" s="94">
        <f t="shared" si="1"/>
        <v>22.078451123837368</v>
      </c>
      <c r="J17" s="94">
        <f t="shared" si="1"/>
        <v>74.642071146159168</v>
      </c>
      <c r="K17" s="92">
        <f t="shared" si="6"/>
        <v>0.81424768846714712</v>
      </c>
      <c r="L17" s="92">
        <f t="shared" si="2"/>
        <v>2.8211354213792195</v>
      </c>
      <c r="M17" s="92">
        <f t="shared" si="3"/>
        <v>2.7645211535614505</v>
      </c>
      <c r="N17">
        <v>7062138.4000000004</v>
      </c>
      <c r="O17">
        <v>44457.469810000002</v>
      </c>
      <c r="P17">
        <v>604903.11959999998</v>
      </c>
      <c r="Q17" s="98">
        <f t="shared" si="4"/>
        <v>5750329.8678350775</v>
      </c>
      <c r="R17" s="98">
        <f t="shared" si="4"/>
        <v>125420.54282588829</v>
      </c>
      <c r="S17" s="98">
        <f t="shared" si="4"/>
        <v>1672267.4699895119</v>
      </c>
      <c r="T17" s="98">
        <f t="shared" si="7"/>
        <v>7548017.8806504775</v>
      </c>
      <c r="U17" s="88">
        <v>1</v>
      </c>
      <c r="V17" s="88">
        <f t="shared" si="8"/>
        <v>0.43478260869565222</v>
      </c>
      <c r="W17" s="88">
        <v>0.54</v>
      </c>
    </row>
    <row r="18" spans="1:23">
      <c r="A18">
        <v>2020</v>
      </c>
      <c r="B18">
        <v>-0.57500000000000007</v>
      </c>
      <c r="C18">
        <f t="shared" si="9"/>
        <v>129.71812665487707</v>
      </c>
      <c r="D18">
        <f t="shared" si="0"/>
        <v>90.958341253316405</v>
      </c>
      <c r="E18" s="93">
        <f>AVERAGE(Emilio!F184:F195)</f>
        <v>32.380000000000003</v>
      </c>
      <c r="F18" s="93">
        <f>AVERAGE(Emilio!G184:G195)</f>
        <v>20.795833333333331</v>
      </c>
      <c r="G18" s="93">
        <f>AVERAGE(Emilio!H184:H195)</f>
        <v>69.382499999999993</v>
      </c>
      <c r="H18" s="94">
        <f t="shared" si="5"/>
        <v>35.598714261754857</v>
      </c>
      <c r="I18" s="94">
        <f t="shared" si="1"/>
        <v>22.86303053330483</v>
      </c>
      <c r="J18" s="94">
        <f t="shared" si="1"/>
        <v>76.279425332495563</v>
      </c>
      <c r="K18" s="92">
        <f t="shared" si="6"/>
        <v>0.77388509264684469</v>
      </c>
      <c r="L18" s="92">
        <f t="shared" si="2"/>
        <v>2.9213872348111729</v>
      </c>
      <c r="M18" s="92">
        <f t="shared" si="3"/>
        <v>2.8251639012035392</v>
      </c>
      <c r="N18">
        <v>7072038.3399999999</v>
      </c>
      <c r="O18">
        <v>44502.001750000003</v>
      </c>
      <c r="P18">
        <v>605571.59210000001</v>
      </c>
      <c r="Q18" s="98">
        <f t="shared" si="4"/>
        <v>5472945.0459529376</v>
      </c>
      <c r="R18" s="98">
        <f t="shared" si="4"/>
        <v>130007.57983599449</v>
      </c>
      <c r="S18" s="98">
        <f t="shared" si="4"/>
        <v>1710839.0015952743</v>
      </c>
      <c r="T18" s="98">
        <f t="shared" si="7"/>
        <v>7313791.6273842063</v>
      </c>
      <c r="U18" s="88">
        <v>1</v>
      </c>
      <c r="V18" s="88">
        <f t="shared" si="8"/>
        <v>0.43478260869565222</v>
      </c>
      <c r="W18" s="88">
        <v>0.54</v>
      </c>
    </row>
    <row r="19" spans="1:23">
      <c r="A19">
        <v>2021</v>
      </c>
      <c r="B19">
        <v>3.9</v>
      </c>
      <c r="C19">
        <f t="shared" si="9"/>
        <v>134.77713359441725</v>
      </c>
      <c r="D19">
        <f t="shared" si="0"/>
        <v>94.50571656219573</v>
      </c>
      <c r="E19" s="93">
        <f>AVERAGE(Emilio!F196:F207)</f>
        <v>48.914166666666659</v>
      </c>
      <c r="F19" s="93">
        <f>AVERAGE(Emilio!G196:G207)</f>
        <v>23.040833333333335</v>
      </c>
      <c r="G19" s="93">
        <f>AVERAGE(Emilio!H196:H207)</f>
        <v>71.879166666666663</v>
      </c>
      <c r="H19" s="94">
        <f t="shared" si="5"/>
        <v>51.757891951938653</v>
      </c>
      <c r="I19" s="94">
        <f t="shared" si="5"/>
        <v>24.380359380873848</v>
      </c>
      <c r="J19" s="94">
        <f t="shared" si="5"/>
        <v>76.058009273292825</v>
      </c>
      <c r="K19" s="92">
        <f t="shared" si="6"/>
        <v>1.1251715641725795</v>
      </c>
      <c r="L19" s="92">
        <f t="shared" si="2"/>
        <v>3.115268143111658</v>
      </c>
      <c r="M19" s="92">
        <f t="shared" si="3"/>
        <v>2.8169633064182524</v>
      </c>
      <c r="N19">
        <v>7060816.1150000002</v>
      </c>
      <c r="O19">
        <v>44444.668749999997</v>
      </c>
      <c r="P19">
        <v>604774.81660000002</v>
      </c>
      <c r="Q19" s="98">
        <f>+N19*K19</f>
        <v>7944629.5124495057</v>
      </c>
      <c r="R19" s="98">
        <f t="shared" ref="R19:S28" si="10">+O19*L19</f>
        <v>138457.06068802523</v>
      </c>
      <c r="S19" s="98">
        <f t="shared" si="10"/>
        <v>1703628.4670080282</v>
      </c>
      <c r="T19" s="98">
        <f t="shared" si="7"/>
        <v>9786715.0401455592</v>
      </c>
      <c r="U19" s="88">
        <v>1</v>
      </c>
      <c r="V19" s="88">
        <f t="shared" si="8"/>
        <v>0.43478260869565222</v>
      </c>
      <c r="W19" s="88">
        <v>0.54</v>
      </c>
    </row>
    <row r="20" spans="1:23">
      <c r="A20">
        <v>2022</v>
      </c>
      <c r="B20">
        <v>2.4416666666666664</v>
      </c>
      <c r="C20">
        <f t="shared" si="9"/>
        <v>138.06794193968096</v>
      </c>
      <c r="D20">
        <f t="shared" si="0"/>
        <v>96.813231141589355</v>
      </c>
      <c r="E20" s="93">
        <f>AVERAGE(Emilio!F208:F219)</f>
        <v>97.327500000000001</v>
      </c>
      <c r="F20" s="93">
        <f>AVERAGE(Emilio!G208:G219)</f>
        <v>39.473333333333329</v>
      </c>
      <c r="G20" s="93">
        <f>AVERAGE(Emilio!H208:H219)</f>
        <v>104.76750000000003</v>
      </c>
      <c r="H20" s="94">
        <f t="shared" si="5"/>
        <v>100.53119687500001</v>
      </c>
      <c r="I20" s="94">
        <f t="shared" si="5"/>
        <v>40.772663888888886</v>
      </c>
      <c r="J20" s="94">
        <f t="shared" si="5"/>
        <v>108.21609687500002</v>
      </c>
      <c r="K20" s="92">
        <f t="shared" si="6"/>
        <v>2.1854608016304349</v>
      </c>
      <c r="L20" s="92">
        <f t="shared" si="2"/>
        <v>5.209840385802468</v>
      </c>
      <c r="M20" s="92">
        <f t="shared" si="3"/>
        <v>4.0080035879629632</v>
      </c>
      <c r="N20">
        <v>7039398.8909999998</v>
      </c>
      <c r="O20">
        <v>44336.031289999999</v>
      </c>
      <c r="P20">
        <v>603274.59880000004</v>
      </c>
      <c r="Q20" s="98">
        <f>+N20*K20</f>
        <v>15384330.343321254</v>
      </c>
      <c r="R20" s="98">
        <f t="shared" si="10"/>
        <v>230983.64636084388</v>
      </c>
      <c r="S20" s="98">
        <f t="shared" si="10"/>
        <v>2417926.7565173171</v>
      </c>
      <c r="T20" s="98">
        <f t="shared" si="7"/>
        <v>18033240.746199414</v>
      </c>
      <c r="U20" s="88">
        <v>1</v>
      </c>
      <c r="V20" s="88">
        <f t="shared" si="8"/>
        <v>0.43478260869565222</v>
      </c>
      <c r="W20" s="88">
        <v>0.54</v>
      </c>
    </row>
    <row r="21" spans="1:23">
      <c r="A21">
        <v>2023</v>
      </c>
      <c r="B21">
        <v>3.2916666666666665</v>
      </c>
      <c r="C21">
        <f t="shared" si="9"/>
        <v>142.61267836186212</v>
      </c>
      <c r="D21">
        <f>+C21/$C$21*100</f>
        <v>100</v>
      </c>
      <c r="E21" s="93">
        <f>AVERAGE(Emilio!F220:F231)</f>
        <v>61.435000000000002</v>
      </c>
      <c r="F21" s="93">
        <f>AVERAGE(Emilio!G220:G231)</f>
        <v>35.87833333333333</v>
      </c>
      <c r="G21" s="93">
        <f>AVERAGE(Emilio!H220:H231)</f>
        <v>101.58583333333333</v>
      </c>
      <c r="H21" s="94">
        <f t="shared" si="5"/>
        <v>61.435000000000009</v>
      </c>
      <c r="I21" s="94">
        <f t="shared" si="5"/>
        <v>35.87833333333333</v>
      </c>
      <c r="J21" s="94">
        <f t="shared" ref="J21:J28" si="11">+G21/$D21*100</f>
        <v>101.58583333333333</v>
      </c>
      <c r="K21" s="92">
        <f t="shared" si="6"/>
        <v>1.3355434782608697</v>
      </c>
      <c r="L21" s="92">
        <f t="shared" si="2"/>
        <v>4.5844537037037032</v>
      </c>
      <c r="M21" s="92">
        <f t="shared" si="3"/>
        <v>3.762438271604938</v>
      </c>
      <c r="N21">
        <v>7036848.1299999999</v>
      </c>
      <c r="O21">
        <v>44327.959770000001</v>
      </c>
      <c r="P21">
        <v>603221.42350000003</v>
      </c>
      <c r="Q21" s="98">
        <f>+N21*K21</f>
        <v>9398016.6275336966</v>
      </c>
      <c r="R21" s="98">
        <f t="shared" si="10"/>
        <v>203219.47934520527</v>
      </c>
      <c r="S21" s="98">
        <f t="shared" si="10"/>
        <v>2269583.3700284106</v>
      </c>
      <c r="T21" s="98">
        <f t="shared" si="7"/>
        <v>11870819.476907313</v>
      </c>
      <c r="U21" s="88">
        <v>1</v>
      </c>
      <c r="V21" s="88">
        <f t="shared" si="8"/>
        <v>0.43478260869565222</v>
      </c>
      <c r="W21" s="88">
        <v>0.54</v>
      </c>
    </row>
    <row r="22" spans="1:23">
      <c r="A22">
        <v>2024</v>
      </c>
      <c r="B22">
        <v>3.375</v>
      </c>
      <c r="C22">
        <f t="shared" si="9"/>
        <v>147.42585625657497</v>
      </c>
      <c r="D22">
        <f t="shared" ref="D22:D28" si="12">+C22/$C$21*100</f>
        <v>103.375</v>
      </c>
      <c r="E22" s="93">
        <f>+Emilio!AF4</f>
        <v>50.99730707852197</v>
      </c>
      <c r="F22" s="93">
        <f>+Emilio!AG4</f>
        <v>28.966900466124788</v>
      </c>
      <c r="G22" s="93">
        <f>+Emilio!AH4</f>
        <v>89.438966932764814</v>
      </c>
      <c r="H22" s="94">
        <f t="shared" ref="H22:I28" si="13">+E22/$D22*100</f>
        <v>49.332340583818109</v>
      </c>
      <c r="I22" s="94">
        <f t="shared" si="13"/>
        <v>28.021185456952637</v>
      </c>
      <c r="J22" s="94">
        <f t="shared" si="11"/>
        <v>86.518952292880115</v>
      </c>
      <c r="K22" s="92">
        <f t="shared" si="6"/>
        <v>1.0724421866047416</v>
      </c>
      <c r="L22" s="92">
        <f t="shared" si="2"/>
        <v>3.5804848083883924</v>
      </c>
      <c r="M22" s="92">
        <f t="shared" si="3"/>
        <v>3.2044056404770411</v>
      </c>
      <c r="N22">
        <v>6790293.9720000001</v>
      </c>
      <c r="O22">
        <v>43784.675139999999</v>
      </c>
      <c r="P22">
        <v>590758.31259999995</v>
      </c>
      <c r="Q22" s="98">
        <f t="shared" ref="Q22:Q28" si="14">+N22*K22</f>
        <v>7282197.7150206761</v>
      </c>
      <c r="R22" s="98">
        <f t="shared" si="10"/>
        <v>156770.36417899092</v>
      </c>
      <c r="S22" s="98">
        <f t="shared" si="10"/>
        <v>1893029.2690541388</v>
      </c>
      <c r="T22" s="98">
        <f t="shared" si="7"/>
        <v>9331997.3482538052</v>
      </c>
      <c r="U22" s="88">
        <v>1</v>
      </c>
      <c r="V22" s="88">
        <f t="shared" si="8"/>
        <v>0.43478260869565222</v>
      </c>
      <c r="W22" s="88">
        <v>0.54</v>
      </c>
    </row>
    <row r="23" spans="1:23">
      <c r="A23">
        <v>2025</v>
      </c>
      <c r="B23">
        <v>3</v>
      </c>
      <c r="C23">
        <f t="shared" si="9"/>
        <v>151.84863194427223</v>
      </c>
      <c r="D23">
        <f t="shared" si="12"/>
        <v>106.47625000000001</v>
      </c>
      <c r="E23" s="93">
        <f>+Emilio!AF5</f>
        <v>49.153138303829529</v>
      </c>
      <c r="F23" s="93">
        <f>+Emilio!AG5</f>
        <v>26.46568475046773</v>
      </c>
      <c r="G23" s="93">
        <f>+Emilio!AH5</f>
        <v>88.591812996557465</v>
      </c>
      <c r="H23" s="94">
        <f t="shared" si="13"/>
        <v>46.163476177860815</v>
      </c>
      <c r="I23" s="94">
        <f t="shared" si="13"/>
        <v>24.855951210216105</v>
      </c>
      <c r="J23" s="94">
        <f t="shared" si="11"/>
        <v>83.203355674676232</v>
      </c>
      <c r="K23" s="92">
        <f t="shared" si="6"/>
        <v>1.0035538299534961</v>
      </c>
      <c r="L23" s="92">
        <f t="shared" si="2"/>
        <v>3.1760382101942799</v>
      </c>
      <c r="M23" s="92">
        <f t="shared" si="3"/>
        <v>3.081605765728749</v>
      </c>
      <c r="N23">
        <v>6738996.5449999999</v>
      </c>
      <c r="O23">
        <v>43575.129630000003</v>
      </c>
      <c r="P23">
        <v>587516.05020000006</v>
      </c>
      <c r="Q23" s="98">
        <f t="shared" si="14"/>
        <v>6762945.7927781278</v>
      </c>
      <c r="R23" s="98">
        <f t="shared" si="10"/>
        <v>138396.27671904894</v>
      </c>
      <c r="S23" s="98">
        <f t="shared" si="10"/>
        <v>1810492.8477545013</v>
      </c>
      <c r="T23" s="98">
        <f t="shared" si="7"/>
        <v>8711834.9172516782</v>
      </c>
      <c r="U23" s="88">
        <v>1</v>
      </c>
      <c r="V23" s="88">
        <f t="shared" si="8"/>
        <v>0.43478260869565222</v>
      </c>
      <c r="W23" s="88">
        <v>0.54</v>
      </c>
    </row>
    <row r="24" spans="1:23">
      <c r="A24">
        <v>2026</v>
      </c>
      <c r="B24">
        <v>2.1</v>
      </c>
      <c r="C24">
        <f t="shared" si="9"/>
        <v>155.03745321510192</v>
      </c>
      <c r="D24">
        <f t="shared" si="12"/>
        <v>108.71225124999999</v>
      </c>
      <c r="E24" s="93">
        <f>+Emilio!AF6</f>
        <v>48.274518353605593</v>
      </c>
      <c r="F24" s="93">
        <f>+Emilio!AG6</f>
        <v>25.584053737405569</v>
      </c>
      <c r="G24" s="93">
        <f>+Emilio!AH6</f>
        <v>85.007902820204706</v>
      </c>
      <c r="H24" s="94">
        <f t="shared" si="13"/>
        <v>44.405775612714663</v>
      </c>
      <c r="I24" s="94">
        <f t="shared" si="13"/>
        <v>23.533735566354181</v>
      </c>
      <c r="J24" s="94">
        <f t="shared" si="11"/>
        <v>78.195329268562745</v>
      </c>
      <c r="K24" s="92">
        <f t="shared" si="6"/>
        <v>0.96534294810249266</v>
      </c>
      <c r="L24" s="92">
        <f t="shared" si="2"/>
        <v>3.0070884334785899</v>
      </c>
      <c r="M24" s="92">
        <f t="shared" si="3"/>
        <v>2.8961233062430645</v>
      </c>
      <c r="N24">
        <v>6686822.557</v>
      </c>
      <c r="O24">
        <v>43347.682009999997</v>
      </c>
      <c r="P24">
        <v>584172.48450000002</v>
      </c>
      <c r="Q24" s="98">
        <f t="shared" si="14"/>
        <v>6455077.0006126286</v>
      </c>
      <c r="R24" s="98">
        <f t="shared" si="10"/>
        <v>130350.31319037895</v>
      </c>
      <c r="S24" s="98">
        <f t="shared" si="10"/>
        <v>1691835.5472263654</v>
      </c>
      <c r="T24" s="98">
        <f t="shared" si="7"/>
        <v>8277262.8610293735</v>
      </c>
      <c r="U24" s="88">
        <v>1</v>
      </c>
      <c r="V24" s="88">
        <f t="shared" si="8"/>
        <v>0.43478260869565222</v>
      </c>
      <c r="W24" s="88">
        <v>0.54</v>
      </c>
    </row>
    <row r="25" spans="1:23">
      <c r="A25">
        <v>2027</v>
      </c>
      <c r="B25">
        <v>1.8</v>
      </c>
      <c r="C25">
        <f t="shared" si="9"/>
        <v>157.82812737297377</v>
      </c>
      <c r="D25">
        <f t="shared" si="12"/>
        <v>110.6690717725</v>
      </c>
      <c r="E25" s="93">
        <f>+Emilio!AF7</f>
        <v>49.625921182830417</v>
      </c>
      <c r="F25" s="93">
        <f>+Emilio!AG7</f>
        <v>26.166583563310795</v>
      </c>
      <c r="G25" s="93">
        <f>+Emilio!AH7</f>
        <v>84.802358629414456</v>
      </c>
      <c r="H25" s="94">
        <f t="shared" si="13"/>
        <v>44.841725323986942</v>
      </c>
      <c r="I25" s="94">
        <f t="shared" si="13"/>
        <v>23.643989367780069</v>
      </c>
      <c r="J25" s="94">
        <f t="shared" si="11"/>
        <v>76.626971990639632</v>
      </c>
      <c r="K25" s="92">
        <f>+H25/0.46/100/U25</f>
        <v>0.97482011573884653</v>
      </c>
      <c r="L25" s="92">
        <f t="shared" si="2"/>
        <v>3.0211764192163422</v>
      </c>
      <c r="M25" s="92">
        <f t="shared" si="3"/>
        <v>2.8380359996533198</v>
      </c>
      <c r="N25">
        <v>6634260.4989999998</v>
      </c>
      <c r="O25">
        <v>43113.96746</v>
      </c>
      <c r="P25">
        <v>580837.99320000003</v>
      </c>
      <c r="Q25" s="98">
        <f t="shared" si="14"/>
        <v>6467210.5874768374</v>
      </c>
      <c r="R25" s="98">
        <f t="shared" si="10"/>
        <v>130254.9018290127</v>
      </c>
      <c r="S25" s="98">
        <f t="shared" si="10"/>
        <v>1648439.1346679903</v>
      </c>
      <c r="T25" s="98">
        <f t="shared" si="7"/>
        <v>8245904.6239738408</v>
      </c>
      <c r="U25" s="88">
        <v>1</v>
      </c>
      <c r="V25" s="88">
        <f t="shared" si="8"/>
        <v>0.43478260869565222</v>
      </c>
      <c r="W25" s="88">
        <v>0.54</v>
      </c>
    </row>
    <row r="26" spans="1:23">
      <c r="A26">
        <v>2028</v>
      </c>
      <c r="B26">
        <v>1.8</v>
      </c>
      <c r="C26">
        <f t="shared" si="9"/>
        <v>160.66903366568729</v>
      </c>
      <c r="D26">
        <f t="shared" si="12"/>
        <v>112.661115064405</v>
      </c>
      <c r="E26" s="93">
        <f>+Emilio!AF8</f>
        <v>50.355252757856171</v>
      </c>
      <c r="F26" s="93">
        <f>+Emilio!AG8</f>
        <v>26.706800101089087</v>
      </c>
      <c r="G26" s="93">
        <f>+Emilio!AH8</f>
        <v>85.788492074579338</v>
      </c>
      <c r="H26" s="94">
        <f t="shared" si="13"/>
        <v>44.6962137105332</v>
      </c>
      <c r="I26" s="94">
        <f t="shared" si="13"/>
        <v>23.705428519699637</v>
      </c>
      <c r="J26" s="94">
        <f t="shared" si="11"/>
        <v>76.147384148946713</v>
      </c>
      <c r="K26" s="92">
        <f t="shared" si="6"/>
        <v>0.97165681979420004</v>
      </c>
      <c r="L26" s="92">
        <f t="shared" si="2"/>
        <v>3.0290269775171761</v>
      </c>
      <c r="M26" s="92">
        <f t="shared" si="3"/>
        <v>2.8202734869980266</v>
      </c>
      <c r="N26">
        <v>6582235.034</v>
      </c>
      <c r="O26">
        <v>42873.845500000003</v>
      </c>
      <c r="P26">
        <v>577488.29440000001</v>
      </c>
      <c r="Q26" s="98">
        <f t="shared" si="14"/>
        <v>6395673.5602744082</v>
      </c>
      <c r="R26" s="98">
        <f t="shared" si="10"/>
        <v>129866.03464940339</v>
      </c>
      <c r="S26" s="98">
        <f t="shared" si="10"/>
        <v>1628674.9257480309</v>
      </c>
      <c r="T26" s="98">
        <f t="shared" si="7"/>
        <v>8154214.5206718426</v>
      </c>
      <c r="U26" s="88">
        <v>1</v>
      </c>
      <c r="V26" s="88">
        <f t="shared" si="8"/>
        <v>0.43478260869565222</v>
      </c>
      <c r="W26" s="88">
        <v>0.54</v>
      </c>
    </row>
    <row r="27" spans="1:23">
      <c r="A27">
        <v>2029</v>
      </c>
      <c r="B27">
        <v>1.8</v>
      </c>
      <c r="C27">
        <f t="shared" si="9"/>
        <v>163.56107627166966</v>
      </c>
      <c r="D27">
        <f t="shared" si="12"/>
        <v>114.68901513556429</v>
      </c>
      <c r="E27" s="93">
        <f>+Emilio!AF9</f>
        <v>49.889934094549169</v>
      </c>
      <c r="F27" s="93">
        <f>+Emilio!AG9</f>
        <v>26.642383998316685</v>
      </c>
      <c r="G27" s="93">
        <f>+Emilio!AH9</f>
        <v>85.74874508690597</v>
      </c>
      <c r="H27" s="94">
        <f t="shared" si="13"/>
        <v>43.500185292879578</v>
      </c>
      <c r="I27" s="94">
        <f t="shared" si="13"/>
        <v>23.230109672513059</v>
      </c>
      <c r="J27" s="94">
        <f t="shared" si="11"/>
        <v>74.766310431343015</v>
      </c>
      <c r="K27" s="92">
        <f t="shared" si="6"/>
        <v>0.94565620201912126</v>
      </c>
      <c r="L27" s="92">
        <f t="shared" si="2"/>
        <v>2.9682917914877796</v>
      </c>
      <c r="M27" s="92">
        <f t="shared" si="3"/>
        <v>2.7691226085682596</v>
      </c>
      <c r="N27">
        <v>6531198.5870000003</v>
      </c>
      <c r="O27">
        <v>42631.141739999999</v>
      </c>
      <c r="P27">
        <v>574158.81359999999</v>
      </c>
      <c r="Q27" s="98">
        <f t="shared" si="14"/>
        <v>6176268.450415072</v>
      </c>
      <c r="R27" s="98">
        <f t="shared" si="10"/>
        <v>126541.66808859406</v>
      </c>
      <c r="S27" s="98">
        <f t="shared" si="10"/>
        <v>1589916.1516484891</v>
      </c>
      <c r="T27" s="98">
        <f t="shared" si="7"/>
        <v>7892726.2701521553</v>
      </c>
      <c r="U27" s="88">
        <v>1</v>
      </c>
      <c r="V27" s="88">
        <f t="shared" si="8"/>
        <v>0.43478260869565222</v>
      </c>
      <c r="W27" s="88">
        <v>0.54</v>
      </c>
    </row>
    <row r="28" spans="1:23">
      <c r="A28">
        <v>2030</v>
      </c>
      <c r="B28">
        <v>1.8</v>
      </c>
      <c r="C28">
        <f t="shared" si="9"/>
        <v>166.50517564455973</v>
      </c>
      <c r="D28">
        <f t="shared" si="12"/>
        <v>116.75341740800445</v>
      </c>
      <c r="E28" s="93">
        <f>+Emilio!AF10</f>
        <v>49.484051355436911</v>
      </c>
      <c r="F28" s="93">
        <f>+Emilio!AG10</f>
        <v>26.434583640409468</v>
      </c>
      <c r="G28" s="93">
        <f>+Emilio!AH10</f>
        <v>85.323563116666705</v>
      </c>
      <c r="H28" s="94">
        <f t="shared" si="13"/>
        <v>42.383385817745115</v>
      </c>
      <c r="I28" s="94">
        <f t="shared" si="13"/>
        <v>22.641378922581456</v>
      </c>
      <c r="J28" s="94">
        <f t="shared" si="11"/>
        <v>73.08014190153979</v>
      </c>
      <c r="K28" s="92">
        <f t="shared" si="6"/>
        <v>0.92137795255967636</v>
      </c>
      <c r="L28" s="92">
        <f t="shared" si="2"/>
        <v>2.8930650845520747</v>
      </c>
      <c r="M28" s="92">
        <f t="shared" si="3"/>
        <v>2.7066719222792512</v>
      </c>
      <c r="N28">
        <v>6482024.3619999997</v>
      </c>
      <c r="O28">
        <v>42397.56164</v>
      </c>
      <c r="P28">
        <v>570976.90460000001</v>
      </c>
      <c r="Q28" s="98">
        <f t="shared" si="14"/>
        <v>5972394.335101502</v>
      </c>
      <c r="R28" s="98">
        <f t="shared" si="10"/>
        <v>122658.90525082839</v>
      </c>
      <c r="S28" s="98">
        <f t="shared" si="10"/>
        <v>1545447.1559507386</v>
      </c>
      <c r="T28" s="98">
        <f t="shared" si="7"/>
        <v>7640500.3963030688</v>
      </c>
      <c r="U28" s="88">
        <v>1</v>
      </c>
      <c r="V28" s="88">
        <f t="shared" si="8"/>
        <v>0.43478260869565222</v>
      </c>
      <c r="W28" s="88">
        <v>0.54</v>
      </c>
    </row>
  </sheetData>
  <autoFilter ref="A2:C21" xr:uid="{0D6486E8-660A-4475-BD9B-83469B7EE28C}">
    <sortState xmlns:xlrd2="http://schemas.microsoft.com/office/spreadsheetml/2017/richdata2" ref="A3:C21">
      <sortCondition ref="A2:A21"/>
    </sortState>
  </autoFilter>
  <mergeCells count="6">
    <mergeCell ref="U1:W1"/>
    <mergeCell ref="E1:G1"/>
    <mergeCell ref="H1:J1"/>
    <mergeCell ref="K1:M1"/>
    <mergeCell ref="N1:P1"/>
    <mergeCell ref="Q1:S1"/>
  </mergeCells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2549F-183A-4CA2-9D1C-6189DA3596FF}">
  <dimension ref="A1:AM231"/>
  <sheetViews>
    <sheetView workbookViewId="0">
      <selection activeCell="F13" sqref="F13"/>
    </sheetView>
    <sheetView workbookViewId="1">
      <selection activeCell="AF22" sqref="AF22"/>
    </sheetView>
  </sheetViews>
  <sheetFormatPr defaultColWidth="11.42578125" defaultRowHeight="12.75"/>
  <cols>
    <col min="13" max="13" width="5.5703125" customWidth="1"/>
    <col min="26" max="26" width="5.5703125" customWidth="1"/>
  </cols>
  <sheetData>
    <row r="1" spans="1:38">
      <c r="C1" t="s">
        <v>361</v>
      </c>
      <c r="O1" t="s">
        <v>362</v>
      </c>
      <c r="AB1" t="s">
        <v>363</v>
      </c>
    </row>
    <row r="3" spans="1:38">
      <c r="A3" t="s">
        <v>364</v>
      </c>
      <c r="B3" s="103" t="s">
        <v>365</v>
      </c>
      <c r="C3" s="103" t="s">
        <v>366</v>
      </c>
      <c r="D3" s="103" t="s">
        <v>367</v>
      </c>
      <c r="E3" s="103" t="s">
        <v>368</v>
      </c>
      <c r="F3" s="103" t="s">
        <v>369</v>
      </c>
      <c r="G3" s="103" t="s">
        <v>370</v>
      </c>
      <c r="H3" s="103" t="s">
        <v>371</v>
      </c>
      <c r="I3" s="103" t="s">
        <v>372</v>
      </c>
      <c r="J3" s="103" t="s">
        <v>373</v>
      </c>
      <c r="K3" s="103" t="s">
        <v>374</v>
      </c>
      <c r="L3" s="103" t="s">
        <v>375</v>
      </c>
      <c r="M3" s="105"/>
      <c r="N3" s="103" t="s">
        <v>364</v>
      </c>
      <c r="O3" s="103" t="s">
        <v>376</v>
      </c>
      <c r="P3" s="103" t="s">
        <v>377</v>
      </c>
      <c r="Q3" s="103" t="s">
        <v>378</v>
      </c>
      <c r="R3" s="103" t="s">
        <v>379</v>
      </c>
      <c r="S3" s="103" t="s">
        <v>380</v>
      </c>
      <c r="T3" s="103" t="s">
        <v>381</v>
      </c>
      <c r="U3" s="103" t="s">
        <v>382</v>
      </c>
      <c r="V3" s="103" t="s">
        <v>383</v>
      </c>
      <c r="W3" s="103" t="s">
        <v>384</v>
      </c>
      <c r="X3" s="103" t="s">
        <v>385</v>
      </c>
      <c r="Y3" s="103" t="s">
        <v>386</v>
      </c>
      <c r="Z3" s="105"/>
      <c r="AA3" s="103" t="s">
        <v>364</v>
      </c>
      <c r="AB3" s="103" t="s">
        <v>376</v>
      </c>
      <c r="AC3" s="103" t="s">
        <v>377</v>
      </c>
      <c r="AD3" s="103" t="s">
        <v>378</v>
      </c>
      <c r="AE3" s="103" t="s">
        <v>379</v>
      </c>
      <c r="AF3" s="103" t="s">
        <v>380</v>
      </c>
      <c r="AG3" s="103" t="s">
        <v>381</v>
      </c>
      <c r="AH3" s="103" t="s">
        <v>382</v>
      </c>
      <c r="AI3" s="103" t="s">
        <v>383</v>
      </c>
      <c r="AJ3" s="103" t="s">
        <v>384</v>
      </c>
      <c r="AK3" s="103" t="s">
        <v>385</v>
      </c>
      <c r="AL3" s="103" t="s">
        <v>386</v>
      </c>
    </row>
    <row r="4" spans="1:38">
      <c r="A4" t="s">
        <v>335</v>
      </c>
      <c r="B4" s="104">
        <v>13.547385131870714</v>
      </c>
      <c r="C4" s="104">
        <v>18.488616623513078</v>
      </c>
      <c r="D4" s="104">
        <v>18.410164700988879</v>
      </c>
      <c r="E4" s="104">
        <v>12.009092668475022</v>
      </c>
      <c r="F4" s="104">
        <v>23.85775262924399</v>
      </c>
      <c r="G4" s="104">
        <v>15.45751816038109</v>
      </c>
      <c r="H4" s="104">
        <v>32.236939597586428</v>
      </c>
      <c r="I4" s="104">
        <v>26.808062861756436</v>
      </c>
      <c r="J4" s="104">
        <v>17.582944252179523</v>
      </c>
      <c r="K4" s="104">
        <v>20.047267206477738</v>
      </c>
      <c r="L4" s="104">
        <v>20.233451436092611</v>
      </c>
      <c r="M4" s="82"/>
      <c r="N4" t="s">
        <v>107</v>
      </c>
      <c r="O4" s="104">
        <v>34.019109486307499</v>
      </c>
      <c r="P4" s="104">
        <v>45.365531500565602</v>
      </c>
      <c r="Q4" s="104">
        <v>40.317955977566697</v>
      </c>
      <c r="R4" s="104">
        <v>33.901745566980402</v>
      </c>
      <c r="S4" s="104">
        <v>53.3206103791929</v>
      </c>
      <c r="T4" s="104">
        <v>30.6717371886884</v>
      </c>
      <c r="U4" s="104">
        <v>88.196352769981004</v>
      </c>
      <c r="V4" s="104">
        <v>69.730239302804605</v>
      </c>
      <c r="W4" s="104">
        <v>48.221230499335903</v>
      </c>
      <c r="X4" s="104">
        <v>60.236675685697001</v>
      </c>
      <c r="Y4" s="104">
        <v>57.842830378939702</v>
      </c>
      <c r="Z4" s="82"/>
      <c r="AA4" s="106">
        <v>2024</v>
      </c>
      <c r="AB4" s="104">
        <f>AVERAGE(O4:O15)</f>
        <v>31.841562858562995</v>
      </c>
      <c r="AC4" s="104">
        <f t="shared" ref="AC4:AL4" si="0">AVERAGE(P4:P15)</f>
        <v>41.057143946667459</v>
      </c>
      <c r="AD4" s="104">
        <f t="shared" si="0"/>
        <v>36.224338471336289</v>
      </c>
      <c r="AE4" s="104">
        <f t="shared" si="0"/>
        <v>31.576143312452533</v>
      </c>
      <c r="AF4" s="104">
        <f>AVERAGE(S4:S15)</f>
        <v>50.99730707852197</v>
      </c>
      <c r="AG4" s="104">
        <f t="shared" si="0"/>
        <v>28.966900466124788</v>
      </c>
      <c r="AH4" s="104">
        <f t="shared" si="0"/>
        <v>89.438966932764814</v>
      </c>
      <c r="AI4" s="104">
        <f t="shared" si="0"/>
        <v>63.554063600634059</v>
      </c>
      <c r="AJ4" s="104">
        <f t="shared" si="0"/>
        <v>43.848712428115029</v>
      </c>
      <c r="AK4" s="104">
        <f t="shared" si="0"/>
        <v>53.733544275258168</v>
      </c>
      <c r="AL4" s="104">
        <f t="shared" si="0"/>
        <v>52.97848453390008</v>
      </c>
    </row>
    <row r="5" spans="1:38">
      <c r="A5" t="s">
        <v>334</v>
      </c>
      <c r="B5" s="104">
        <v>13.574057661505611</v>
      </c>
      <c r="C5" s="104">
        <v>18.970669316084461</v>
      </c>
      <c r="D5" s="104">
        <v>18.564814431230005</v>
      </c>
      <c r="E5" s="104">
        <v>11.689339221341022</v>
      </c>
      <c r="F5" s="104">
        <v>23.580527894901824</v>
      </c>
      <c r="G5" s="104">
        <v>14.429102882126404</v>
      </c>
      <c r="H5" s="104">
        <v>31.561243936383342</v>
      </c>
      <c r="I5" s="104">
        <v>26.663753027457769</v>
      </c>
      <c r="J5" s="104">
        <v>17.270292218160197</v>
      </c>
      <c r="K5" s="104">
        <v>19.795077184205592</v>
      </c>
      <c r="L5" s="104">
        <v>20.759083211106375</v>
      </c>
      <c r="M5" s="82"/>
      <c r="N5" t="s">
        <v>106</v>
      </c>
      <c r="O5" s="104">
        <v>33.972056166660998</v>
      </c>
      <c r="P5" s="104">
        <v>44.355713208255899</v>
      </c>
      <c r="Q5" s="104">
        <v>39.234448144559501</v>
      </c>
      <c r="R5" s="104">
        <v>33.349114545708098</v>
      </c>
      <c r="S5" s="104">
        <v>52.973830847880102</v>
      </c>
      <c r="T5" s="104">
        <v>29.820964399527899</v>
      </c>
      <c r="U5" s="104">
        <v>88.861852627915994</v>
      </c>
      <c r="V5" s="104">
        <v>67.345866196600994</v>
      </c>
      <c r="W5" s="104">
        <v>46.871902261957601</v>
      </c>
      <c r="X5" s="104">
        <v>58.9347280486203</v>
      </c>
      <c r="Y5" s="104">
        <v>57.170988040733803</v>
      </c>
      <c r="Z5" s="82"/>
      <c r="AA5" s="106">
        <f>+AA4+1</f>
        <v>2025</v>
      </c>
      <c r="AB5" s="104">
        <f>AVERAGE(O16:O27)</f>
        <v>30.860362815927019</v>
      </c>
      <c r="AC5" s="104">
        <f t="shared" ref="AC5:AL5" si="1">AVERAGE(P16:P27)</f>
        <v>40.481566996688208</v>
      </c>
      <c r="AD5" s="104">
        <f t="shared" si="1"/>
        <v>35.891138965259188</v>
      </c>
      <c r="AE5" s="104">
        <f t="shared" si="1"/>
        <v>31.394127568874499</v>
      </c>
      <c r="AF5" s="104">
        <f t="shared" si="1"/>
        <v>49.153138303829529</v>
      </c>
      <c r="AG5" s="104">
        <f t="shared" si="1"/>
        <v>26.46568475046773</v>
      </c>
      <c r="AH5" s="104">
        <f t="shared" si="1"/>
        <v>88.591812996557465</v>
      </c>
      <c r="AI5" s="104">
        <f t="shared" si="1"/>
        <v>56.95770458592181</v>
      </c>
      <c r="AJ5" s="104">
        <f t="shared" si="1"/>
        <v>40.329708858985789</v>
      </c>
      <c r="AK5" s="104">
        <f t="shared" si="1"/>
        <v>47.919764855137089</v>
      </c>
      <c r="AL5" s="104">
        <f t="shared" si="1"/>
        <v>48.095064930134889</v>
      </c>
    </row>
    <row r="6" spans="1:38">
      <c r="A6" t="s">
        <v>333</v>
      </c>
      <c r="B6" s="104">
        <v>13.693881983502752</v>
      </c>
      <c r="C6" s="104">
        <v>19.069090873501359</v>
      </c>
      <c r="D6" s="104">
        <v>18.525318497808673</v>
      </c>
      <c r="E6" s="104">
        <v>12.372337672398739</v>
      </c>
      <c r="F6" s="104">
        <v>24.201530389178522</v>
      </c>
      <c r="G6" s="104">
        <v>14.883133367011876</v>
      </c>
      <c r="H6" s="104">
        <v>35.279417318558075</v>
      </c>
      <c r="I6" s="104">
        <v>25.760342357764976</v>
      </c>
      <c r="J6" s="104">
        <v>17.247567706805491</v>
      </c>
      <c r="K6" s="104">
        <v>19.67563942470635</v>
      </c>
      <c r="L6" s="104">
        <v>20.988798957436408</v>
      </c>
      <c r="M6" s="82"/>
      <c r="N6" t="s">
        <v>105</v>
      </c>
      <c r="O6" s="104">
        <v>33.4483716506764</v>
      </c>
      <c r="P6" s="104">
        <v>42.954954439222199</v>
      </c>
      <c r="Q6" s="104">
        <v>38.051721459636298</v>
      </c>
      <c r="R6" s="104">
        <v>32.778341357562503</v>
      </c>
      <c r="S6" s="104">
        <v>52.5558841064503</v>
      </c>
      <c r="T6" s="104">
        <v>29.8952354224053</v>
      </c>
      <c r="U6" s="104">
        <v>89.572049520236803</v>
      </c>
      <c r="V6" s="104">
        <v>66.307125484806093</v>
      </c>
      <c r="W6" s="104">
        <v>46.040293157858798</v>
      </c>
      <c r="X6" s="104">
        <v>57.2773722479253</v>
      </c>
      <c r="Y6" s="104">
        <v>56.102985138381896</v>
      </c>
      <c r="Z6" s="82"/>
      <c r="AA6" s="106">
        <f t="shared" ref="AA6:AA10" si="2">+AA5+1</f>
        <v>2026</v>
      </c>
      <c r="AB6" s="104">
        <f>AVERAGE(O28:O39)</f>
        <v>29.948919734440491</v>
      </c>
      <c r="AC6" s="104">
        <f t="shared" ref="AC6:AL6" si="3">AVERAGE(P28:P39)</f>
        <v>39.647839795711917</v>
      </c>
      <c r="AD6" s="104">
        <f t="shared" si="3"/>
        <v>35.314304789144927</v>
      </c>
      <c r="AE6" s="104">
        <f t="shared" si="3"/>
        <v>30.519856475415722</v>
      </c>
      <c r="AF6" s="104">
        <f t="shared" si="3"/>
        <v>48.274518353605593</v>
      </c>
      <c r="AG6" s="104">
        <f t="shared" si="3"/>
        <v>25.584053737405569</v>
      </c>
      <c r="AH6" s="104">
        <f t="shared" si="3"/>
        <v>85.007902820204706</v>
      </c>
      <c r="AI6" s="104">
        <f t="shared" si="3"/>
        <v>57.214831518204711</v>
      </c>
      <c r="AJ6" s="104">
        <f t="shared" si="3"/>
        <v>39.721003327798044</v>
      </c>
      <c r="AK6" s="104">
        <f t="shared" si="3"/>
        <v>47.08359304203799</v>
      </c>
      <c r="AL6" s="104">
        <f t="shared" si="3"/>
        <v>46.998823507287511</v>
      </c>
    </row>
    <row r="7" spans="1:38">
      <c r="A7" t="s">
        <v>332</v>
      </c>
      <c r="B7" s="104">
        <v>13.692759481961147</v>
      </c>
      <c r="C7" s="104">
        <v>19.059842563213238</v>
      </c>
      <c r="D7" s="104">
        <v>18.245461688697162</v>
      </c>
      <c r="E7" s="104">
        <v>12.925194054799302</v>
      </c>
      <c r="F7" s="104">
        <v>24.239648611563002</v>
      </c>
      <c r="G7" s="104">
        <v>15.293695958857974</v>
      </c>
      <c r="H7" s="104">
        <v>34.196059862804518</v>
      </c>
      <c r="I7" s="104">
        <v>25.887083739096287</v>
      </c>
      <c r="J7" s="104">
        <v>17.739153370871623</v>
      </c>
      <c r="K7" s="104">
        <v>19.862267857830762</v>
      </c>
      <c r="L7" s="104">
        <v>21.31376969492899</v>
      </c>
      <c r="M7" s="82"/>
      <c r="N7" t="s">
        <v>104</v>
      </c>
      <c r="O7" s="104">
        <v>32.5170592663072</v>
      </c>
      <c r="P7" s="104">
        <v>41.646305521794801</v>
      </c>
      <c r="Q7" s="104">
        <v>36.607955772488701</v>
      </c>
      <c r="R7" s="104">
        <v>31.995109134245201</v>
      </c>
      <c r="S7" s="104">
        <v>51.965569215085402</v>
      </c>
      <c r="T7" s="104">
        <v>29.771615331422499</v>
      </c>
      <c r="U7" s="104">
        <v>89.822362223922497</v>
      </c>
      <c r="V7" s="104">
        <v>65.784315784143303</v>
      </c>
      <c r="W7" s="104">
        <v>45.038509775134401</v>
      </c>
      <c r="X7" s="104">
        <v>55.603778902495399</v>
      </c>
      <c r="Y7" s="104">
        <v>54.770382265610699</v>
      </c>
      <c r="Z7" s="82"/>
      <c r="AA7" s="106">
        <f t="shared" si="2"/>
        <v>2027</v>
      </c>
      <c r="AB7" s="104">
        <f>AVERAGE(O40:O51)</f>
        <v>30.610373454178276</v>
      </c>
      <c r="AC7" s="104">
        <f t="shared" ref="AC7:AL7" si="4">AVERAGE(P40:P51)</f>
        <v>40.220399915580735</v>
      </c>
      <c r="AD7" s="104">
        <f t="shared" si="4"/>
        <v>36.0975831579361</v>
      </c>
      <c r="AE7" s="104">
        <f t="shared" si="4"/>
        <v>30.868657186415671</v>
      </c>
      <c r="AF7" s="104">
        <f t="shared" si="4"/>
        <v>49.625921182830417</v>
      </c>
      <c r="AG7" s="104">
        <f t="shared" si="4"/>
        <v>26.166583563310795</v>
      </c>
      <c r="AH7" s="104">
        <f t="shared" si="4"/>
        <v>84.802358629414456</v>
      </c>
      <c r="AI7" s="104">
        <f t="shared" si="4"/>
        <v>59.749923169549071</v>
      </c>
      <c r="AJ7" s="104">
        <f t="shared" si="4"/>
        <v>40.707344069959014</v>
      </c>
      <c r="AK7" s="104">
        <f t="shared" si="4"/>
        <v>48.269618228647772</v>
      </c>
      <c r="AL7" s="104">
        <f t="shared" si="4"/>
        <v>48.117646999555866</v>
      </c>
    </row>
    <row r="8" spans="1:38">
      <c r="A8" t="s">
        <v>331</v>
      </c>
      <c r="B8" s="104">
        <v>14.016499180775536</v>
      </c>
      <c r="C8" s="104">
        <v>19.347111412103033</v>
      </c>
      <c r="D8" s="104">
        <v>18.309236947791167</v>
      </c>
      <c r="E8" s="104">
        <v>12.671771460423631</v>
      </c>
      <c r="F8" s="104">
        <v>24.561365775966927</v>
      </c>
      <c r="G8" s="104">
        <v>15.682510964572655</v>
      </c>
      <c r="H8" s="104">
        <v>34.247133812117127</v>
      </c>
      <c r="I8" s="104">
        <v>25.811461325332814</v>
      </c>
      <c r="J8" s="104">
        <v>17.717558505474987</v>
      </c>
      <c r="K8" s="104">
        <v>19.965856176993782</v>
      </c>
      <c r="L8" s="104">
        <v>21.124991293350288</v>
      </c>
      <c r="M8" s="82"/>
      <c r="N8" t="s">
        <v>103</v>
      </c>
      <c r="O8" s="104">
        <v>31.673157186988401</v>
      </c>
      <c r="P8" s="104">
        <v>40.474723122017302</v>
      </c>
      <c r="Q8" s="104">
        <v>35.620594287059099</v>
      </c>
      <c r="R8" s="104">
        <v>31.107198704325899</v>
      </c>
      <c r="S8" s="104">
        <v>51.239650755435399</v>
      </c>
      <c r="T8" s="104">
        <v>29.3932670655173</v>
      </c>
      <c r="U8" s="104">
        <v>89.898059463228506</v>
      </c>
      <c r="V8" s="104">
        <v>65.007333298592101</v>
      </c>
      <c r="W8" s="104">
        <v>44.071471666234601</v>
      </c>
      <c r="X8" s="104">
        <v>54.069805844434697</v>
      </c>
      <c r="Y8" s="104">
        <v>53.529371157094701</v>
      </c>
      <c r="Z8" s="82"/>
      <c r="AA8" s="106">
        <f t="shared" si="2"/>
        <v>2028</v>
      </c>
      <c r="AB8" s="104">
        <f>AVERAGE(O52:O63)</f>
        <v>31.127681100001094</v>
      </c>
      <c r="AC8" s="104">
        <f t="shared" ref="AC8:AL8" si="5">AVERAGE(P52:P63)</f>
        <v>40.861384167824689</v>
      </c>
      <c r="AD8" s="104">
        <f t="shared" si="5"/>
        <v>36.736375481441819</v>
      </c>
      <c r="AE8" s="104">
        <f t="shared" si="5"/>
        <v>31.290057246594287</v>
      </c>
      <c r="AF8" s="104">
        <f t="shared" si="5"/>
        <v>50.355252757856171</v>
      </c>
      <c r="AG8" s="104">
        <f t="shared" si="5"/>
        <v>26.706800101089087</v>
      </c>
      <c r="AH8" s="104">
        <f t="shared" si="5"/>
        <v>85.788492074579338</v>
      </c>
      <c r="AI8" s="104">
        <f t="shared" si="5"/>
        <v>60.698127570218269</v>
      </c>
      <c r="AJ8" s="104">
        <f t="shared" si="5"/>
        <v>41.50989414441031</v>
      </c>
      <c r="AK8" s="104">
        <f t="shared" si="5"/>
        <v>49.173628035146116</v>
      </c>
      <c r="AL8" s="104">
        <f t="shared" si="5"/>
        <v>49.069169025370464</v>
      </c>
    </row>
    <row r="9" spans="1:38">
      <c r="A9" t="s">
        <v>330</v>
      </c>
      <c r="B9" s="104">
        <v>13.638175148273401</v>
      </c>
      <c r="C9" s="104">
        <v>19.657789906340547</v>
      </c>
      <c r="D9" s="104">
        <v>18.201309954788144</v>
      </c>
      <c r="E9" s="104">
        <v>12.794733527182641</v>
      </c>
      <c r="F9" s="104">
        <v>24.88990569121939</v>
      </c>
      <c r="G9" s="104">
        <v>15.737937140327583</v>
      </c>
      <c r="H9" s="104">
        <v>35.716594337060904</v>
      </c>
      <c r="I9" s="104">
        <v>25.779406645460803</v>
      </c>
      <c r="J9" s="104">
        <v>18.040435866993281</v>
      </c>
      <c r="K9" s="104">
        <v>20.149537763207672</v>
      </c>
      <c r="L9" s="104">
        <v>21.08332620607684</v>
      </c>
      <c r="M9" s="82"/>
      <c r="N9" t="s">
        <v>102</v>
      </c>
      <c r="O9" s="104">
        <v>30.9716479123705</v>
      </c>
      <c r="P9" s="104">
        <v>39.493536237922299</v>
      </c>
      <c r="Q9" s="104">
        <v>34.710681748645897</v>
      </c>
      <c r="R9" s="104">
        <v>30.583794654981599</v>
      </c>
      <c r="S9" s="104">
        <v>50.5171949517879</v>
      </c>
      <c r="T9" s="104">
        <v>29.0601446476437</v>
      </c>
      <c r="U9" s="104">
        <v>89.924190442217807</v>
      </c>
      <c r="V9" s="104">
        <v>63.695683593007402</v>
      </c>
      <c r="W9" s="104">
        <v>43.4005137072119</v>
      </c>
      <c r="X9" s="104">
        <v>52.812629997976401</v>
      </c>
      <c r="Y9" s="104">
        <v>52.538965233514404</v>
      </c>
      <c r="Z9" s="82"/>
      <c r="AA9" s="106">
        <f t="shared" si="2"/>
        <v>2029</v>
      </c>
      <c r="AB9" s="104">
        <f>AVERAGE(O64:O75)</f>
        <v>30.888686237392914</v>
      </c>
      <c r="AC9" s="104">
        <f t="shared" ref="AC9:AL9" si="6">AVERAGE(P64:P75)</f>
        <v>40.586365966163015</v>
      </c>
      <c r="AD9" s="104">
        <f t="shared" si="6"/>
        <v>36.403698172566557</v>
      </c>
      <c r="AE9" s="104">
        <f t="shared" si="6"/>
        <v>31.071012508977969</v>
      </c>
      <c r="AF9" s="104">
        <f t="shared" si="6"/>
        <v>49.889934094549169</v>
      </c>
      <c r="AG9" s="104">
        <f t="shared" si="6"/>
        <v>26.642383998316685</v>
      </c>
      <c r="AH9" s="104">
        <f t="shared" si="6"/>
        <v>85.74874508690597</v>
      </c>
      <c r="AI9" s="104">
        <f t="shared" si="6"/>
        <v>60.139332717934543</v>
      </c>
      <c r="AJ9" s="104">
        <f t="shared" si="6"/>
        <v>41.339368415935787</v>
      </c>
      <c r="AK9" s="104">
        <f t="shared" si="6"/>
        <v>49.030658922573586</v>
      </c>
      <c r="AL9" s="104">
        <f t="shared" si="6"/>
        <v>48.924465027602245</v>
      </c>
    </row>
    <row r="10" spans="1:38">
      <c r="A10" t="s">
        <v>329</v>
      </c>
      <c r="B10" s="104">
        <v>13.651720811813997</v>
      </c>
      <c r="C10" s="104">
        <v>19.575254235699976</v>
      </c>
      <c r="D10" s="104">
        <v>18.463453558817015</v>
      </c>
      <c r="E10" s="104">
        <v>12.934131400381387</v>
      </c>
      <c r="F10" s="104">
        <v>24.65496713204455</v>
      </c>
      <c r="G10" s="104">
        <v>15.658464487301725</v>
      </c>
      <c r="H10" s="104">
        <v>35.9646509592596</v>
      </c>
      <c r="I10" s="104">
        <v>26.153838417815031</v>
      </c>
      <c r="J10" s="104">
        <v>18.324520942722209</v>
      </c>
      <c r="K10" s="104">
        <v>20.491142850870204</v>
      </c>
      <c r="L10" s="104">
        <v>21.34736292609929</v>
      </c>
      <c r="M10" s="82"/>
      <c r="N10" t="s">
        <v>101</v>
      </c>
      <c r="O10" s="104">
        <v>30.4972126730115</v>
      </c>
      <c r="P10" s="104">
        <v>38.982326638537302</v>
      </c>
      <c r="Q10" s="104">
        <v>34.153531966848099</v>
      </c>
      <c r="R10" s="104">
        <v>30.350508353240699</v>
      </c>
      <c r="S10" s="104">
        <v>49.870793899595903</v>
      </c>
      <c r="T10" s="104">
        <v>28.7443015396397</v>
      </c>
      <c r="U10" s="104">
        <v>89.692728251141105</v>
      </c>
      <c r="V10" s="104">
        <v>62.4141552446725</v>
      </c>
      <c r="W10" s="104">
        <v>42.775965265721503</v>
      </c>
      <c r="X10" s="104">
        <v>51.937847113149999</v>
      </c>
      <c r="Y10" s="104">
        <v>51.769717690120999</v>
      </c>
      <c r="Z10" s="82"/>
      <c r="AA10" s="106">
        <f t="shared" si="2"/>
        <v>2030</v>
      </c>
      <c r="AB10" s="104">
        <f>AVERAGE(O76:O87)</f>
        <v>30.625740109998905</v>
      </c>
      <c r="AC10" s="104">
        <f t="shared" ref="AC10:AL10" si="7">AVERAGE(P76:P87)</f>
        <v>40.238691306425252</v>
      </c>
      <c r="AD10" s="104">
        <f t="shared" si="7"/>
        <v>36.058551288961333</v>
      </c>
      <c r="AE10" s="104">
        <f t="shared" si="7"/>
        <v>30.830268182427172</v>
      </c>
      <c r="AF10" s="104">
        <f t="shared" si="7"/>
        <v>49.484051355436911</v>
      </c>
      <c r="AG10" s="104">
        <f t="shared" si="7"/>
        <v>26.434583640409468</v>
      </c>
      <c r="AH10" s="104">
        <f t="shared" si="7"/>
        <v>85.323563116666705</v>
      </c>
      <c r="AI10" s="104">
        <f t="shared" si="7"/>
        <v>59.556878062398937</v>
      </c>
      <c r="AJ10" s="104">
        <f t="shared" si="7"/>
        <v>40.960532663317466</v>
      </c>
      <c r="AK10" s="104">
        <f t="shared" si="7"/>
        <v>48.602058295481122</v>
      </c>
      <c r="AL10" s="104">
        <f t="shared" si="7"/>
        <v>48.504332035577427</v>
      </c>
    </row>
    <row r="11" spans="1:38">
      <c r="A11" t="s">
        <v>328</v>
      </c>
      <c r="B11" s="104">
        <v>13.580348305178665</v>
      </c>
      <c r="C11" s="104">
        <v>19.781143129522899</v>
      </c>
      <c r="D11" s="104">
        <v>18.412676771501136</v>
      </c>
      <c r="E11" s="104">
        <v>13.137877757916673</v>
      </c>
      <c r="F11" s="104">
        <v>24.624333860396792</v>
      </c>
      <c r="G11" s="104">
        <v>15.496313828397547</v>
      </c>
      <c r="H11" s="104">
        <v>33.59543535807348</v>
      </c>
      <c r="I11" s="104">
        <v>27.155234855631392</v>
      </c>
      <c r="J11" s="104">
        <v>18.517973127412169</v>
      </c>
      <c r="K11" s="104">
        <v>20.578364006280573</v>
      </c>
      <c r="L11" s="104">
        <v>21.385750197776581</v>
      </c>
      <c r="M11" s="82"/>
      <c r="N11" t="s">
        <v>100</v>
      </c>
      <c r="O11" s="104">
        <v>30.475813095054701</v>
      </c>
      <c r="P11" s="104">
        <v>38.9748670531961</v>
      </c>
      <c r="Q11" s="104">
        <v>34.183944373364298</v>
      </c>
      <c r="R11" s="104">
        <v>30.349645483940701</v>
      </c>
      <c r="S11" s="104">
        <v>49.564250529450703</v>
      </c>
      <c r="T11" s="104">
        <v>28.490034712200199</v>
      </c>
      <c r="U11" s="104">
        <v>89.347513753819996</v>
      </c>
      <c r="V11" s="104">
        <v>61.593326666442401</v>
      </c>
      <c r="W11" s="104">
        <v>42.375317740367798</v>
      </c>
      <c r="X11" s="104">
        <v>51.385321928964601</v>
      </c>
      <c r="Y11" s="104">
        <v>51.153811960412703</v>
      </c>
      <c r="Z11" s="82"/>
      <c r="AA11" s="85"/>
    </row>
    <row r="12" spans="1:38">
      <c r="A12" t="s">
        <v>327</v>
      </c>
      <c r="B12" s="104">
        <v>13.852879232184229</v>
      </c>
      <c r="C12" s="104">
        <v>19.070192250564496</v>
      </c>
      <c r="D12" s="104">
        <v>18.763979667937981</v>
      </c>
      <c r="E12" s="104">
        <v>12.894683522049673</v>
      </c>
      <c r="F12" s="104">
        <v>24.678581903619175</v>
      </c>
      <c r="G12" s="104">
        <v>15.418267526156981</v>
      </c>
      <c r="H12" s="104">
        <v>34.098057026800475</v>
      </c>
      <c r="I12" s="104">
        <v>26.499870393892298</v>
      </c>
      <c r="J12" s="104">
        <v>18.355858637263211</v>
      </c>
      <c r="K12" s="104">
        <v>20.924633100801831</v>
      </c>
      <c r="L12" s="104">
        <v>21.530136505400257</v>
      </c>
      <c r="M12" s="82"/>
      <c r="N12" t="s">
        <v>99</v>
      </c>
      <c r="O12" s="104">
        <v>30.6868505290972</v>
      </c>
      <c r="P12" s="104">
        <v>39.384367877064498</v>
      </c>
      <c r="Q12" s="104">
        <v>34.611680038549203</v>
      </c>
      <c r="R12" s="104">
        <v>30.584964827695799</v>
      </c>
      <c r="S12" s="104">
        <v>49.6787869688036</v>
      </c>
      <c r="T12" s="104">
        <v>28.285991981112101</v>
      </c>
      <c r="U12" s="104">
        <v>89.329467692131402</v>
      </c>
      <c r="V12" s="104">
        <v>60.980610923349197</v>
      </c>
      <c r="W12" s="104">
        <v>42.1405576280413</v>
      </c>
      <c r="X12" s="104">
        <v>51.020808271812697</v>
      </c>
      <c r="Y12" s="104">
        <v>50.694825623347697</v>
      </c>
      <c r="Z12" s="82"/>
      <c r="AA12" s="85"/>
    </row>
    <row r="13" spans="1:38">
      <c r="A13" t="s">
        <v>326</v>
      </c>
      <c r="B13" s="104">
        <v>13.736166942365577</v>
      </c>
      <c r="C13" s="104">
        <v>18.915944448296944</v>
      </c>
      <c r="D13" s="104">
        <v>19.298462221755514</v>
      </c>
      <c r="E13" s="104">
        <v>12.974358153200248</v>
      </c>
      <c r="F13" s="104">
        <v>25.032733719221518</v>
      </c>
      <c r="G13" s="104">
        <v>15.188019785271836</v>
      </c>
      <c r="H13" s="104">
        <v>35.280689386882962</v>
      </c>
      <c r="I13" s="104">
        <v>26.440987411840702</v>
      </c>
      <c r="J13" s="104">
        <v>18.629983898379297</v>
      </c>
      <c r="K13" s="104">
        <v>21.323687742829996</v>
      </c>
      <c r="L13" s="104">
        <v>22.008226813640693</v>
      </c>
      <c r="M13" s="82"/>
      <c r="N13" t="s">
        <v>387</v>
      </c>
      <c r="O13" s="104">
        <v>30.9781018221952</v>
      </c>
      <c r="P13" s="104">
        <v>39.8982234310268</v>
      </c>
      <c r="Q13" s="104">
        <v>35.176756091247803</v>
      </c>
      <c r="R13" s="104">
        <v>30.944875141911201</v>
      </c>
      <c r="S13" s="104">
        <v>49.9180766251405</v>
      </c>
      <c r="T13" s="104">
        <v>28.063811650300799</v>
      </c>
      <c r="U13" s="104">
        <v>89.4267935533681</v>
      </c>
      <c r="V13" s="104">
        <v>60.436820575223599</v>
      </c>
      <c r="W13" s="104">
        <v>41.933398067577201</v>
      </c>
      <c r="X13" s="104">
        <v>50.794407565662901</v>
      </c>
      <c r="Y13" s="104">
        <v>50.327288622172098</v>
      </c>
      <c r="Z13" s="82"/>
      <c r="AA13" s="106">
        <v>2023</v>
      </c>
      <c r="AB13" s="104">
        <f t="shared" ref="AB13:AL13" si="8">AVERAGE(B220:B231)</f>
        <v>39.502500000000005</v>
      </c>
      <c r="AC13" s="104">
        <f t="shared" si="8"/>
        <v>54.391666666666659</v>
      </c>
      <c r="AD13" s="104">
        <f t="shared" si="8"/>
        <v>49.459166666666668</v>
      </c>
      <c r="AE13" s="104">
        <f t="shared" si="8"/>
        <v>39.502500000000005</v>
      </c>
      <c r="AF13" s="104">
        <f t="shared" si="8"/>
        <v>61.435000000000002</v>
      </c>
      <c r="AG13" s="104">
        <f t="shared" si="8"/>
        <v>35.87833333333333</v>
      </c>
      <c r="AH13" s="104">
        <f t="shared" si="8"/>
        <v>101.58583333333333</v>
      </c>
      <c r="AI13" s="104">
        <f t="shared" si="8"/>
        <v>80.912500000000009</v>
      </c>
      <c r="AJ13" s="104">
        <f t="shared" si="8"/>
        <v>57.621666666666663</v>
      </c>
      <c r="AK13" s="104">
        <f t="shared" si="8"/>
        <v>68.362499999999997</v>
      </c>
      <c r="AL13" s="104">
        <f t="shared" si="8"/>
        <v>66.668333333333337</v>
      </c>
    </row>
    <row r="14" spans="1:38">
      <c r="A14" t="s">
        <v>325</v>
      </c>
      <c r="B14" s="104">
        <v>13.86607030801537</v>
      </c>
      <c r="C14" s="104">
        <v>18.773553665181062</v>
      </c>
      <c r="D14" s="104">
        <v>19.526575642723412</v>
      </c>
      <c r="E14" s="104">
        <v>12.8533087997114</v>
      </c>
      <c r="F14" s="104">
        <v>24.744088457369024</v>
      </c>
      <c r="G14" s="104">
        <v>15.011411941088275</v>
      </c>
      <c r="H14" s="104">
        <v>33.826983160777338</v>
      </c>
      <c r="I14" s="104">
        <v>27.109181791994203</v>
      </c>
      <c r="J14" s="104">
        <v>18.752135111281937</v>
      </c>
      <c r="K14" s="104">
        <v>21.057900087597716</v>
      </c>
      <c r="L14" s="104">
        <v>22.079842029261446</v>
      </c>
      <c r="M14" s="82"/>
      <c r="N14" t="s">
        <v>388</v>
      </c>
      <c r="O14" s="104">
        <v>31.308546223716998</v>
      </c>
      <c r="P14" s="104">
        <v>40.382459675042199</v>
      </c>
      <c r="Q14" s="104">
        <v>35.779523439607701</v>
      </c>
      <c r="R14" s="104">
        <v>31.326544260437501</v>
      </c>
      <c r="S14" s="104">
        <v>50.1173107399513</v>
      </c>
      <c r="T14" s="104">
        <v>27.830684198447202</v>
      </c>
      <c r="U14" s="104">
        <v>89.526388601084193</v>
      </c>
      <c r="V14" s="104">
        <v>59.948166820036803</v>
      </c>
      <c r="W14" s="104">
        <v>41.751237085715502</v>
      </c>
      <c r="X14" s="104">
        <v>50.532381739223297</v>
      </c>
      <c r="Y14" s="104">
        <v>50.045093895555702</v>
      </c>
      <c r="Z14" s="82"/>
      <c r="AA14" s="85"/>
    </row>
    <row r="15" spans="1:38">
      <c r="A15" t="s">
        <v>324</v>
      </c>
      <c r="B15" s="104">
        <v>13.771298245280033</v>
      </c>
      <c r="C15" s="104">
        <v>19.170939365053044</v>
      </c>
      <c r="D15" s="104">
        <v>19.823359506410878</v>
      </c>
      <c r="E15" s="104">
        <v>13.410461442454032</v>
      </c>
      <c r="F15" s="104">
        <v>25.394786812709818</v>
      </c>
      <c r="G15" s="104">
        <v>15.035235172256485</v>
      </c>
      <c r="H15" s="104">
        <v>35.51058081932716</v>
      </c>
      <c r="I15" s="104">
        <v>26.442874046868287</v>
      </c>
      <c r="J15" s="104">
        <v>18.569498787529305</v>
      </c>
      <c r="K15" s="104">
        <v>20.972413883992512</v>
      </c>
      <c r="L15" s="104">
        <v>22.118464017185822</v>
      </c>
      <c r="M15" s="82"/>
      <c r="N15" t="s">
        <v>389</v>
      </c>
      <c r="O15" s="104">
        <v>31.550828290369399</v>
      </c>
      <c r="P15" s="104">
        <v>40.7727186553645</v>
      </c>
      <c r="Q15" s="104">
        <v>36.243268356462103</v>
      </c>
      <c r="R15" s="104">
        <v>31.641877718400799</v>
      </c>
      <c r="S15" s="104">
        <v>50.245725923489701</v>
      </c>
      <c r="T15" s="104">
        <v>27.575017456592299</v>
      </c>
      <c r="U15" s="104">
        <v>89.669844294130698</v>
      </c>
      <c r="V15" s="104">
        <v>59.405119317929703</v>
      </c>
      <c r="W15" s="104">
        <v>41.564152282223802</v>
      </c>
      <c r="X15" s="104">
        <v>50.196773957135399</v>
      </c>
      <c r="Y15" s="104">
        <v>49.795554400916402</v>
      </c>
      <c r="Z15" s="82"/>
      <c r="AA15" s="85" t="s">
        <v>390</v>
      </c>
    </row>
    <row r="16" spans="1:38">
      <c r="A16" t="s">
        <v>323</v>
      </c>
      <c r="B16" s="104">
        <v>14.117594375447275</v>
      </c>
      <c r="C16" s="104">
        <v>19.340960891590676</v>
      </c>
      <c r="D16" s="104">
        <v>20.019956526989496</v>
      </c>
      <c r="E16" s="104">
        <v>13.62746087094094</v>
      </c>
      <c r="F16" s="104">
        <v>26.179841899523588</v>
      </c>
      <c r="G16" s="104">
        <v>15.894592811812556</v>
      </c>
      <c r="H16" s="104">
        <v>35.800459034038624</v>
      </c>
      <c r="I16" s="104">
        <v>28.771124673143639</v>
      </c>
      <c r="J16" s="104">
        <v>18.881407098120594</v>
      </c>
      <c r="K16" s="104">
        <v>21.004200404858306</v>
      </c>
      <c r="L16" s="104">
        <v>21.44326703514335</v>
      </c>
      <c r="M16" s="82"/>
      <c r="N16" t="s">
        <v>391</v>
      </c>
      <c r="O16" s="104">
        <v>31.6617804931482</v>
      </c>
      <c r="P16" s="104">
        <v>41.007256048106299</v>
      </c>
      <c r="Q16" s="104">
        <v>36.5109500445542</v>
      </c>
      <c r="R16" s="104">
        <v>31.841852100424202</v>
      </c>
      <c r="S16" s="104">
        <v>50.244876818955099</v>
      </c>
      <c r="T16" s="104">
        <v>27.3182675784807</v>
      </c>
      <c r="U16" s="104">
        <v>89.783329284735501</v>
      </c>
      <c r="V16" s="104">
        <v>58.8104710074509</v>
      </c>
      <c r="W16" s="104">
        <v>41.335048640330797</v>
      </c>
      <c r="X16" s="104">
        <v>49.794417690975898</v>
      </c>
      <c r="Y16" s="104">
        <v>49.546547637337902</v>
      </c>
      <c r="Z16" s="82"/>
      <c r="AA16" s="85" t="s">
        <v>392</v>
      </c>
      <c r="AB16" s="107">
        <f>+AB10/AB13-1</f>
        <v>-0.22471387608381999</v>
      </c>
      <c r="AC16" s="107">
        <f t="shared" ref="AC16:AL16" si="9">+AC10/AC13-1</f>
        <v>-0.26020484805101407</v>
      </c>
      <c r="AD16" s="107">
        <f t="shared" si="9"/>
        <v>-0.27094300775465285</v>
      </c>
      <c r="AE16" s="107">
        <f t="shared" si="9"/>
        <v>-0.21953627789564789</v>
      </c>
      <c r="AF16" s="107">
        <f t="shared" si="9"/>
        <v>-0.19452996898450547</v>
      </c>
      <c r="AG16" s="107">
        <f t="shared" si="9"/>
        <v>-0.26321595279204335</v>
      </c>
      <c r="AH16" s="107">
        <f t="shared" si="9"/>
        <v>-0.16008403615989719</v>
      </c>
      <c r="AI16" s="107">
        <f t="shared" si="9"/>
        <v>-0.26393476826944007</v>
      </c>
      <c r="AJ16" s="107">
        <f t="shared" si="9"/>
        <v>-0.28914703387063656</v>
      </c>
      <c r="AK16" s="107">
        <f t="shared" si="9"/>
        <v>-0.28905381904580552</v>
      </c>
      <c r="AL16" s="107">
        <f t="shared" si="9"/>
        <v>-0.27245320813613527</v>
      </c>
    </row>
    <row r="17" spans="1:38">
      <c r="A17" t="s">
        <v>322</v>
      </c>
      <c r="B17" s="104">
        <v>14.222781633742663</v>
      </c>
      <c r="C17" s="104">
        <v>19.203153008683536</v>
      </c>
      <c r="D17" s="104">
        <v>20.049218320523515</v>
      </c>
      <c r="E17" s="104">
        <v>13.378167267483777</v>
      </c>
      <c r="F17" s="104">
        <v>26.109454074934771</v>
      </c>
      <c r="G17" s="104">
        <v>14.922147541278562</v>
      </c>
      <c r="H17" s="104">
        <v>35.451799593813277</v>
      </c>
      <c r="I17" s="104">
        <v>28.45745976928977</v>
      </c>
      <c r="J17" s="104">
        <v>18.635532709714361</v>
      </c>
      <c r="K17" s="104">
        <v>20.564191402144615</v>
      </c>
      <c r="L17" s="104">
        <v>21.681062128850698</v>
      </c>
      <c r="M17" s="82"/>
      <c r="N17" t="s">
        <v>393</v>
      </c>
      <c r="O17" s="104">
        <v>31.669092655923301</v>
      </c>
      <c r="P17" s="104">
        <v>41.110981736063302</v>
      </c>
      <c r="Q17" s="104">
        <v>36.609672418471</v>
      </c>
      <c r="R17" s="104">
        <v>31.9341016627653</v>
      </c>
      <c r="S17" s="104">
        <v>50.142253770485198</v>
      </c>
      <c r="T17" s="104">
        <v>27.107832303334501</v>
      </c>
      <c r="U17" s="104">
        <v>89.8108115057791</v>
      </c>
      <c r="V17" s="104">
        <v>58.256506292022799</v>
      </c>
      <c r="W17" s="104">
        <v>41.097177807592097</v>
      </c>
      <c r="X17" s="104">
        <v>49.338628205056096</v>
      </c>
      <c r="Y17" s="104">
        <v>49.279174755511001</v>
      </c>
      <c r="Z17" s="82"/>
      <c r="AA17" s="85"/>
    </row>
    <row r="18" spans="1:38">
      <c r="A18" t="s">
        <v>321</v>
      </c>
      <c r="B18" s="104">
        <v>13.945145873108308</v>
      </c>
      <c r="C18" s="104">
        <v>19.246869443960893</v>
      </c>
      <c r="D18" s="104">
        <v>19.959347891793865</v>
      </c>
      <c r="E18" s="104">
        <v>13.389781161133028</v>
      </c>
      <c r="F18" s="104">
        <v>26.189618692803599</v>
      </c>
      <c r="G18" s="104">
        <v>15.076420813336705</v>
      </c>
      <c r="H18" s="104">
        <v>36.078558453831967</v>
      </c>
      <c r="I18" s="104">
        <v>27.946716190468528</v>
      </c>
      <c r="J18" s="104">
        <v>18.596702153201644</v>
      </c>
      <c r="K18" s="104">
        <v>20.490266483206124</v>
      </c>
      <c r="L18" s="104">
        <v>21.627756859277184</v>
      </c>
      <c r="M18" s="82"/>
      <c r="N18" t="s">
        <v>394</v>
      </c>
      <c r="O18" s="104">
        <v>31.5637030484116</v>
      </c>
      <c r="P18" s="104">
        <v>41.098802217145597</v>
      </c>
      <c r="Q18" s="104">
        <v>36.548587560376603</v>
      </c>
      <c r="R18" s="104">
        <v>31.915705748800399</v>
      </c>
      <c r="S18" s="104">
        <v>49.9727650510563</v>
      </c>
      <c r="T18" s="104">
        <v>26.937936114134001</v>
      </c>
      <c r="U18" s="104">
        <v>89.761372147869693</v>
      </c>
      <c r="V18" s="104">
        <v>57.767834299584798</v>
      </c>
      <c r="W18" s="104">
        <v>40.8585667100755</v>
      </c>
      <c r="X18" s="104">
        <v>48.863984458832398</v>
      </c>
      <c r="Y18" s="104">
        <v>48.983690261276401</v>
      </c>
      <c r="Z18" s="82"/>
      <c r="AA18" s="85" t="s">
        <v>395</v>
      </c>
    </row>
    <row r="19" spans="1:38">
      <c r="A19" t="s">
        <v>320</v>
      </c>
      <c r="B19" s="104">
        <v>13.953665978794563</v>
      </c>
      <c r="C19" s="104">
        <v>19.25499453485023</v>
      </c>
      <c r="D19" s="104">
        <v>19.800748779902037</v>
      </c>
      <c r="E19" s="104">
        <v>13.83001490577772</v>
      </c>
      <c r="F19" s="104">
        <v>26.159428781598791</v>
      </c>
      <c r="G19" s="104">
        <v>15.576524582754661</v>
      </c>
      <c r="H19" s="104">
        <v>35.859152537008754</v>
      </c>
      <c r="I19" s="104">
        <v>28.774301018125929</v>
      </c>
      <c r="J19" s="104">
        <v>18.809788873321793</v>
      </c>
      <c r="K19" s="104">
        <v>20.602894794902419</v>
      </c>
      <c r="L19" s="104">
        <v>22.147488251794595</v>
      </c>
      <c r="M19" s="82"/>
      <c r="N19" t="s">
        <v>396</v>
      </c>
      <c r="O19" s="104">
        <v>31.3732290845</v>
      </c>
      <c r="P19" s="104">
        <v>40.967610995088599</v>
      </c>
      <c r="Q19" s="104">
        <v>36.354284260676998</v>
      </c>
      <c r="R19" s="104">
        <v>31.807590124606701</v>
      </c>
      <c r="S19" s="104">
        <v>49.737927188021096</v>
      </c>
      <c r="T19" s="104">
        <v>26.789432525320901</v>
      </c>
      <c r="U19" s="104">
        <v>89.631257740458096</v>
      </c>
      <c r="V19" s="104">
        <v>57.343034392368999</v>
      </c>
      <c r="W19" s="104">
        <v>40.624120690195703</v>
      </c>
      <c r="X19" s="104">
        <v>48.409432224312503</v>
      </c>
      <c r="Y19" s="104">
        <v>48.670267116081902</v>
      </c>
      <c r="Z19" s="82"/>
      <c r="AA19" s="85" t="s">
        <v>397</v>
      </c>
      <c r="AB19" s="107">
        <f>+AB16/7</f>
        <v>-3.2101982297688569E-2</v>
      </c>
      <c r="AC19" s="107">
        <f t="shared" ref="AC19:AL19" si="10">+AC16/7</f>
        <v>-3.7172121150144864E-2</v>
      </c>
      <c r="AD19" s="107">
        <f t="shared" si="10"/>
        <v>-3.870614396495041E-2</v>
      </c>
      <c r="AE19" s="107">
        <f t="shared" si="10"/>
        <v>-3.1362325413663981E-2</v>
      </c>
      <c r="AF19" s="107">
        <f t="shared" si="10"/>
        <v>-2.7789995569215069E-2</v>
      </c>
      <c r="AG19" s="107">
        <f t="shared" si="10"/>
        <v>-3.7602278970291905E-2</v>
      </c>
      <c r="AH19" s="107">
        <f t="shared" si="10"/>
        <v>-2.2869148022842456E-2</v>
      </c>
      <c r="AI19" s="107">
        <f t="shared" si="10"/>
        <v>-3.7704966895634295E-2</v>
      </c>
      <c r="AJ19" s="107">
        <f t="shared" si="10"/>
        <v>-4.1306719124376653E-2</v>
      </c>
      <c r="AK19" s="107">
        <f t="shared" si="10"/>
        <v>-4.1293402720829361E-2</v>
      </c>
      <c r="AL19" s="107">
        <f t="shared" si="10"/>
        <v>-3.8921886876590754E-2</v>
      </c>
    </row>
    <row r="20" spans="1:38">
      <c r="A20" t="s">
        <v>319</v>
      </c>
      <c r="B20" s="104">
        <v>14.045679956308032</v>
      </c>
      <c r="C20" s="104">
        <v>19.608937956104427</v>
      </c>
      <c r="D20" s="104">
        <v>19.935642570281125</v>
      </c>
      <c r="E20" s="104">
        <v>13.607722735917108</v>
      </c>
      <c r="F20" s="104">
        <v>26.324143224002832</v>
      </c>
      <c r="G20" s="104">
        <v>15.672048982608297</v>
      </c>
      <c r="H20" s="104">
        <v>35.676632292729472</v>
      </c>
      <c r="I20" s="104">
        <v>27.839713669748843</v>
      </c>
      <c r="J20" s="104">
        <v>18.579440842944194</v>
      </c>
      <c r="K20" s="104">
        <v>20.610226294459377</v>
      </c>
      <c r="L20" s="104">
        <v>22.012923952793649</v>
      </c>
      <c r="M20" s="82"/>
      <c r="N20" t="s">
        <v>398</v>
      </c>
      <c r="O20" s="104">
        <v>31.138043159257201</v>
      </c>
      <c r="P20" s="104">
        <v>40.752886476855899</v>
      </c>
      <c r="Q20" s="104">
        <v>36.088001307863401</v>
      </c>
      <c r="R20" s="104">
        <v>31.6479772064468</v>
      </c>
      <c r="S20" s="104">
        <v>49.457264910415901</v>
      </c>
      <c r="T20" s="104">
        <v>26.652604322719501</v>
      </c>
      <c r="U20" s="104">
        <v>89.404684931080695</v>
      </c>
      <c r="V20" s="104">
        <v>56.986922261771603</v>
      </c>
      <c r="W20" s="104">
        <v>40.415826538921102</v>
      </c>
      <c r="X20" s="104">
        <v>48.000513843696197</v>
      </c>
      <c r="Y20" s="104">
        <v>48.3615642098164</v>
      </c>
      <c r="Z20" s="82"/>
      <c r="AA20" s="85"/>
    </row>
    <row r="21" spans="1:38">
      <c r="A21" t="s">
        <v>318</v>
      </c>
      <c r="B21" s="104">
        <v>14.159748418816436</v>
      </c>
      <c r="C21" s="104">
        <v>19.117433596118861</v>
      </c>
      <c r="D21" s="104">
        <v>19.65395149980559</v>
      </c>
      <c r="E21" s="104">
        <v>13.509523109706812</v>
      </c>
      <c r="F21" s="104">
        <v>26.749270187519972</v>
      </c>
      <c r="G21" s="104">
        <v>15.519787516600271</v>
      </c>
      <c r="H21" s="104">
        <v>36.015607395887336</v>
      </c>
      <c r="I21" s="104">
        <v>27.499322081327378</v>
      </c>
      <c r="J21" s="104">
        <v>18.696629788322568</v>
      </c>
      <c r="K21" s="104">
        <v>20.890401270708288</v>
      </c>
      <c r="L21" s="104">
        <v>22.026630007732493</v>
      </c>
      <c r="M21" s="82"/>
      <c r="N21" t="s">
        <v>399</v>
      </c>
      <c r="O21" s="104">
        <v>30.8882609000812</v>
      </c>
      <c r="P21" s="104">
        <v>40.508739837620503</v>
      </c>
      <c r="Q21" s="104">
        <v>35.811278105005897</v>
      </c>
      <c r="R21" s="104">
        <v>31.4655651882189</v>
      </c>
      <c r="S21" s="104">
        <v>49.164094673212901</v>
      </c>
      <c r="T21" s="104">
        <v>26.515570722767102</v>
      </c>
      <c r="U21" s="104">
        <v>89.079938413455807</v>
      </c>
      <c r="V21" s="104">
        <v>56.701306240124403</v>
      </c>
      <c r="W21" s="104">
        <v>40.241141445268902</v>
      </c>
      <c r="X21" s="104">
        <v>47.663838290235603</v>
      </c>
      <c r="Y21" s="104">
        <v>48.0722562988325</v>
      </c>
      <c r="Z21" s="82"/>
    </row>
    <row r="22" spans="1:38">
      <c r="A22" t="s">
        <v>317</v>
      </c>
      <c r="B22" s="104">
        <v>13.90256515181906</v>
      </c>
      <c r="C22" s="104">
        <v>19.191975618859626</v>
      </c>
      <c r="D22" s="104">
        <v>19.669269491341637</v>
      </c>
      <c r="E22" s="104">
        <v>13.669721811777485</v>
      </c>
      <c r="F22" s="104">
        <v>26.195902577797334</v>
      </c>
      <c r="G22" s="104">
        <v>15.575119366943499</v>
      </c>
      <c r="H22" s="104">
        <v>36.295455452130057</v>
      </c>
      <c r="I22" s="104">
        <v>26.858582566798074</v>
      </c>
      <c r="J22" s="104">
        <v>18.609002263567469</v>
      </c>
      <c r="K22" s="104">
        <v>21.110299685213043</v>
      </c>
      <c r="L22" s="104">
        <v>21.952269919434826</v>
      </c>
      <c r="M22" s="82"/>
      <c r="N22" t="s">
        <v>400</v>
      </c>
      <c r="O22" s="104">
        <v>30.659084106256898</v>
      </c>
      <c r="P22" s="104">
        <v>40.286699752241397</v>
      </c>
      <c r="Q22" s="104">
        <v>35.585196913822202</v>
      </c>
      <c r="R22" s="104">
        <v>31.288046559731999</v>
      </c>
      <c r="S22" s="104">
        <v>48.893138310056102</v>
      </c>
      <c r="T22" s="104">
        <v>26.374792640442699</v>
      </c>
      <c r="U22" s="104">
        <v>88.680294642089905</v>
      </c>
      <c r="V22" s="104">
        <v>56.483520295601799</v>
      </c>
      <c r="W22" s="104">
        <v>40.100394312391998</v>
      </c>
      <c r="X22" s="104">
        <v>47.411479795974699</v>
      </c>
      <c r="Y22" s="104">
        <v>47.8139993445944</v>
      </c>
      <c r="Z22" s="82"/>
      <c r="AA22" s="106">
        <v>2019</v>
      </c>
      <c r="AB22" s="104">
        <f t="shared" ref="AB22:AL22" si="11">AVERAGE(B173:B184)</f>
        <v>21.935833333333335</v>
      </c>
      <c r="AC22" s="104">
        <f t="shared" si="11"/>
        <v>29.032499999999999</v>
      </c>
      <c r="AD22" s="104">
        <f t="shared" si="11"/>
        <v>24.623333333333338</v>
      </c>
      <c r="AE22" s="104">
        <f t="shared" si="11"/>
        <v>21.935833333333335</v>
      </c>
      <c r="AF22" s="104">
        <f t="shared" si="11"/>
        <v>34.260833333333338</v>
      </c>
      <c r="AG22" s="104">
        <f t="shared" si="11"/>
        <v>20.212499999999999</v>
      </c>
      <c r="AH22" s="104">
        <f t="shared" si="11"/>
        <v>68.234999999999999</v>
      </c>
      <c r="AI22" s="104">
        <f t="shared" si="11"/>
        <v>43.859999999999992</v>
      </c>
      <c r="AJ22" s="104">
        <f t="shared" si="11"/>
        <v>30.351666666666663</v>
      </c>
      <c r="AK22" s="104">
        <f t="shared" si="11"/>
        <v>35.823333333333338</v>
      </c>
      <c r="AL22" s="104">
        <f t="shared" si="11"/>
        <v>35.921666666666667</v>
      </c>
    </row>
    <row r="23" spans="1:38">
      <c r="A23" t="s">
        <v>316</v>
      </c>
      <c r="B23" s="104">
        <v>13.908515925915037</v>
      </c>
      <c r="C23" s="104">
        <v>19.440415305282315</v>
      </c>
      <c r="D23" s="104">
        <v>19.580216566783438</v>
      </c>
      <c r="E23" s="104">
        <v>13.773304525293034</v>
      </c>
      <c r="F23" s="104">
        <v>26.172482964312604</v>
      </c>
      <c r="G23" s="104">
        <v>15.301197882248076</v>
      </c>
      <c r="H23" s="104">
        <v>34.161540892869603</v>
      </c>
      <c r="I23" s="104">
        <v>27.598421181168401</v>
      </c>
      <c r="J23" s="104">
        <v>18.705122855827501</v>
      </c>
      <c r="K23" s="104">
        <v>21.149438222722811</v>
      </c>
      <c r="L23" s="104">
        <v>22.049176755006876</v>
      </c>
      <c r="M23" s="82"/>
      <c r="N23" t="s">
        <v>401</v>
      </c>
      <c r="O23" s="104">
        <v>30.4737128478349</v>
      </c>
      <c r="P23" s="104">
        <v>40.122781470147302</v>
      </c>
      <c r="Q23" s="104">
        <v>35.445857906881102</v>
      </c>
      <c r="R23" s="104">
        <v>31.138127386477201</v>
      </c>
      <c r="S23" s="104">
        <v>48.674678653648201</v>
      </c>
      <c r="T23" s="104">
        <v>26.2351123363803</v>
      </c>
      <c r="U23" s="104">
        <v>88.241147258428896</v>
      </c>
      <c r="V23" s="104">
        <v>56.330229451545101</v>
      </c>
      <c r="W23" s="104">
        <v>39.993950387918801</v>
      </c>
      <c r="X23" s="104">
        <v>47.241550457285797</v>
      </c>
      <c r="Y23" s="104">
        <v>47.590924049994598</v>
      </c>
      <c r="Z23" s="82"/>
    </row>
    <row r="24" spans="1:38">
      <c r="A24" t="s">
        <v>315</v>
      </c>
      <c r="B24" s="104">
        <v>14.197233474461536</v>
      </c>
      <c r="C24" s="104">
        <v>18.923357276546675</v>
      </c>
      <c r="D24" s="104">
        <v>19.708928284308957</v>
      </c>
      <c r="E24" s="104">
        <v>13.612310519113787</v>
      </c>
      <c r="F24" s="104">
        <v>26.336826537459196</v>
      </c>
      <c r="G24" s="104">
        <v>15.123715643246209</v>
      </c>
      <c r="H24" s="104">
        <v>34.039636597856784</v>
      </c>
      <c r="I24" s="104">
        <v>27.154063928112961</v>
      </c>
      <c r="J24" s="104">
        <v>18.980738931297704</v>
      </c>
      <c r="K24" s="104">
        <v>21.53427936595677</v>
      </c>
      <c r="L24" s="104">
        <v>22.225921526740002</v>
      </c>
      <c r="M24" s="82"/>
      <c r="N24" t="s">
        <v>402</v>
      </c>
      <c r="O24" s="104">
        <v>30.336587874634301</v>
      </c>
      <c r="P24" s="104">
        <v>40.024745601837402</v>
      </c>
      <c r="Q24" s="104">
        <v>35.393294480519401</v>
      </c>
      <c r="R24" s="104">
        <v>31.023741506980802</v>
      </c>
      <c r="S24" s="104">
        <v>48.517034855029401</v>
      </c>
      <c r="T24" s="104">
        <v>26.0989740658542</v>
      </c>
      <c r="U24" s="104">
        <v>87.794934134489793</v>
      </c>
      <c r="V24" s="104">
        <v>56.2344570969261</v>
      </c>
      <c r="W24" s="104">
        <v>39.912900659239199</v>
      </c>
      <c r="X24" s="104">
        <v>47.140444499592697</v>
      </c>
      <c r="Y24" s="104">
        <v>47.402938293559799</v>
      </c>
      <c r="Z24" s="82"/>
      <c r="AA24" s="85" t="s">
        <v>403</v>
      </c>
    </row>
    <row r="25" spans="1:38">
      <c r="A25" t="s">
        <v>314</v>
      </c>
      <c r="B25" s="104">
        <v>14.183029516162476</v>
      </c>
      <c r="C25" s="104">
        <v>18.82411947524696</v>
      </c>
      <c r="D25" s="104">
        <v>19.791065611800324</v>
      </c>
      <c r="E25" s="104">
        <v>13.664062595331155</v>
      </c>
      <c r="F25" s="104">
        <v>25.881135680098911</v>
      </c>
      <c r="G25" s="104">
        <v>15.056914700804017</v>
      </c>
      <c r="H25" s="104">
        <v>35.071041826859037</v>
      </c>
      <c r="I25" s="104">
        <v>27.011008698707162</v>
      </c>
      <c r="J25" s="104">
        <v>19.159746473688664</v>
      </c>
      <c r="K25" s="104">
        <v>21.432079870912773</v>
      </c>
      <c r="L25" s="104">
        <v>22.156264213732445</v>
      </c>
      <c r="M25" s="82"/>
      <c r="N25" t="s">
        <v>404</v>
      </c>
      <c r="O25" s="104">
        <v>30.2433857030064</v>
      </c>
      <c r="P25" s="104">
        <v>39.979366631937999</v>
      </c>
      <c r="Q25" s="104">
        <v>35.405687326996897</v>
      </c>
      <c r="R25" s="104">
        <v>30.9425307903409</v>
      </c>
      <c r="S25" s="104">
        <v>48.410628972300799</v>
      </c>
      <c r="T25" s="104">
        <v>25.968756035162201</v>
      </c>
      <c r="U25" s="104">
        <v>87.364458092125702</v>
      </c>
      <c r="V25" s="104">
        <v>56.187981803622002</v>
      </c>
      <c r="W25" s="104">
        <v>39.847348871206002</v>
      </c>
      <c r="X25" s="104">
        <v>47.086055805861903</v>
      </c>
      <c r="Y25" s="104">
        <v>47.2495187044182</v>
      </c>
      <c r="Z25" s="82"/>
      <c r="AA25" s="85" t="s">
        <v>405</v>
      </c>
      <c r="AB25" s="107">
        <f t="shared" ref="AB25:AL25" si="12">+AB10/AB22-1</f>
        <v>0.3961512035861674</v>
      </c>
      <c r="AC25" s="107">
        <f t="shared" si="12"/>
        <v>0.3859878173228366</v>
      </c>
      <c r="AD25" s="107">
        <f t="shared" si="12"/>
        <v>0.46440576508574494</v>
      </c>
      <c r="AE25" s="107">
        <f t="shared" si="12"/>
        <v>0.40547512893335114</v>
      </c>
      <c r="AF25" s="107">
        <f t="shared" si="12"/>
        <v>0.44433297561657592</v>
      </c>
      <c r="AG25" s="107">
        <f t="shared" si="12"/>
        <v>0.30783345159725273</v>
      </c>
      <c r="AH25" s="107">
        <f t="shared" si="12"/>
        <v>0.25043691824821135</v>
      </c>
      <c r="AI25" s="107">
        <f t="shared" si="12"/>
        <v>0.35788595673504209</v>
      </c>
      <c r="AJ25" s="107">
        <f t="shared" si="12"/>
        <v>0.34953157970405146</v>
      </c>
      <c r="AK25" s="107">
        <f t="shared" si="12"/>
        <v>0.35671512874703026</v>
      </c>
      <c r="AL25" s="107">
        <f t="shared" si="12"/>
        <v>0.35028066725497409</v>
      </c>
    </row>
    <row r="26" spans="1:38">
      <c r="A26" t="s">
        <v>313</v>
      </c>
      <c r="B26" s="104">
        <v>14.345560389238203</v>
      </c>
      <c r="C26" s="104">
        <v>19.231221965161097</v>
      </c>
      <c r="D26" s="104">
        <v>19.962869537421799</v>
      </c>
      <c r="E26" s="104">
        <v>14.015636109957468</v>
      </c>
      <c r="F26" s="104">
        <v>26.070190855838579</v>
      </c>
      <c r="G26" s="104">
        <v>14.751214134109411</v>
      </c>
      <c r="H26" s="104">
        <v>34.098997959313174</v>
      </c>
      <c r="I26" s="104">
        <v>26.08009137689681</v>
      </c>
      <c r="J26" s="104">
        <v>18.977004301876036</v>
      </c>
      <c r="K26" s="104">
        <v>21.909218539094464</v>
      </c>
      <c r="L26" s="104">
        <v>22.575572654076478</v>
      </c>
      <c r="M26" s="82"/>
      <c r="N26" t="s">
        <v>406</v>
      </c>
      <c r="O26" s="104">
        <v>30.1814639808598</v>
      </c>
      <c r="P26" s="104">
        <v>39.963908289979301</v>
      </c>
      <c r="Q26" s="104">
        <v>35.449552136733999</v>
      </c>
      <c r="R26" s="104">
        <v>30.885150890719199</v>
      </c>
      <c r="S26" s="104">
        <v>48.338697609804399</v>
      </c>
      <c r="T26" s="104">
        <v>25.848030078745499</v>
      </c>
      <c r="U26" s="104">
        <v>86.961264963613601</v>
      </c>
      <c r="V26" s="104">
        <v>56.181656046937903</v>
      </c>
      <c r="W26" s="104">
        <v>39.790989814695301</v>
      </c>
      <c r="X26" s="104">
        <v>47.055339759097897</v>
      </c>
      <c r="Y26" s="104">
        <v>47.129596350918497</v>
      </c>
      <c r="Z26" s="82"/>
      <c r="AA26" s="85"/>
    </row>
    <row r="27" spans="1:38">
      <c r="A27" t="s">
        <v>312</v>
      </c>
      <c r="B27" s="104">
        <v>14.423827935827248</v>
      </c>
      <c r="C27" s="104">
        <v>19.134579119694955</v>
      </c>
      <c r="D27" s="104">
        <v>20.405258513448377</v>
      </c>
      <c r="E27" s="104">
        <v>14.187548258037223</v>
      </c>
      <c r="F27" s="104">
        <v>26.213973484087553</v>
      </c>
      <c r="G27" s="104">
        <v>14.665843604279397</v>
      </c>
      <c r="H27" s="104">
        <v>34.887058867812492</v>
      </c>
      <c r="I27" s="104">
        <v>26.502140854593801</v>
      </c>
      <c r="J27" s="104">
        <v>18.918950934079778</v>
      </c>
      <c r="K27" s="104">
        <v>22.07263801068293</v>
      </c>
      <c r="L27" s="104">
        <v>22.555273899033295</v>
      </c>
      <c r="M27" s="82"/>
      <c r="N27" t="s">
        <v>407</v>
      </c>
      <c r="O27" s="104">
        <v>30.1360099372104</v>
      </c>
      <c r="P27" s="104">
        <v>39.9550249032349</v>
      </c>
      <c r="Q27" s="104">
        <v>35.491305121208597</v>
      </c>
      <c r="R27" s="104">
        <v>30.8391416609815</v>
      </c>
      <c r="S27" s="104">
        <v>48.284298832968901</v>
      </c>
      <c r="T27" s="104">
        <v>25.7409082822711</v>
      </c>
      <c r="U27" s="104">
        <v>86.588262844562806</v>
      </c>
      <c r="V27" s="104">
        <v>56.208535843105302</v>
      </c>
      <c r="W27" s="104">
        <v>39.739040429994098</v>
      </c>
      <c r="X27" s="104">
        <v>47.031493230723399</v>
      </c>
      <c r="Y27" s="104">
        <v>47.040302139277003</v>
      </c>
      <c r="Z27" s="82"/>
      <c r="AA27" s="85" t="s">
        <v>408</v>
      </c>
    </row>
    <row r="28" spans="1:38">
      <c r="A28" t="s">
        <v>311</v>
      </c>
      <c r="B28" s="104">
        <v>14.84510272070013</v>
      </c>
      <c r="C28" s="104">
        <v>19.204948508386803</v>
      </c>
      <c r="D28" s="104">
        <v>20.185813866638046</v>
      </c>
      <c r="E28" s="104">
        <v>14.147854886574859</v>
      </c>
      <c r="F28" s="104">
        <v>26.728521220771089</v>
      </c>
      <c r="G28" s="104">
        <v>15.862611739756597</v>
      </c>
      <c r="H28" s="104">
        <v>38.351732369701509</v>
      </c>
      <c r="I28" s="104">
        <v>27.871388009591172</v>
      </c>
      <c r="J28" s="104">
        <v>19.008324519152428</v>
      </c>
      <c r="K28" s="104">
        <v>21.603491902834016</v>
      </c>
      <c r="L28" s="104">
        <v>21.662367497963558</v>
      </c>
      <c r="M28" s="82"/>
      <c r="N28" t="s">
        <v>409</v>
      </c>
      <c r="O28" s="104">
        <v>30.096021940105199</v>
      </c>
      <c r="P28" s="104">
        <v>39.935053211849201</v>
      </c>
      <c r="Q28" s="104">
        <v>35.508119011425102</v>
      </c>
      <c r="R28" s="104">
        <v>30.7934510442884</v>
      </c>
      <c r="S28" s="104">
        <v>48.236782876913601</v>
      </c>
      <c r="T28" s="104">
        <v>25.652440570525599</v>
      </c>
      <c r="U28" s="104">
        <v>86.244717247336595</v>
      </c>
      <c r="V28" s="104">
        <v>56.266847929123998</v>
      </c>
      <c r="W28" s="104">
        <v>39.6908654871566</v>
      </c>
      <c r="X28" s="104">
        <v>47.005540456047399</v>
      </c>
      <c r="Y28" s="104">
        <v>46.976983700679803</v>
      </c>
      <c r="Z28" s="82"/>
      <c r="AA28" s="85" t="s">
        <v>410</v>
      </c>
      <c r="AB28" s="107">
        <f t="shared" ref="AB28:AL28" si="13">+AB25/7</f>
        <v>5.65930290837382E-2</v>
      </c>
      <c r="AC28" s="107">
        <f t="shared" si="13"/>
        <v>5.5141116760405229E-2</v>
      </c>
      <c r="AD28" s="107">
        <f t="shared" si="13"/>
        <v>6.6343680726534987E-2</v>
      </c>
      <c r="AE28" s="107">
        <f t="shared" si="13"/>
        <v>5.7925018419050164E-2</v>
      </c>
      <c r="AF28" s="107">
        <f t="shared" si="13"/>
        <v>6.3476139373796564E-2</v>
      </c>
      <c r="AG28" s="107">
        <f t="shared" si="13"/>
        <v>4.3976207371036101E-2</v>
      </c>
      <c r="AH28" s="107">
        <f t="shared" si="13"/>
        <v>3.5776702606887333E-2</v>
      </c>
      <c r="AI28" s="107">
        <f t="shared" si="13"/>
        <v>5.1126565247863152E-2</v>
      </c>
      <c r="AJ28" s="107">
        <f t="shared" si="13"/>
        <v>4.9933082814864492E-2</v>
      </c>
      <c r="AK28" s="107">
        <f t="shared" si="13"/>
        <v>5.095930410671861E-2</v>
      </c>
      <c r="AL28" s="107">
        <f t="shared" si="13"/>
        <v>5.0040095322139155E-2</v>
      </c>
    </row>
    <row r="29" spans="1:38">
      <c r="A29" t="s">
        <v>310</v>
      </c>
      <c r="B29" s="104">
        <v>14.940309663641221</v>
      </c>
      <c r="C29" s="104">
        <v>19.835508652553017</v>
      </c>
      <c r="D29" s="104">
        <v>20.098047395829219</v>
      </c>
      <c r="E29" s="104">
        <v>13.571333874068733</v>
      </c>
      <c r="F29" s="104">
        <v>27.261628936880285</v>
      </c>
      <c r="G29" s="104">
        <v>14.972458220783885</v>
      </c>
      <c r="H29" s="104">
        <v>35.492432028877815</v>
      </c>
      <c r="I29" s="104">
        <v>27.711761460887704</v>
      </c>
      <c r="J29" s="104">
        <v>19.366911544475521</v>
      </c>
      <c r="K29" s="104">
        <v>21.333305620083639</v>
      </c>
      <c r="L29" s="104">
        <v>22.098378902145495</v>
      </c>
      <c r="M29" s="82"/>
      <c r="N29" t="s">
        <v>411</v>
      </c>
      <c r="O29" s="104">
        <v>30.0541639719983</v>
      </c>
      <c r="P29" s="104">
        <v>39.894044785795401</v>
      </c>
      <c r="Q29" s="104">
        <v>35.489166852985598</v>
      </c>
      <c r="R29" s="104">
        <v>30.740613515154099</v>
      </c>
      <c r="S29" s="104">
        <v>48.193170036363803</v>
      </c>
      <c r="T29" s="104">
        <v>25.5863241363245</v>
      </c>
      <c r="U29" s="104">
        <v>85.929966842722607</v>
      </c>
      <c r="V29" s="104">
        <v>56.357661309034697</v>
      </c>
      <c r="W29" s="104">
        <v>39.649052237023199</v>
      </c>
      <c r="X29" s="104">
        <v>46.9761276600508</v>
      </c>
      <c r="Y29" s="104">
        <v>46.9337899025968</v>
      </c>
      <c r="Z29" s="82"/>
      <c r="AA29" s="85"/>
    </row>
    <row r="30" spans="1:38">
      <c r="A30" t="s">
        <v>309</v>
      </c>
      <c r="B30" s="104">
        <v>14.592633588630315</v>
      </c>
      <c r="C30" s="104">
        <v>20.060908161328225</v>
      </c>
      <c r="D30" s="104">
        <v>20.105677421792354</v>
      </c>
      <c r="E30" s="104">
        <v>13.82261623645093</v>
      </c>
      <c r="F30" s="104">
        <v>27.823394229445988</v>
      </c>
      <c r="G30" s="104">
        <v>15.188324071735289</v>
      </c>
      <c r="H30" s="104">
        <v>38.635810086708425</v>
      </c>
      <c r="I30" s="104">
        <v>28.034171143776671</v>
      </c>
      <c r="J30" s="104">
        <v>19.004354288083935</v>
      </c>
      <c r="K30" s="104">
        <v>21.094048891270663</v>
      </c>
      <c r="L30" s="104">
        <v>21.956916990528491</v>
      </c>
      <c r="M30" s="82"/>
      <c r="N30" t="s">
        <v>412</v>
      </c>
      <c r="O30" s="104">
        <v>30.007348772623001</v>
      </c>
      <c r="P30" s="104">
        <v>39.829348013104998</v>
      </c>
      <c r="Q30" s="104">
        <v>35.435181544656501</v>
      </c>
      <c r="R30" s="104">
        <v>30.677780383264899</v>
      </c>
      <c r="S30" s="104">
        <v>48.154905742476799</v>
      </c>
      <c r="T30" s="104">
        <v>25.542865366013199</v>
      </c>
      <c r="U30" s="104">
        <v>85.643057182117204</v>
      </c>
      <c r="V30" s="104">
        <v>56.481412372663897</v>
      </c>
      <c r="W30" s="104">
        <v>39.616883913156201</v>
      </c>
      <c r="X30" s="104">
        <v>46.947585283342001</v>
      </c>
      <c r="Y30" s="104">
        <v>46.9056282126475</v>
      </c>
      <c r="Z30" s="82"/>
    </row>
    <row r="31" spans="1:38">
      <c r="A31" t="s">
        <v>308</v>
      </c>
      <c r="B31" s="104">
        <v>14.83301750515904</v>
      </c>
      <c r="C31" s="104">
        <v>19.979844715216213</v>
      </c>
      <c r="D31" s="104">
        <v>20.014600754942705</v>
      </c>
      <c r="E31" s="104">
        <v>14.22515818879994</v>
      </c>
      <c r="F31" s="104">
        <v>28.205255124414709</v>
      </c>
      <c r="G31" s="104">
        <v>15.607949985409851</v>
      </c>
      <c r="H31" s="104">
        <v>37.265595107169133</v>
      </c>
      <c r="I31" s="104">
        <v>30.516418562760766</v>
      </c>
      <c r="J31" s="104">
        <v>19.693799838647625</v>
      </c>
      <c r="K31" s="104">
        <v>21.47818117507801</v>
      </c>
      <c r="L31" s="104">
        <v>22.480975674540844</v>
      </c>
      <c r="M31" s="82"/>
      <c r="N31" t="s">
        <v>413</v>
      </c>
      <c r="O31" s="104">
        <v>29.957154477262598</v>
      </c>
      <c r="P31" s="104">
        <v>39.745638987376701</v>
      </c>
      <c r="Q31" s="104">
        <v>35.357143305787297</v>
      </c>
      <c r="R31" s="104">
        <v>30.606945545521899</v>
      </c>
      <c r="S31" s="104">
        <v>48.126001133227597</v>
      </c>
      <c r="T31" s="104">
        <v>25.519658025877</v>
      </c>
      <c r="U31" s="104">
        <v>85.3820943986766</v>
      </c>
      <c r="V31" s="104">
        <v>56.636532705317599</v>
      </c>
      <c r="W31" s="104">
        <v>39.598026183695801</v>
      </c>
      <c r="X31" s="104">
        <v>46.926997207641797</v>
      </c>
      <c r="Y31" s="104">
        <v>46.889665537224502</v>
      </c>
      <c r="Z31" s="82"/>
    </row>
    <row r="32" spans="1:38">
      <c r="A32" t="s">
        <v>307</v>
      </c>
      <c r="B32" s="104">
        <v>15.300453304205355</v>
      </c>
      <c r="C32" s="104">
        <v>20.39441758810861</v>
      </c>
      <c r="D32" s="104">
        <v>19.955120481927711</v>
      </c>
      <c r="E32" s="104">
        <v>13.994433143156925</v>
      </c>
      <c r="F32" s="104">
        <v>29.213139597172784</v>
      </c>
      <c r="G32" s="104">
        <v>15.755744838323162</v>
      </c>
      <c r="H32" s="104">
        <v>36.812120447542121</v>
      </c>
      <c r="I32" s="104">
        <v>32.257013246770285</v>
      </c>
      <c r="J32" s="104">
        <v>20.557852572134877</v>
      </c>
      <c r="K32" s="104">
        <v>21.321918663003473</v>
      </c>
      <c r="L32" s="104">
        <v>22.939886619245513</v>
      </c>
      <c r="M32" s="82"/>
      <c r="N32" t="s">
        <v>414</v>
      </c>
      <c r="O32" s="104">
        <v>29.908443494787601</v>
      </c>
      <c r="P32" s="104">
        <v>39.653773356238503</v>
      </c>
      <c r="Q32" s="104">
        <v>35.272055523409897</v>
      </c>
      <c r="R32" s="104">
        <v>30.533795483553298</v>
      </c>
      <c r="S32" s="104">
        <v>48.111953170222002</v>
      </c>
      <c r="T32" s="104">
        <v>25.512678712975902</v>
      </c>
      <c r="U32" s="104">
        <v>85.145423422748195</v>
      </c>
      <c r="V32" s="104">
        <v>56.818657124436299</v>
      </c>
      <c r="W32" s="104">
        <v>39.595502758282102</v>
      </c>
      <c r="X32" s="104">
        <v>46.921929073165899</v>
      </c>
      <c r="Y32" s="104">
        <v>46.885544868911303</v>
      </c>
      <c r="Z32" s="82"/>
      <c r="AB32" s="103" t="s">
        <v>365</v>
      </c>
      <c r="AC32" s="103" t="s">
        <v>366</v>
      </c>
      <c r="AD32" s="103" t="s">
        <v>367</v>
      </c>
      <c r="AE32" s="103" t="s">
        <v>368</v>
      </c>
      <c r="AF32" s="103" t="s">
        <v>369</v>
      </c>
      <c r="AG32" s="103" t="s">
        <v>370</v>
      </c>
      <c r="AH32" s="103" t="s">
        <v>371</v>
      </c>
      <c r="AI32" s="103" t="s">
        <v>372</v>
      </c>
      <c r="AJ32" s="103" t="s">
        <v>373</v>
      </c>
      <c r="AK32" s="103" t="s">
        <v>374</v>
      </c>
      <c r="AL32" s="103" t="s">
        <v>375</v>
      </c>
    </row>
    <row r="33" spans="1:38">
      <c r="A33" t="s">
        <v>306</v>
      </c>
      <c r="B33" s="104">
        <v>15.058013495862772</v>
      </c>
      <c r="C33" s="104">
        <v>20.626704669496668</v>
      </c>
      <c r="D33" s="104">
        <v>19.884834924179223</v>
      </c>
      <c r="E33" s="104">
        <v>13.591998830767293</v>
      </c>
      <c r="F33" s="104">
        <v>29.021826794109568</v>
      </c>
      <c r="G33" s="104">
        <v>15.914534454773506</v>
      </c>
      <c r="H33" s="104">
        <v>37.54160507541534</v>
      </c>
      <c r="I33" s="104">
        <v>32.707380620271671</v>
      </c>
      <c r="J33" s="104">
        <v>20.635829734937481</v>
      </c>
      <c r="K33" s="104">
        <v>21.972451919821037</v>
      </c>
      <c r="L33" s="104">
        <v>22.999108153769249</v>
      </c>
      <c r="M33" s="82"/>
      <c r="N33" t="s">
        <v>415</v>
      </c>
      <c r="O33" s="104">
        <v>29.868217215689199</v>
      </c>
      <c r="P33" s="104">
        <v>39.567968844889201</v>
      </c>
      <c r="Q33" s="104">
        <v>35.198599600086602</v>
      </c>
      <c r="R33" s="104">
        <v>30.466122849963</v>
      </c>
      <c r="S33" s="104">
        <v>48.118598048019997</v>
      </c>
      <c r="T33" s="104">
        <v>25.517830296165702</v>
      </c>
      <c r="U33" s="104">
        <v>84.932855004457195</v>
      </c>
      <c r="V33" s="104">
        <v>57.021811522678597</v>
      </c>
      <c r="W33" s="104">
        <v>39.610863900906203</v>
      </c>
      <c r="X33" s="104">
        <v>46.938729719505297</v>
      </c>
      <c r="Y33" s="104">
        <v>46.894663087619598</v>
      </c>
      <c r="Z33" s="82"/>
      <c r="AA33" t="s">
        <v>392</v>
      </c>
      <c r="AB33" s="107">
        <v>-0.22471387608381999</v>
      </c>
      <c r="AC33" s="107">
        <v>-0.26020484805101407</v>
      </c>
      <c r="AD33" s="107">
        <v>-0.27094300775465285</v>
      </c>
      <c r="AE33" s="107">
        <v>-0.21953627789564789</v>
      </c>
      <c r="AF33" s="107">
        <v>-0.19452996898450547</v>
      </c>
      <c r="AG33" s="107">
        <v>-0.26321595279204335</v>
      </c>
      <c r="AH33" s="107">
        <v>-0.16008403615989719</v>
      </c>
      <c r="AI33" s="107">
        <v>-0.26393476826944007</v>
      </c>
      <c r="AJ33" s="107">
        <v>-0.28914703387063656</v>
      </c>
      <c r="AK33" s="107">
        <v>-0.28905381904580552</v>
      </c>
      <c r="AL33" s="107">
        <v>-0.27245320813613527</v>
      </c>
    </row>
    <row r="34" spans="1:38">
      <c r="A34" t="s">
        <v>305</v>
      </c>
      <c r="B34" s="104">
        <v>15.069956118765697</v>
      </c>
      <c r="C34" s="104">
        <v>20.771831380957664</v>
      </c>
      <c r="D34" s="104">
        <v>19.987604897528136</v>
      </c>
      <c r="E34" s="104">
        <v>13.719875703463583</v>
      </c>
      <c r="F34" s="104">
        <v>29.053460081630028</v>
      </c>
      <c r="G34" s="104">
        <v>15.845991008107735</v>
      </c>
      <c r="H34" s="104">
        <v>37.753062748840499</v>
      </c>
      <c r="I34" s="104">
        <v>33.759202358923673</v>
      </c>
      <c r="J34" s="104">
        <v>21.002569238955168</v>
      </c>
      <c r="K34" s="104">
        <v>22.840007666869234</v>
      </c>
      <c r="L34" s="104">
        <v>23.123057648471349</v>
      </c>
      <c r="M34" s="82"/>
      <c r="N34" t="s">
        <v>416</v>
      </c>
      <c r="O34" s="104">
        <v>29.8439728952977</v>
      </c>
      <c r="P34" s="104">
        <v>39.502308825167702</v>
      </c>
      <c r="Q34" s="104">
        <v>35.152957239756503</v>
      </c>
      <c r="R34" s="104">
        <v>30.412030684182302</v>
      </c>
      <c r="S34" s="104">
        <v>48.151129179637103</v>
      </c>
      <c r="T34" s="104">
        <v>25.532284544741099</v>
      </c>
      <c r="U34" s="104">
        <v>84.746217600266704</v>
      </c>
      <c r="V34" s="104">
        <v>57.2403957697124</v>
      </c>
      <c r="W34" s="104">
        <v>39.644405844960197</v>
      </c>
      <c r="X34" s="104">
        <v>46.981070699685802</v>
      </c>
      <c r="Y34" s="104">
        <v>46.919141649693302</v>
      </c>
      <c r="Z34" s="82"/>
      <c r="AA34" t="s">
        <v>397</v>
      </c>
      <c r="AB34" s="107">
        <v>-3.2101982297688569E-2</v>
      </c>
      <c r="AC34" s="107">
        <v>-3.7172121150144864E-2</v>
      </c>
      <c r="AD34" s="107">
        <v>-3.870614396495041E-2</v>
      </c>
      <c r="AE34" s="107">
        <v>-3.1362325413663981E-2</v>
      </c>
      <c r="AF34" s="107">
        <v>-2.7789995569215069E-2</v>
      </c>
      <c r="AG34" s="107">
        <v>-3.7602278970291905E-2</v>
      </c>
      <c r="AH34" s="107">
        <v>-2.2869148022842456E-2</v>
      </c>
      <c r="AI34" s="107">
        <v>-3.7704966895634295E-2</v>
      </c>
      <c r="AJ34" s="107">
        <v>-4.1306719124376653E-2</v>
      </c>
      <c r="AK34" s="107">
        <v>-4.1293402720829361E-2</v>
      </c>
      <c r="AL34" s="107">
        <v>-3.8921886876590754E-2</v>
      </c>
    </row>
    <row r="35" spans="1:38">
      <c r="A35" t="s">
        <v>304</v>
      </c>
      <c r="B35" s="104">
        <v>15.346662263847959</v>
      </c>
      <c r="C35" s="104">
        <v>21.039943146856178</v>
      </c>
      <c r="D35" s="104">
        <v>19.829036523155075</v>
      </c>
      <c r="E35" s="104">
        <v>14.322862810591509</v>
      </c>
      <c r="F35" s="104">
        <v>29.307728319412554</v>
      </c>
      <c r="G35" s="104">
        <v>15.968699803285745</v>
      </c>
      <c r="H35" s="104">
        <v>35.684169572666079</v>
      </c>
      <c r="I35" s="104">
        <v>35.021792133913337</v>
      </c>
      <c r="J35" s="104">
        <v>21.56161871058789</v>
      </c>
      <c r="K35" s="104">
        <v>24.664498485996575</v>
      </c>
      <c r="L35" s="104">
        <v>24.000431335095978</v>
      </c>
      <c r="M35" s="82"/>
      <c r="N35" t="s">
        <v>417</v>
      </c>
      <c r="O35" s="104">
        <v>29.841549093951699</v>
      </c>
      <c r="P35" s="104">
        <v>39.467318232195097</v>
      </c>
      <c r="Q35" s="104">
        <v>35.145167817298997</v>
      </c>
      <c r="R35" s="104">
        <v>30.378001896495501</v>
      </c>
      <c r="S35" s="104">
        <v>48.212785283930003</v>
      </c>
      <c r="T35" s="104">
        <v>25.5545902236505</v>
      </c>
      <c r="U35" s="104">
        <v>84.589046274497093</v>
      </c>
      <c r="V35" s="104">
        <v>57.469968746880902</v>
      </c>
      <c r="W35" s="104">
        <v>39.695138379460403</v>
      </c>
      <c r="X35" s="104">
        <v>47.049286599359597</v>
      </c>
      <c r="Y35" s="104">
        <v>46.9608664922402</v>
      </c>
      <c r="Z35" s="82"/>
      <c r="AA35" t="s">
        <v>405</v>
      </c>
      <c r="AB35" s="51">
        <v>0.3961512035861674</v>
      </c>
      <c r="AC35" s="51">
        <v>0.3859878173228366</v>
      </c>
      <c r="AD35" s="51">
        <v>0.46440576508574494</v>
      </c>
      <c r="AE35" s="51">
        <v>0.40547512893335114</v>
      </c>
      <c r="AF35" s="51">
        <v>0.44433297561657592</v>
      </c>
      <c r="AG35" s="51">
        <v>0.30783345159725273</v>
      </c>
      <c r="AH35" s="51">
        <v>0.25043691824821135</v>
      </c>
      <c r="AI35" s="51">
        <v>0.35788595673504209</v>
      </c>
      <c r="AJ35" s="51">
        <v>0.34953157970405146</v>
      </c>
      <c r="AK35" s="51">
        <v>0.35671512874703026</v>
      </c>
      <c r="AL35" s="51">
        <v>0.35028066725497409</v>
      </c>
    </row>
    <row r="36" spans="1:38">
      <c r="A36" t="s">
        <v>303</v>
      </c>
      <c r="B36" s="104">
        <v>15.525456980388292</v>
      </c>
      <c r="C36" s="104">
        <v>20.767971637645548</v>
      </c>
      <c r="D36" s="104">
        <v>20.576738238119038</v>
      </c>
      <c r="E36" s="104">
        <v>14.499455704460763</v>
      </c>
      <c r="F36" s="104">
        <v>30.531210023054548</v>
      </c>
      <c r="G36" s="104">
        <v>16.494905443003251</v>
      </c>
      <c r="H36" s="104">
        <v>35.354096249089814</v>
      </c>
      <c r="I36" s="104">
        <v>36.171870184446988</v>
      </c>
      <c r="J36" s="104">
        <v>22.954587051173306</v>
      </c>
      <c r="K36" s="104">
        <v>26.273787427322596</v>
      </c>
      <c r="L36" s="104">
        <v>25.989040515394397</v>
      </c>
      <c r="M36" s="82"/>
      <c r="N36" t="s">
        <v>418</v>
      </c>
      <c r="O36" s="104">
        <v>29.863798167531499</v>
      </c>
      <c r="P36" s="104">
        <v>39.467658528899598</v>
      </c>
      <c r="Q36" s="104">
        <v>35.1776230572261</v>
      </c>
      <c r="R36" s="104">
        <v>30.367579646406998</v>
      </c>
      <c r="S36" s="104">
        <v>48.303629312013101</v>
      </c>
      <c r="T36" s="104">
        <v>25.584259708945901</v>
      </c>
      <c r="U36" s="104">
        <v>84.465244870372899</v>
      </c>
      <c r="V36" s="104">
        <v>57.707102636921299</v>
      </c>
      <c r="W36" s="104">
        <v>39.760996991312602</v>
      </c>
      <c r="X36" s="104">
        <v>47.140506346052703</v>
      </c>
      <c r="Y36" s="104">
        <v>47.020917984752501</v>
      </c>
      <c r="Z36" s="82"/>
      <c r="AA36" t="s">
        <v>410</v>
      </c>
      <c r="AB36" s="51">
        <v>5.65930290837382E-2</v>
      </c>
      <c r="AC36" s="51">
        <v>5.5141116760405229E-2</v>
      </c>
      <c r="AD36" s="51">
        <v>6.6343680726534987E-2</v>
      </c>
      <c r="AE36" s="51">
        <v>5.7925018419050164E-2</v>
      </c>
      <c r="AF36" s="51">
        <v>6.3476139373796564E-2</v>
      </c>
      <c r="AG36" s="51">
        <v>4.3976207371036101E-2</v>
      </c>
      <c r="AH36" s="51">
        <v>3.5776702606887333E-2</v>
      </c>
      <c r="AI36" s="51">
        <v>5.1126565247863152E-2</v>
      </c>
      <c r="AJ36" s="51">
        <v>4.9933082814864492E-2</v>
      </c>
      <c r="AK36" s="51">
        <v>5.095930410671861E-2</v>
      </c>
      <c r="AL36" s="51">
        <v>5.0040095322139155E-2</v>
      </c>
    </row>
    <row r="37" spans="1:38">
      <c r="A37" t="s">
        <v>302</v>
      </c>
      <c r="B37" s="104">
        <v>16.388199173812396</v>
      </c>
      <c r="C37" s="104">
        <v>21.211568774546578</v>
      </c>
      <c r="D37" s="104">
        <v>21.017744641911914</v>
      </c>
      <c r="E37" s="104">
        <v>14.766459039720717</v>
      </c>
      <c r="F37" s="104">
        <v>30.796016005181748</v>
      </c>
      <c r="G37" s="104">
        <v>16.751195792388124</v>
      </c>
      <c r="H37" s="104">
        <v>36.907953781354358</v>
      </c>
      <c r="I37" s="104">
        <v>37.001381779050902</v>
      </c>
      <c r="J37" s="104">
        <v>24.270974283617893</v>
      </c>
      <c r="K37" s="104">
        <v>28.280491599779154</v>
      </c>
      <c r="L37" s="104">
        <v>28.018545257365886</v>
      </c>
      <c r="M37" s="82"/>
      <c r="N37" t="s">
        <v>419</v>
      </c>
      <c r="O37" s="104">
        <v>29.910167910317998</v>
      </c>
      <c r="P37" s="104">
        <v>39.501894758429202</v>
      </c>
      <c r="Q37" s="104">
        <v>35.245737781228101</v>
      </c>
      <c r="R37" s="104">
        <v>30.3809521992683</v>
      </c>
      <c r="S37" s="104">
        <v>48.420395591105198</v>
      </c>
      <c r="T37" s="104">
        <v>25.621351567863801</v>
      </c>
      <c r="U37" s="104">
        <v>84.377614159731806</v>
      </c>
      <c r="V37" s="104">
        <v>57.948931737818903</v>
      </c>
      <c r="W37" s="104">
        <v>39.839396338194</v>
      </c>
      <c r="X37" s="104">
        <v>47.249473836550301</v>
      </c>
      <c r="Y37" s="104">
        <v>47.099282680490198</v>
      </c>
      <c r="Z37" s="82"/>
    </row>
    <row r="38" spans="1:38">
      <c r="A38" t="s">
        <v>301</v>
      </c>
      <c r="B38" s="104">
        <v>17.349712530777172</v>
      </c>
      <c r="C38" s="104">
        <v>21.382262975067263</v>
      </c>
      <c r="D38" s="104">
        <v>21.28144664139915</v>
      </c>
      <c r="E38" s="104">
        <v>14.782997829343223</v>
      </c>
      <c r="F38" s="104">
        <v>32.474774291410078</v>
      </c>
      <c r="G38" s="104">
        <v>17.203078084487164</v>
      </c>
      <c r="H38" s="104">
        <v>35.964242292130308</v>
      </c>
      <c r="I38" s="104">
        <v>37.772518664622439</v>
      </c>
      <c r="J38" s="104">
        <v>25.977279974283686</v>
      </c>
      <c r="K38" s="104">
        <v>29.747219454599001</v>
      </c>
      <c r="L38" s="104">
        <v>29.575289076464703</v>
      </c>
      <c r="M38" s="82"/>
      <c r="N38" t="s">
        <v>420</v>
      </c>
      <c r="O38" s="104">
        <v>29.977090523564499</v>
      </c>
      <c r="P38" s="104">
        <v>39.5639110316718</v>
      </c>
      <c r="Q38" s="104">
        <v>35.340152372914901</v>
      </c>
      <c r="R38" s="104">
        <v>30.415288058085501</v>
      </c>
      <c r="S38" s="104">
        <v>48.557323391840796</v>
      </c>
      <c r="T38" s="104">
        <v>25.666034421217699</v>
      </c>
      <c r="U38" s="104">
        <v>84.326916980893401</v>
      </c>
      <c r="V38" s="104">
        <v>58.192742192363397</v>
      </c>
      <c r="W38" s="104">
        <v>39.927639817719196</v>
      </c>
      <c r="X38" s="104">
        <v>47.369922385342001</v>
      </c>
      <c r="Y38" s="104">
        <v>47.194698176818797</v>
      </c>
      <c r="Z38" s="82"/>
    </row>
    <row r="39" spans="1:38">
      <c r="A39" t="s">
        <v>300</v>
      </c>
      <c r="B39" s="104">
        <v>17.735172634126549</v>
      </c>
      <c r="C39" s="104">
        <v>22.416091263262594</v>
      </c>
      <c r="D39" s="104">
        <v>22.994709094765259</v>
      </c>
      <c r="E39" s="104">
        <v>15.958849087675379</v>
      </c>
      <c r="F39" s="104">
        <v>32.387130186255497</v>
      </c>
      <c r="G39" s="104">
        <v>18.908854858070239</v>
      </c>
      <c r="H39" s="104">
        <v>37.783418900654809</v>
      </c>
      <c r="I39" s="104">
        <v>42.849901985548982</v>
      </c>
      <c r="J39" s="104">
        <v>25.762388804026543</v>
      </c>
      <c r="K39" s="104">
        <v>31.117843441615634</v>
      </c>
      <c r="L39" s="104">
        <v>30.636256713211601</v>
      </c>
      <c r="M39" s="82"/>
      <c r="N39" t="s">
        <v>421</v>
      </c>
      <c r="O39" s="104">
        <v>30.059108350156599</v>
      </c>
      <c r="P39" s="104">
        <v>39.645158972925501</v>
      </c>
      <c r="Q39" s="104">
        <v>35.449753362963499</v>
      </c>
      <c r="R39" s="104">
        <v>30.465716398804499</v>
      </c>
      <c r="S39" s="104">
        <v>48.707546477517099</v>
      </c>
      <c r="T39" s="104">
        <v>25.718327274565901</v>
      </c>
      <c r="U39" s="104">
        <v>84.311679858635998</v>
      </c>
      <c r="V39" s="104">
        <v>58.4359141715045</v>
      </c>
      <c r="W39" s="104">
        <v>40.0232680817101</v>
      </c>
      <c r="X39" s="104">
        <v>47.495947237712301</v>
      </c>
      <c r="Y39" s="104">
        <v>47.304699793775598</v>
      </c>
      <c r="Z39" s="82"/>
    </row>
    <row r="40" spans="1:38">
      <c r="A40" t="s">
        <v>299</v>
      </c>
      <c r="B40" s="104">
        <v>20.773312615125413</v>
      </c>
      <c r="C40" s="104">
        <v>24.400621546774733</v>
      </c>
      <c r="D40" s="104">
        <v>24.771281492215561</v>
      </c>
      <c r="E40" s="104">
        <v>17.441777447070866</v>
      </c>
      <c r="F40" s="104">
        <v>36.212835202335022</v>
      </c>
      <c r="G40" s="104">
        <v>21.939015430389162</v>
      </c>
      <c r="H40" s="104">
        <v>42.493678149461893</v>
      </c>
      <c r="I40" s="104">
        <v>48.902732520130073</v>
      </c>
      <c r="J40" s="104">
        <v>29.298398501271926</v>
      </c>
      <c r="K40" s="104">
        <v>33.502327935222674</v>
      </c>
      <c r="L40" s="104">
        <v>33.389005312384462</v>
      </c>
      <c r="M40" s="82"/>
      <c r="N40" t="s">
        <v>422</v>
      </c>
      <c r="O40" s="104">
        <v>30.150158767174101</v>
      </c>
      <c r="P40" s="104">
        <v>39.736936986442501</v>
      </c>
      <c r="Q40" s="104">
        <v>35.564393597077803</v>
      </c>
      <c r="R40" s="104">
        <v>30.5265897943844</v>
      </c>
      <c r="S40" s="104">
        <v>48.864486206451197</v>
      </c>
      <c r="T40" s="104">
        <v>25.777930389661201</v>
      </c>
      <c r="U40" s="104">
        <v>84.3285728082394</v>
      </c>
      <c r="V40" s="104">
        <v>58.675989599244403</v>
      </c>
      <c r="W40" s="104">
        <v>40.124295483143001</v>
      </c>
      <c r="X40" s="104">
        <v>47.622983712616701</v>
      </c>
      <c r="Y40" s="104">
        <v>47.425902177332397</v>
      </c>
      <c r="Z40" s="82"/>
    </row>
    <row r="41" spans="1:38">
      <c r="A41" t="s">
        <v>298</v>
      </c>
      <c r="B41" s="104">
        <v>21.407891083822751</v>
      </c>
      <c r="C41" s="104">
        <v>25.359321188707025</v>
      </c>
      <c r="D41" s="104">
        <v>26.689972562099737</v>
      </c>
      <c r="E41" s="104">
        <v>17.627832612352801</v>
      </c>
      <c r="F41" s="104">
        <v>37.650731081880508</v>
      </c>
      <c r="G41" s="104">
        <v>22.08638830283644</v>
      </c>
      <c r="H41" s="104">
        <v>46.635877345328574</v>
      </c>
      <c r="I41" s="104">
        <v>55.41344591760781</v>
      </c>
      <c r="J41" s="104">
        <v>32.102654987116523</v>
      </c>
      <c r="K41" s="104">
        <v>36.167596098582528</v>
      </c>
      <c r="L41" s="104">
        <v>36.41331473028103</v>
      </c>
      <c r="M41" s="82"/>
      <c r="N41" t="s">
        <v>423</v>
      </c>
      <c r="O41" s="104">
        <v>30.2446614337052</v>
      </c>
      <c r="P41" s="104">
        <v>39.832058952078597</v>
      </c>
      <c r="Q41" s="104">
        <v>35.6766560577381</v>
      </c>
      <c r="R41" s="104">
        <v>30.5926232269275</v>
      </c>
      <c r="S41" s="104">
        <v>49.022725021957001</v>
      </c>
      <c r="T41" s="104">
        <v>25.844053169282201</v>
      </c>
      <c r="U41" s="104">
        <v>84.373008399891802</v>
      </c>
      <c r="V41" s="104">
        <v>58.910650366741002</v>
      </c>
      <c r="W41" s="104">
        <v>40.229197629030701</v>
      </c>
      <c r="X41" s="104">
        <v>47.748249583160103</v>
      </c>
      <c r="Y41" s="104">
        <v>47.554476483204198</v>
      </c>
      <c r="Z41" s="82"/>
    </row>
    <row r="42" spans="1:38">
      <c r="A42" t="s">
        <v>297</v>
      </c>
      <c r="B42" s="104">
        <v>22.246518225845687</v>
      </c>
      <c r="C42" s="104">
        <v>26.489006998470245</v>
      </c>
      <c r="D42" s="104">
        <v>29.578075663694527</v>
      </c>
      <c r="E42" s="104">
        <v>19.129061835153525</v>
      </c>
      <c r="F42" s="104">
        <v>37.911466067147494</v>
      </c>
      <c r="G42" s="104">
        <v>22.92999494821925</v>
      </c>
      <c r="H42" s="104">
        <v>49.55740560211828</v>
      </c>
      <c r="I42" s="104">
        <v>60.343917782618071</v>
      </c>
      <c r="J42" s="104">
        <v>33.738067163115296</v>
      </c>
      <c r="K42" s="104">
        <v>41.555563831235617</v>
      </c>
      <c r="L42" s="104">
        <v>38.182575225151837</v>
      </c>
      <c r="M42" s="82"/>
      <c r="N42" t="s">
        <v>424</v>
      </c>
      <c r="O42" s="104">
        <v>30.338297804861899</v>
      </c>
      <c r="P42" s="104">
        <v>39.925732907414599</v>
      </c>
      <c r="Q42" s="104">
        <v>35.782555070966502</v>
      </c>
      <c r="R42" s="104">
        <v>30.6597125366449</v>
      </c>
      <c r="S42" s="104">
        <v>49.178308923566597</v>
      </c>
      <c r="T42" s="104">
        <v>25.915360885283398</v>
      </c>
      <c r="U42" s="104">
        <v>84.439749913332705</v>
      </c>
      <c r="V42" s="104">
        <v>59.1376434462397</v>
      </c>
      <c r="W42" s="104">
        <v>40.336795861026197</v>
      </c>
      <c r="X42" s="104">
        <v>47.870645203301002</v>
      </c>
      <c r="Y42" s="104">
        <v>47.686718264780502</v>
      </c>
      <c r="Z42" s="82"/>
    </row>
    <row r="43" spans="1:38">
      <c r="A43" t="s">
        <v>296</v>
      </c>
      <c r="B43" s="104">
        <v>22.679538817334375</v>
      </c>
      <c r="C43" s="104">
        <v>25.629958941658749</v>
      </c>
      <c r="D43" s="104">
        <v>29.871232695453585</v>
      </c>
      <c r="E43" s="104">
        <v>19.980506006732281</v>
      </c>
      <c r="F43" s="104">
        <v>37.930202147373784</v>
      </c>
      <c r="G43" s="104">
        <v>23.925206554816175</v>
      </c>
      <c r="H43" s="104">
        <v>50.70379455490589</v>
      </c>
      <c r="I43" s="104">
        <v>65.280472037721083</v>
      </c>
      <c r="J43" s="104">
        <v>35.046123603139513</v>
      </c>
      <c r="K43" s="104">
        <v>42.340776324538027</v>
      </c>
      <c r="L43" s="104">
        <v>40.263702069803728</v>
      </c>
      <c r="M43" s="82"/>
      <c r="N43" t="s">
        <v>425</v>
      </c>
      <c r="O43" s="104">
        <v>30.4283551916966</v>
      </c>
      <c r="P43" s="104">
        <v>40.015728789892499</v>
      </c>
      <c r="Q43" s="104">
        <v>35.881274794985998</v>
      </c>
      <c r="R43" s="104">
        <v>30.7253131545469</v>
      </c>
      <c r="S43" s="104">
        <v>49.328673135598201</v>
      </c>
      <c r="T43" s="104">
        <v>25.990081237948999</v>
      </c>
      <c r="U43" s="104">
        <v>84.523468784099606</v>
      </c>
      <c r="V43" s="104">
        <v>59.354735036199401</v>
      </c>
      <c r="W43" s="104">
        <v>40.446105687090302</v>
      </c>
      <c r="X43" s="104">
        <v>47.990290403215099</v>
      </c>
      <c r="Y43" s="104">
        <v>47.819518463955902</v>
      </c>
      <c r="Z43" s="82"/>
    </row>
    <row r="44" spans="1:38">
      <c r="A44" t="s">
        <v>295</v>
      </c>
      <c r="B44" s="104">
        <v>24.414582195521579</v>
      </c>
      <c r="C44" s="104">
        <v>30.820724608164138</v>
      </c>
      <c r="D44" s="104">
        <v>32.849497991967873</v>
      </c>
      <c r="E44" s="104">
        <v>20.994451964063213</v>
      </c>
      <c r="F44" s="104">
        <v>40.348017143932914</v>
      </c>
      <c r="G44" s="104">
        <v>25.391230227496887</v>
      </c>
      <c r="H44" s="104">
        <v>52.749507763305324</v>
      </c>
      <c r="I44" s="104">
        <v>70.598783526788651</v>
      </c>
      <c r="J44" s="104">
        <v>38.040352258300082</v>
      </c>
      <c r="K44" s="104">
        <v>44.52886035620481</v>
      </c>
      <c r="L44" s="104">
        <v>43.45015530221194</v>
      </c>
      <c r="M44" s="82"/>
      <c r="N44" t="s">
        <v>426</v>
      </c>
      <c r="O44" s="104">
        <v>30.513668610599002</v>
      </c>
      <c r="P44" s="104">
        <v>40.101961766806497</v>
      </c>
      <c r="Q44" s="104">
        <v>35.974253012965299</v>
      </c>
      <c r="R44" s="104">
        <v>30.788380637346702</v>
      </c>
      <c r="S44" s="104">
        <v>49.472354145954</v>
      </c>
      <c r="T44" s="104">
        <v>26.066234048648699</v>
      </c>
      <c r="U44" s="104">
        <v>84.619212425974894</v>
      </c>
      <c r="V44" s="104">
        <v>59.5597762036343</v>
      </c>
      <c r="W44" s="104">
        <v>40.556174267556102</v>
      </c>
      <c r="X44" s="104">
        <v>48.107917114693699</v>
      </c>
      <c r="Y44" s="104">
        <v>47.950602307422898</v>
      </c>
      <c r="Z44" s="82"/>
    </row>
    <row r="45" spans="1:38">
      <c r="A45" t="s">
        <v>294</v>
      </c>
      <c r="B45" s="104">
        <v>24.639507651023692</v>
      </c>
      <c r="C45" s="104">
        <v>31.256817599892194</v>
      </c>
      <c r="D45" s="104">
        <v>32.60266355009356</v>
      </c>
      <c r="E45" s="104">
        <v>21.207257075351723</v>
      </c>
      <c r="F45" s="104">
        <v>43.719660431533192</v>
      </c>
      <c r="G45" s="104">
        <v>25.710491367861898</v>
      </c>
      <c r="H45" s="104">
        <v>56.204144264237577</v>
      </c>
      <c r="I45" s="104">
        <v>72.777545297455291</v>
      </c>
      <c r="J45" s="104">
        <v>39.214932253768232</v>
      </c>
      <c r="K45" s="104">
        <v>46.654904564446973</v>
      </c>
      <c r="L45" s="104">
        <v>44.724269936230357</v>
      </c>
      <c r="M45" s="82"/>
      <c r="N45" t="s">
        <v>427</v>
      </c>
      <c r="O45" s="104">
        <v>30.594265203305</v>
      </c>
      <c r="P45" s="104">
        <v>40.185695499465901</v>
      </c>
      <c r="Q45" s="104">
        <v>36.063980509949701</v>
      </c>
      <c r="R45" s="104">
        <v>30.848992234639599</v>
      </c>
      <c r="S45" s="104">
        <v>49.608625733710397</v>
      </c>
      <c r="T45" s="104">
        <v>26.1419191991621</v>
      </c>
      <c r="U45" s="104">
        <v>84.722757877434901</v>
      </c>
      <c r="V45" s="104">
        <v>59.750876427579001</v>
      </c>
      <c r="W45" s="104">
        <v>40.665972101979598</v>
      </c>
      <c r="X45" s="104">
        <v>48.224271461724399</v>
      </c>
      <c r="Y45" s="104">
        <v>48.078515932528603</v>
      </c>
      <c r="Z45" s="82"/>
    </row>
    <row r="46" spans="1:38">
      <c r="A46" t="s">
        <v>293</v>
      </c>
      <c r="B46" s="104">
        <v>26.714922210539189</v>
      </c>
      <c r="C46" s="104">
        <v>32.503896359851403</v>
      </c>
      <c r="D46" s="104">
        <v>32.836779474510514</v>
      </c>
      <c r="E46" s="104">
        <v>22.034276414092204</v>
      </c>
      <c r="F46" s="104">
        <v>46.998531095459917</v>
      </c>
      <c r="G46" s="104">
        <v>28.618630703005877</v>
      </c>
      <c r="H46" s="104">
        <v>58.645434001690056</v>
      </c>
      <c r="I46" s="104">
        <v>73.72406847417021</v>
      </c>
      <c r="J46" s="104">
        <v>40.631780377278048</v>
      </c>
      <c r="K46" s="104">
        <v>48.441651372632727</v>
      </c>
      <c r="L46" s="104">
        <v>48.148645356627057</v>
      </c>
      <c r="M46" s="82"/>
      <c r="N46" t="s">
        <v>428</v>
      </c>
      <c r="O46" s="104">
        <v>30.670812792843801</v>
      </c>
      <c r="P46" s="104">
        <v>40.268588428974198</v>
      </c>
      <c r="Q46" s="104">
        <v>36.152809342968197</v>
      </c>
      <c r="R46" s="104">
        <v>30.9077929667646</v>
      </c>
      <c r="S46" s="104">
        <v>49.737119363912697</v>
      </c>
      <c r="T46" s="104">
        <v>26.2155466815586</v>
      </c>
      <c r="U46" s="104">
        <v>84.830794738816607</v>
      </c>
      <c r="V46" s="104">
        <v>59.926569766594397</v>
      </c>
      <c r="W46" s="104">
        <v>40.774343090531502</v>
      </c>
      <c r="X46" s="104">
        <v>48.3396514044613</v>
      </c>
      <c r="Y46" s="104">
        <v>48.202420852612804</v>
      </c>
      <c r="Z46" s="82"/>
    </row>
    <row r="47" spans="1:38">
      <c r="A47" t="s">
        <v>292</v>
      </c>
      <c r="B47" s="104">
        <v>28.289979305244252</v>
      </c>
      <c r="C47" s="104">
        <v>34.233681674394425</v>
      </c>
      <c r="D47" s="104">
        <v>33.896934056474556</v>
      </c>
      <c r="E47" s="104">
        <v>22.629207310259087</v>
      </c>
      <c r="F47" s="104">
        <v>49.667349553928048</v>
      </c>
      <c r="G47" s="104">
        <v>28.918237071416499</v>
      </c>
      <c r="H47" s="104">
        <v>57.772045869970043</v>
      </c>
      <c r="I47" s="104">
        <v>77.900069129619141</v>
      </c>
      <c r="J47" s="104">
        <v>43.891536306249264</v>
      </c>
      <c r="K47" s="104">
        <v>52.16467583984425</v>
      </c>
      <c r="L47" s="104">
        <v>50.87896317582338</v>
      </c>
      <c r="M47" s="82"/>
      <c r="N47" t="s">
        <v>429</v>
      </c>
      <c r="O47" s="104">
        <v>30.744037158763501</v>
      </c>
      <c r="P47" s="104">
        <v>40.351817081450598</v>
      </c>
      <c r="Q47" s="104">
        <v>36.242036981346303</v>
      </c>
      <c r="R47" s="104">
        <v>30.9654290148287</v>
      </c>
      <c r="S47" s="104">
        <v>49.857464736460599</v>
      </c>
      <c r="T47" s="104">
        <v>26.285941203421402</v>
      </c>
      <c r="U47" s="104">
        <v>84.9408931539636</v>
      </c>
      <c r="V47" s="104">
        <v>60.0858826636169</v>
      </c>
      <c r="W47" s="104">
        <v>40.880001190380497</v>
      </c>
      <c r="X47" s="104">
        <v>48.4536523322788</v>
      </c>
      <c r="Y47" s="104">
        <v>48.321806372420902</v>
      </c>
      <c r="Z47" s="82"/>
    </row>
    <row r="48" spans="1:38">
      <c r="A48" t="s">
        <v>291</v>
      </c>
      <c r="B48" s="104">
        <v>28.305918715194622</v>
      </c>
      <c r="C48" s="104">
        <v>33.909701812240527</v>
      </c>
      <c r="D48" s="104">
        <v>36.120178744139608</v>
      </c>
      <c r="E48" s="104">
        <v>23.596931808974336</v>
      </c>
      <c r="F48" s="104">
        <v>51.405583649040729</v>
      </c>
      <c r="G48" s="104">
        <v>28.693416180101103</v>
      </c>
      <c r="H48" s="104">
        <v>60.338566360674619</v>
      </c>
      <c r="I48" s="104">
        <v>79.217804736166457</v>
      </c>
      <c r="J48" s="104">
        <v>44.552012213740447</v>
      </c>
      <c r="K48" s="104">
        <v>52.134588675024105</v>
      </c>
      <c r="L48" s="104">
        <v>52.752264364392175</v>
      </c>
      <c r="M48" s="82"/>
      <c r="N48" t="s">
        <v>430</v>
      </c>
      <c r="O48" s="104">
        <v>30.8142650848235</v>
      </c>
      <c r="P48" s="104">
        <v>40.435496210424503</v>
      </c>
      <c r="Q48" s="104">
        <v>36.3314469742092</v>
      </c>
      <c r="R48" s="104">
        <v>31.022115413494198</v>
      </c>
      <c r="S48" s="104">
        <v>49.969028111324199</v>
      </c>
      <c r="T48" s="104">
        <v>26.352331291587699</v>
      </c>
      <c r="U48" s="104">
        <v>85.0512886931309</v>
      </c>
      <c r="V48" s="104">
        <v>60.228290416482999</v>
      </c>
      <c r="W48" s="104">
        <v>40.981579736579398</v>
      </c>
      <c r="X48" s="104">
        <v>48.5651386632927</v>
      </c>
      <c r="Y48" s="104">
        <v>48.436222002859502</v>
      </c>
      <c r="Z48" s="82"/>
    </row>
    <row r="49" spans="1:26">
      <c r="A49" t="s">
        <v>290</v>
      </c>
      <c r="B49" s="104">
        <v>29.590073908377331</v>
      </c>
      <c r="C49" s="104">
        <v>34.305809931474464</v>
      </c>
      <c r="D49" s="104">
        <v>37.225362063386264</v>
      </c>
      <c r="E49" s="104">
        <v>24.29229498226643</v>
      </c>
      <c r="F49" s="104">
        <v>47.861572689497159</v>
      </c>
      <c r="G49" s="104">
        <v>29.448218972771421</v>
      </c>
      <c r="H49" s="104">
        <v>61.905929509921123</v>
      </c>
      <c r="I49" s="104">
        <v>74.092766919185976</v>
      </c>
      <c r="J49" s="104">
        <v>46.236500322833933</v>
      </c>
      <c r="K49" s="104">
        <v>53.1712657395151</v>
      </c>
      <c r="L49" s="104">
        <v>55.010697874095612</v>
      </c>
      <c r="M49" s="82"/>
      <c r="N49" t="s">
        <v>431</v>
      </c>
      <c r="O49" s="104">
        <v>30.881185290520701</v>
      </c>
      <c r="P49" s="104">
        <v>40.518511038488697</v>
      </c>
      <c r="Q49" s="104">
        <v>36.4193426921507</v>
      </c>
      <c r="R49" s="104">
        <v>31.077420596792699</v>
      </c>
      <c r="S49" s="104">
        <v>50.070815118958997</v>
      </c>
      <c r="T49" s="104">
        <v>26.414262542277601</v>
      </c>
      <c r="U49" s="104">
        <v>85.160580435410097</v>
      </c>
      <c r="V49" s="104">
        <v>60.353603904951001</v>
      </c>
      <c r="W49" s="104">
        <v>41.077715694897002</v>
      </c>
      <c r="X49" s="104">
        <v>48.672417298410402</v>
      </c>
      <c r="Y49" s="104">
        <v>48.5450907934013</v>
      </c>
      <c r="Z49" s="82"/>
    </row>
    <row r="50" spans="1:26">
      <c r="A50" t="s">
        <v>289</v>
      </c>
      <c r="B50" s="104">
        <v>28.798761408955002</v>
      </c>
      <c r="C50" s="104">
        <v>33.949834492519045</v>
      </c>
      <c r="D50" s="104">
        <v>37.463102424768252</v>
      </c>
      <c r="E50" s="104">
        <v>22.930573732233153</v>
      </c>
      <c r="F50" s="104">
        <v>43.437220785425097</v>
      </c>
      <c r="G50" s="104">
        <v>29.192192421436328</v>
      </c>
      <c r="H50" s="104">
        <v>65.642999775236206</v>
      </c>
      <c r="I50" s="104">
        <v>69.772330143603313</v>
      </c>
      <c r="J50" s="104">
        <v>44.797853534876872</v>
      </c>
      <c r="K50" s="104">
        <v>54.357172391545213</v>
      </c>
      <c r="L50" s="104">
        <v>54.778234042060845</v>
      </c>
      <c r="M50" s="82"/>
      <c r="N50" t="s">
        <v>432</v>
      </c>
      <c r="O50" s="104">
        <v>30.943856764051301</v>
      </c>
      <c r="P50" s="104">
        <v>40.598739132175503</v>
      </c>
      <c r="Q50" s="104">
        <v>36.5029866238593</v>
      </c>
      <c r="R50" s="104">
        <v>31.1302853667138</v>
      </c>
      <c r="S50" s="104">
        <v>50.161552067707703</v>
      </c>
      <c r="T50" s="104">
        <v>26.471485536105298</v>
      </c>
      <c r="U50" s="104">
        <v>85.267455353965602</v>
      </c>
      <c r="V50" s="104">
        <v>60.461852457288401</v>
      </c>
      <c r="W50" s="104">
        <v>41.167146550342302</v>
      </c>
      <c r="X50" s="104">
        <v>48.773542947014398</v>
      </c>
      <c r="Y50" s="104">
        <v>48.647628122641002</v>
      </c>
      <c r="Z50" s="82"/>
    </row>
    <row r="51" spans="1:26">
      <c r="A51" t="s">
        <v>288</v>
      </c>
      <c r="B51" s="104">
        <v>27.445203999433613</v>
      </c>
      <c r="C51" s="104">
        <v>30.206273831233414</v>
      </c>
      <c r="D51" s="104">
        <v>33.876220526366531</v>
      </c>
      <c r="E51" s="104">
        <v>22.872636196908179</v>
      </c>
      <c r="F51" s="104">
        <v>39.077154669173673</v>
      </c>
      <c r="G51" s="104">
        <v>29.611226773514428</v>
      </c>
      <c r="H51" s="104">
        <v>69.361788703171726</v>
      </c>
      <c r="I51" s="104">
        <v>68.058050871468993</v>
      </c>
      <c r="J51" s="104">
        <v>44.205696538634847</v>
      </c>
      <c r="K51" s="104">
        <v>53.881772717741221</v>
      </c>
      <c r="L51" s="104">
        <v>52.98305316863587</v>
      </c>
      <c r="M51" s="82"/>
      <c r="N51" t="s">
        <v>433</v>
      </c>
      <c r="O51" s="104">
        <v>31.000917347794701</v>
      </c>
      <c r="P51" s="104">
        <v>40.673532193354802</v>
      </c>
      <c r="Q51" s="104">
        <v>36.579262237016103</v>
      </c>
      <c r="R51" s="104">
        <v>31.179231293904099</v>
      </c>
      <c r="S51" s="104">
        <v>50.239901628363398</v>
      </c>
      <c r="T51" s="104">
        <v>26.523856574792301</v>
      </c>
      <c r="U51" s="104">
        <v>85.370520968713294</v>
      </c>
      <c r="V51" s="104">
        <v>60.553207746017399</v>
      </c>
      <c r="W51" s="104">
        <v>41.248801546951597</v>
      </c>
      <c r="X51" s="104">
        <v>48.866658619604699</v>
      </c>
      <c r="Y51" s="104">
        <v>48.742862221510499</v>
      </c>
      <c r="Z51" s="82"/>
    </row>
    <row r="52" spans="1:26">
      <c r="A52" t="s">
        <v>287</v>
      </c>
      <c r="B52" s="104">
        <v>24.676296575468431</v>
      </c>
      <c r="C52" s="104">
        <v>29.26986486547337</v>
      </c>
      <c r="D52" s="104">
        <v>32.605601712085232</v>
      </c>
      <c r="E52" s="104">
        <v>22.559938370063794</v>
      </c>
      <c r="F52" s="104">
        <v>35.977686921800377</v>
      </c>
      <c r="G52" s="104">
        <v>31.149564182505898</v>
      </c>
      <c r="H52" s="104">
        <v>72.282634829833327</v>
      </c>
      <c r="I52" s="104">
        <v>66.212439013247419</v>
      </c>
      <c r="J52" s="104">
        <v>40.457368673532443</v>
      </c>
      <c r="K52" s="104">
        <v>49.296558704453446</v>
      </c>
      <c r="L52" s="104">
        <v>47.916318608072423</v>
      </c>
      <c r="M52" s="82"/>
      <c r="N52" t="s">
        <v>434</v>
      </c>
      <c r="O52" s="104">
        <v>31.050895956822298</v>
      </c>
      <c r="P52" s="104">
        <v>40.740277398568502</v>
      </c>
      <c r="Q52" s="104">
        <v>36.645343979183203</v>
      </c>
      <c r="R52" s="104">
        <v>31.222669465608</v>
      </c>
      <c r="S52" s="104">
        <v>50.304724256310401</v>
      </c>
      <c r="T52" s="104">
        <v>26.5712649083023</v>
      </c>
      <c r="U52" s="104">
        <v>85.468269411774301</v>
      </c>
      <c r="V52" s="104">
        <v>60.627954067540998</v>
      </c>
      <c r="W52" s="104">
        <v>41.321866093519702</v>
      </c>
      <c r="X52" s="104">
        <v>48.9502817337804</v>
      </c>
      <c r="Y52" s="104">
        <v>48.829732835539701</v>
      </c>
      <c r="Z52" s="82"/>
    </row>
    <row r="53" spans="1:26">
      <c r="A53" t="s">
        <v>286</v>
      </c>
      <c r="B53" s="104">
        <v>23.393379604911914</v>
      </c>
      <c r="C53" s="104">
        <v>29.664919175641877</v>
      </c>
      <c r="D53" s="104">
        <v>30.068944573254697</v>
      </c>
      <c r="E53" s="104">
        <v>20.685384042297525</v>
      </c>
      <c r="F53" s="104">
        <v>34.594538439601308</v>
      </c>
      <c r="G53" s="104">
        <v>28.948764987362388</v>
      </c>
      <c r="H53" s="104">
        <v>70.913757296392674</v>
      </c>
      <c r="I53" s="104">
        <v>62.003806643215285</v>
      </c>
      <c r="J53" s="104">
        <v>38.568043886405171</v>
      </c>
      <c r="K53" s="104">
        <v>46.329517703101857</v>
      </c>
      <c r="L53" s="104">
        <v>45.264312340626525</v>
      </c>
      <c r="M53" s="82"/>
      <c r="N53" t="s">
        <v>435</v>
      </c>
      <c r="O53" s="104">
        <v>31.0925284557044</v>
      </c>
      <c r="P53" s="104">
        <v>40.7968772980662</v>
      </c>
      <c r="Q53" s="104">
        <v>36.699206685133902</v>
      </c>
      <c r="R53" s="104">
        <v>31.2592130447368</v>
      </c>
      <c r="S53" s="104">
        <v>50.355297121001001</v>
      </c>
      <c r="T53" s="104">
        <v>26.613590449118099</v>
      </c>
      <c r="U53" s="104">
        <v>85.5591475849224</v>
      </c>
      <c r="V53" s="104">
        <v>60.686489107354902</v>
      </c>
      <c r="W53" s="104">
        <v>41.385808787435899</v>
      </c>
      <c r="X53" s="104">
        <v>49.023475155499703</v>
      </c>
      <c r="Y53" s="104">
        <v>48.907233436577798</v>
      </c>
      <c r="Z53" s="82"/>
    </row>
    <row r="54" spans="1:26">
      <c r="A54" t="s">
        <v>285</v>
      </c>
      <c r="B54" s="104">
        <v>22.72005401779462</v>
      </c>
      <c r="C54" s="104">
        <v>29.791945702271022</v>
      </c>
      <c r="D54" s="104">
        <v>27.256313787718508</v>
      </c>
      <c r="E54" s="104">
        <v>20.995311770290456</v>
      </c>
      <c r="F54" s="104">
        <v>35.096647973896147</v>
      </c>
      <c r="G54" s="104">
        <v>26.948339227077547</v>
      </c>
      <c r="H54" s="104">
        <v>74.128331708006201</v>
      </c>
      <c r="I54" s="104">
        <v>54.86340737530783</v>
      </c>
      <c r="J54" s="104">
        <v>34.514547420033949</v>
      </c>
      <c r="K54" s="104">
        <v>43.060227927523435</v>
      </c>
      <c r="L54" s="104">
        <v>43.894471620395144</v>
      </c>
      <c r="M54" s="82"/>
      <c r="N54" t="s">
        <v>436</v>
      </c>
      <c r="O54" s="104">
        <v>31.124997239883001</v>
      </c>
      <c r="P54" s="104">
        <v>40.842049672378799</v>
      </c>
      <c r="Q54" s="104">
        <v>36.739884165977102</v>
      </c>
      <c r="R54" s="104">
        <v>31.287915576942801</v>
      </c>
      <c r="S54" s="104">
        <v>50.3914379191691</v>
      </c>
      <c r="T54" s="104">
        <v>26.6506927102722</v>
      </c>
      <c r="U54" s="104">
        <v>85.641686434486999</v>
      </c>
      <c r="V54" s="104">
        <v>60.729336223945403</v>
      </c>
      <c r="W54" s="104">
        <v>41.4403731518576</v>
      </c>
      <c r="X54" s="104">
        <v>49.085884185547002</v>
      </c>
      <c r="Y54" s="104">
        <v>48.974556398157503</v>
      </c>
      <c r="Z54" s="82"/>
    </row>
    <row r="55" spans="1:26">
      <c r="A55" t="s">
        <v>284</v>
      </c>
      <c r="B55" s="104">
        <v>21.510291183377216</v>
      </c>
      <c r="C55" s="104">
        <v>27.339861931240048</v>
      </c>
      <c r="D55" s="104">
        <v>24.972078358158235</v>
      </c>
      <c r="E55" s="104">
        <v>21.280470140732916</v>
      </c>
      <c r="F55" s="104">
        <v>32.985313830614942</v>
      </c>
      <c r="G55" s="104">
        <v>26.973470612369375</v>
      </c>
      <c r="H55" s="104">
        <v>71.738837082341021</v>
      </c>
      <c r="I55" s="104">
        <v>46.117179046737888</v>
      </c>
      <c r="J55" s="104">
        <v>33.130766511600214</v>
      </c>
      <c r="K55" s="104">
        <v>41.782901488821707</v>
      </c>
      <c r="L55" s="104">
        <v>42.45098722487468</v>
      </c>
      <c r="M55" s="82"/>
      <c r="N55" t="s">
        <v>437</v>
      </c>
      <c r="O55" s="104">
        <v>31.148050164010598</v>
      </c>
      <c r="P55" s="104">
        <v>40.875416753788897</v>
      </c>
      <c r="Q55" s="104">
        <v>36.767468402666999</v>
      </c>
      <c r="R55" s="104">
        <v>31.308390229518899</v>
      </c>
      <c r="S55" s="104">
        <v>50.413521206627898</v>
      </c>
      <c r="T55" s="104">
        <v>26.682427029082099</v>
      </c>
      <c r="U55" s="104">
        <v>85.714642430413406</v>
      </c>
      <c r="V55" s="104">
        <v>60.757155856718498</v>
      </c>
      <c r="W55" s="104">
        <v>41.485541875858601</v>
      </c>
      <c r="X55" s="104">
        <v>49.137659049754902</v>
      </c>
      <c r="Y55" s="104">
        <v>49.031203422023403</v>
      </c>
      <c r="Z55" s="82"/>
    </row>
    <row r="56" spans="1:26">
      <c r="A56" t="s">
        <v>283</v>
      </c>
      <c r="B56" s="104">
        <v>21.447870016384492</v>
      </c>
      <c r="C56" s="104">
        <v>29.044044488154672</v>
      </c>
      <c r="D56" s="104">
        <v>24.123393574297189</v>
      </c>
      <c r="E56" s="104">
        <v>20.495651583710405</v>
      </c>
      <c r="F56" s="104">
        <v>32.640762412798153</v>
      </c>
      <c r="G56" s="104">
        <v>26.542048243576268</v>
      </c>
      <c r="H56" s="104">
        <v>69.214086008088685</v>
      </c>
      <c r="I56" s="104">
        <v>45.20662436881107</v>
      </c>
      <c r="J56" s="104">
        <v>32.731940588887454</v>
      </c>
      <c r="K56" s="104">
        <v>41.249304982238108</v>
      </c>
      <c r="L56" s="104">
        <v>42.171922572683577</v>
      </c>
      <c r="M56" s="82"/>
      <c r="N56" t="s">
        <v>438</v>
      </c>
      <c r="O56" s="104">
        <v>31.1619935123007</v>
      </c>
      <c r="P56" s="104">
        <v>40.897408199224301</v>
      </c>
      <c r="Q56" s="104">
        <v>36.782904676876001</v>
      </c>
      <c r="R56" s="104">
        <v>31.320803417852598</v>
      </c>
      <c r="S56" s="104">
        <v>50.422405357144498</v>
      </c>
      <c r="T56" s="104">
        <v>26.7086800663369</v>
      </c>
      <c r="U56" s="104">
        <v>85.777115456172595</v>
      </c>
      <c r="V56" s="104">
        <v>60.770751675696403</v>
      </c>
      <c r="W56" s="104">
        <v>41.521486111396001</v>
      </c>
      <c r="X56" s="104">
        <v>49.179305263922799</v>
      </c>
      <c r="Y56" s="104">
        <v>49.077036785353599</v>
      </c>
      <c r="Z56" s="82"/>
    </row>
    <row r="57" spans="1:26">
      <c r="A57" t="s">
        <v>282</v>
      </c>
      <c r="B57" s="104">
        <v>20.833954528913406</v>
      </c>
      <c r="C57" s="104">
        <v>28.154427060171152</v>
      </c>
      <c r="D57" s="104">
        <v>22.25139002400897</v>
      </c>
      <c r="E57" s="104">
        <v>19.546745891334034</v>
      </c>
      <c r="F57" s="104">
        <v>32.563473453729721</v>
      </c>
      <c r="G57" s="104">
        <v>25.253415965766571</v>
      </c>
      <c r="H57" s="104">
        <v>70.577392678170284</v>
      </c>
      <c r="I57" s="104">
        <v>44.215354126547453</v>
      </c>
      <c r="J57" s="104">
        <v>31.438544589059944</v>
      </c>
      <c r="K57" s="104">
        <v>40.074866833355934</v>
      </c>
      <c r="L57" s="104">
        <v>40.056374835253933</v>
      </c>
      <c r="M57" s="82"/>
      <c r="N57" t="s">
        <v>439</v>
      </c>
      <c r="O57" s="104">
        <v>31.167582439394199</v>
      </c>
      <c r="P57" s="104">
        <v>40.909036446588203</v>
      </c>
      <c r="Q57" s="104">
        <v>36.787670197451497</v>
      </c>
      <c r="R57" s="104">
        <v>31.325766979764001</v>
      </c>
      <c r="S57" s="104">
        <v>50.419302630429598</v>
      </c>
      <c r="T57" s="104">
        <v>26.729411773316102</v>
      </c>
      <c r="U57" s="104">
        <v>85.828620153607105</v>
      </c>
      <c r="V57" s="104">
        <v>60.771069010860501</v>
      </c>
      <c r="W57" s="104">
        <v>41.548512571550901</v>
      </c>
      <c r="X57" s="104">
        <v>49.211510735876999</v>
      </c>
      <c r="Y57" s="104">
        <v>49.112265969498303</v>
      </c>
      <c r="Z57" s="82"/>
    </row>
    <row r="58" spans="1:26">
      <c r="A58" t="s">
        <v>281</v>
      </c>
      <c r="B58" s="104">
        <v>20.974445968115635</v>
      </c>
      <c r="C58" s="104">
        <v>27.783025591451928</v>
      </c>
      <c r="D58" s="104">
        <v>21.559988873540249</v>
      </c>
      <c r="E58" s="104">
        <v>19.465282628837652</v>
      </c>
      <c r="F58" s="104">
        <v>31.394121518216533</v>
      </c>
      <c r="G58" s="104">
        <v>24.847264006796149</v>
      </c>
      <c r="H58" s="104">
        <v>70.657772149048384</v>
      </c>
      <c r="I58" s="104">
        <v>45.749641004815672</v>
      </c>
      <c r="J58" s="104">
        <v>31.59704601526137</v>
      </c>
      <c r="K58" s="104">
        <v>39.026536336117786</v>
      </c>
      <c r="L58" s="104">
        <v>39.455546468530862</v>
      </c>
      <c r="M58" s="82"/>
      <c r="N58" t="s">
        <v>440</v>
      </c>
      <c r="O58" s="104">
        <v>31.165850305423401</v>
      </c>
      <c r="P58" s="104">
        <v>40.911616815185901</v>
      </c>
      <c r="Q58" s="104">
        <v>36.783429127756001</v>
      </c>
      <c r="R58" s="104">
        <v>31.3241712475177</v>
      </c>
      <c r="S58" s="104">
        <v>50.405626124086197</v>
      </c>
      <c r="T58" s="104">
        <v>26.744689238923499</v>
      </c>
      <c r="U58" s="104">
        <v>85.869099321997894</v>
      </c>
      <c r="V58" s="104">
        <v>60.759182255481399</v>
      </c>
      <c r="W58" s="104">
        <v>41.567017575078403</v>
      </c>
      <c r="X58" s="104">
        <v>49.2349923339196</v>
      </c>
      <c r="Y58" s="104">
        <v>49.137382350534502</v>
      </c>
      <c r="Z58" s="82"/>
    </row>
    <row r="59" spans="1:26">
      <c r="A59" t="s">
        <v>280</v>
      </c>
      <c r="B59" s="104">
        <v>20.635952151010649</v>
      </c>
      <c r="C59" s="104">
        <v>25.024565758114143</v>
      </c>
      <c r="D59" s="104">
        <v>21.235826276487025</v>
      </c>
      <c r="E59" s="104">
        <v>19.480696300736575</v>
      </c>
      <c r="F59" s="104">
        <v>31.498505353255688</v>
      </c>
      <c r="G59" s="104">
        <v>23.68091430635172</v>
      </c>
      <c r="H59" s="104">
        <v>65.990336564768967</v>
      </c>
      <c r="I59" s="104">
        <v>44.933049959559213</v>
      </c>
      <c r="J59" s="104">
        <v>30.416755860345091</v>
      </c>
      <c r="K59" s="104">
        <v>36.706287567183729</v>
      </c>
      <c r="L59" s="104">
        <v>37.67872594152059</v>
      </c>
      <c r="M59" s="82"/>
      <c r="N59" t="s">
        <v>441</v>
      </c>
      <c r="O59" s="104">
        <v>31.157924709077101</v>
      </c>
      <c r="P59" s="104">
        <v>40.906502356676597</v>
      </c>
      <c r="Q59" s="104">
        <v>36.771742745542099</v>
      </c>
      <c r="R59" s="104">
        <v>31.317006588799501</v>
      </c>
      <c r="S59" s="104">
        <v>50.382843765085198</v>
      </c>
      <c r="T59" s="104">
        <v>26.754702240020499</v>
      </c>
      <c r="U59" s="104">
        <v>85.898880242775107</v>
      </c>
      <c r="V59" s="104">
        <v>60.736269419807002</v>
      </c>
      <c r="W59" s="104">
        <v>41.577453830955598</v>
      </c>
      <c r="X59" s="104">
        <v>49.250390459620299</v>
      </c>
      <c r="Y59" s="104">
        <v>49.153065982761298</v>
      </c>
      <c r="Z59" s="82"/>
    </row>
    <row r="60" spans="1:26">
      <c r="A60" t="s">
        <v>279</v>
      </c>
      <c r="B60" s="104">
        <v>20.002062129993277</v>
      </c>
      <c r="C60" s="104">
        <v>23.677139560373629</v>
      </c>
      <c r="D60" s="104">
        <v>20.046409933012878</v>
      </c>
      <c r="E60" s="104">
        <v>18.26275948434029</v>
      </c>
      <c r="F60" s="104">
        <v>30.667771345841373</v>
      </c>
      <c r="G60" s="104">
        <v>21.786682373917472</v>
      </c>
      <c r="H60" s="104">
        <v>66.901127878682473</v>
      </c>
      <c r="I60" s="104">
        <v>40.610321701236401</v>
      </c>
      <c r="J60" s="104">
        <v>28.588273452078024</v>
      </c>
      <c r="K60" s="104">
        <v>33.540377587798417</v>
      </c>
      <c r="L60" s="104">
        <v>36.043624063205357</v>
      </c>
      <c r="M60" s="82"/>
      <c r="N60" t="s">
        <v>442</v>
      </c>
      <c r="O60" s="104">
        <v>31.144872097897</v>
      </c>
      <c r="P60" s="104">
        <v>40.894887558876299</v>
      </c>
      <c r="Q60" s="104">
        <v>36.753885203932001</v>
      </c>
      <c r="R60" s="104">
        <v>31.305214089411798</v>
      </c>
      <c r="S60" s="104">
        <v>50.352363281269</v>
      </c>
      <c r="T60" s="104">
        <v>26.7597576454808</v>
      </c>
      <c r="U60" s="104">
        <v>85.918587188437797</v>
      </c>
      <c r="V60" s="104">
        <v>60.703575867377999</v>
      </c>
      <c r="W60" s="104">
        <v>41.580311894499403</v>
      </c>
      <c r="X60" s="104">
        <v>49.258223455898801</v>
      </c>
      <c r="Y60" s="104">
        <v>49.160090345259903</v>
      </c>
      <c r="Z60" s="82"/>
    </row>
    <row r="61" spans="1:26">
      <c r="A61" t="s">
        <v>278</v>
      </c>
      <c r="B61" s="104">
        <v>18.57394002390593</v>
      </c>
      <c r="C61" s="104">
        <v>22.432840916111381</v>
      </c>
      <c r="D61" s="104">
        <v>17.453614231587697</v>
      </c>
      <c r="E61" s="104">
        <v>16.558559926241184</v>
      </c>
      <c r="F61" s="104">
        <v>29.684316884032061</v>
      </c>
      <c r="G61" s="104">
        <v>19.948142852103381</v>
      </c>
      <c r="H61" s="104">
        <v>65.09057577885595</v>
      </c>
      <c r="I61" s="104">
        <v>29.641106917055911</v>
      </c>
      <c r="J61" s="104">
        <v>25.615001558013873</v>
      </c>
      <c r="K61" s="104">
        <v>29.256020752524154</v>
      </c>
      <c r="L61" s="104">
        <v>31.976078419818759</v>
      </c>
      <c r="M61" s="82"/>
      <c r="N61" t="s">
        <v>443</v>
      </c>
      <c r="O61" s="104">
        <v>31.127598531367799</v>
      </c>
      <c r="P61" s="104">
        <v>40.877709295110002</v>
      </c>
      <c r="Q61" s="104">
        <v>36.730781611559998</v>
      </c>
      <c r="R61" s="104">
        <v>31.289591066266699</v>
      </c>
      <c r="S61" s="104">
        <v>50.315462724118703</v>
      </c>
      <c r="T61" s="104">
        <v>26.7602565826949</v>
      </c>
      <c r="U61" s="104">
        <v>85.929032371203803</v>
      </c>
      <c r="V61" s="104">
        <v>60.662373550351603</v>
      </c>
      <c r="W61" s="104">
        <v>41.576114445183897</v>
      </c>
      <c r="X61" s="104">
        <v>49.258897937175199</v>
      </c>
      <c r="Y61" s="104">
        <v>49.159245194462599</v>
      </c>
      <c r="Z61" s="82"/>
    </row>
    <row r="62" spans="1:26">
      <c r="A62" t="s">
        <v>277</v>
      </c>
      <c r="B62" s="104">
        <v>18.220623086467626</v>
      </c>
      <c r="C62" s="104">
        <v>21.684324053054087</v>
      </c>
      <c r="D62" s="104">
        <v>17.64566418557925</v>
      </c>
      <c r="E62" s="104">
        <v>16.18230449410548</v>
      </c>
      <c r="F62" s="104">
        <v>28.064255943907622</v>
      </c>
      <c r="G62" s="104">
        <v>18.293907352206244</v>
      </c>
      <c r="H62" s="104">
        <v>61.844507409967989</v>
      </c>
      <c r="I62" s="104">
        <v>28.990947122458014</v>
      </c>
      <c r="J62" s="104">
        <v>25.478656986444594</v>
      </c>
      <c r="K62" s="104">
        <v>28.308784829656222</v>
      </c>
      <c r="L62" s="104">
        <v>31.290517038324712</v>
      </c>
      <c r="M62" s="82"/>
      <c r="N62" t="s">
        <v>444</v>
      </c>
      <c r="O62" s="104">
        <v>31.106815753682401</v>
      </c>
      <c r="P62" s="104">
        <v>40.855644888081798</v>
      </c>
      <c r="Q62" s="104">
        <v>36.703053664709998</v>
      </c>
      <c r="R62" s="104">
        <v>31.2707591329998</v>
      </c>
      <c r="S62" s="104">
        <v>50.273269507405097</v>
      </c>
      <c r="T62" s="104">
        <v>26.7566622331112</v>
      </c>
      <c r="U62" s="104">
        <v>85.931110115803904</v>
      </c>
      <c r="V62" s="104">
        <v>60.613923847829902</v>
      </c>
      <c r="W62" s="104">
        <v>41.565419112561599</v>
      </c>
      <c r="X62" s="104">
        <v>49.252758915800896</v>
      </c>
      <c r="Y62" s="104">
        <v>49.151288287513502</v>
      </c>
      <c r="Z62" s="82"/>
    </row>
    <row r="63" spans="1:26">
      <c r="A63" t="s">
        <v>276</v>
      </c>
      <c r="B63" s="104">
        <v>17.832565125252994</v>
      </c>
      <c r="C63" s="104">
        <v>21.688886356100792</v>
      </c>
      <c r="D63" s="104">
        <v>17.922489416755038</v>
      </c>
      <c r="E63" s="104">
        <v>16.758791397834543</v>
      </c>
      <c r="F63" s="104">
        <v>28.730046831890604</v>
      </c>
      <c r="G63" s="104">
        <v>18.130137498550976</v>
      </c>
      <c r="H63" s="104">
        <v>62.844978629276525</v>
      </c>
      <c r="I63" s="104">
        <v>29.909982298811045</v>
      </c>
      <c r="J63" s="104">
        <v>24.791688396941897</v>
      </c>
      <c r="K63" s="104">
        <v>27.856117048329892</v>
      </c>
      <c r="L63" s="104">
        <v>30.576691729323304</v>
      </c>
      <c r="M63" s="82"/>
      <c r="N63" t="s">
        <v>445</v>
      </c>
      <c r="O63" s="104">
        <v>31.083064034450199</v>
      </c>
      <c r="P63" s="104">
        <v>40.829183331350798</v>
      </c>
      <c r="Q63" s="104">
        <v>36.671135316513002</v>
      </c>
      <c r="R63" s="104">
        <v>31.2491861197128</v>
      </c>
      <c r="S63" s="104">
        <v>50.226779201627302</v>
      </c>
      <c r="T63" s="104">
        <v>26.7494663364104</v>
      </c>
      <c r="U63" s="104">
        <v>85.925714183357002</v>
      </c>
      <c r="V63" s="104">
        <v>60.5594499596546</v>
      </c>
      <c r="W63" s="104">
        <v>41.5488242830261</v>
      </c>
      <c r="X63" s="104">
        <v>49.240157194956701</v>
      </c>
      <c r="Y63" s="104">
        <v>49.136927296763503</v>
      </c>
      <c r="Z63" s="82"/>
    </row>
    <row r="64" spans="1:26">
      <c r="A64" t="s">
        <v>275</v>
      </c>
      <c r="B64" s="104">
        <v>17.833785652549697</v>
      </c>
      <c r="C64" s="104">
        <v>21.308606701940032</v>
      </c>
      <c r="D64" s="104">
        <v>20.078494411571334</v>
      </c>
      <c r="E64" s="104">
        <v>16.120777253538613</v>
      </c>
      <c r="F64" s="104">
        <v>29.266163081540775</v>
      </c>
      <c r="G64" s="104">
        <v>19.082039660056658</v>
      </c>
      <c r="H64" s="104">
        <v>65.620402839944433</v>
      </c>
      <c r="I64" s="104">
        <v>33.300480831708903</v>
      </c>
      <c r="J64" s="104">
        <v>25.64708192697146</v>
      </c>
      <c r="K64" s="104">
        <v>28.147368421052633</v>
      </c>
      <c r="L64" s="104">
        <v>31.521888324873096</v>
      </c>
      <c r="M64" s="82"/>
      <c r="N64" t="s">
        <v>446</v>
      </c>
      <c r="O64" s="104">
        <v>31.0567712275598</v>
      </c>
      <c r="P64" s="104">
        <v>40.798732435979801</v>
      </c>
      <c r="Q64" s="104">
        <v>36.635411722586099</v>
      </c>
      <c r="R64" s="104">
        <v>31.225242124259299</v>
      </c>
      <c r="S64" s="104">
        <v>50.176897000192398</v>
      </c>
      <c r="T64" s="104">
        <v>26.739160395846</v>
      </c>
      <c r="U64" s="104">
        <v>85.913688323549707</v>
      </c>
      <c r="V64" s="104">
        <v>60.500120533269801</v>
      </c>
      <c r="W64" s="104">
        <v>41.526972517550497</v>
      </c>
      <c r="X64" s="104">
        <v>49.221511587555703</v>
      </c>
      <c r="Y64" s="104">
        <v>49.1168260625576</v>
      </c>
      <c r="Z64" s="82"/>
    </row>
    <row r="65" spans="1:39">
      <c r="A65" t="s">
        <v>274</v>
      </c>
      <c r="B65" s="104">
        <v>18.410000000000004</v>
      </c>
      <c r="C65" s="104">
        <v>21.639582107121836</v>
      </c>
      <c r="D65" s="104">
        <v>21.133223792310222</v>
      </c>
      <c r="E65" s="104">
        <v>15.894852198990629</v>
      </c>
      <c r="F65" s="104">
        <v>30.239708029197082</v>
      </c>
      <c r="G65" s="104">
        <v>18.142031029619183</v>
      </c>
      <c r="H65" s="104">
        <v>61.294028294862251</v>
      </c>
      <c r="I65" s="104">
        <v>34.302122186495176</v>
      </c>
      <c r="J65" s="104">
        <v>26.046838235294118</v>
      </c>
      <c r="K65" s="104">
        <v>28.120738593395508</v>
      </c>
      <c r="L65" s="104">
        <v>31.657844522968201</v>
      </c>
      <c r="M65" s="82"/>
      <c r="N65" t="s">
        <v>447</v>
      </c>
      <c r="O65" s="104">
        <v>31.028323226053001</v>
      </c>
      <c r="P65" s="104">
        <v>40.7647239352508</v>
      </c>
      <c r="Q65" s="104">
        <v>36.596339037741501</v>
      </c>
      <c r="R65" s="104">
        <v>31.1992661104942</v>
      </c>
      <c r="S65" s="104">
        <v>50.1244825931457</v>
      </c>
      <c r="T65" s="104">
        <v>26.726214947840202</v>
      </c>
      <c r="U65" s="104">
        <v>85.895809617527206</v>
      </c>
      <c r="V65" s="104">
        <v>60.437042394970597</v>
      </c>
      <c r="W65" s="104">
        <v>41.500547914860597</v>
      </c>
      <c r="X65" s="104">
        <v>49.197349114103901</v>
      </c>
      <c r="Y65" s="104">
        <v>49.091625275407999</v>
      </c>
      <c r="Z65" s="82"/>
    </row>
    <row r="66" spans="1:39">
      <c r="A66" t="s">
        <v>273</v>
      </c>
      <c r="B66" s="104">
        <v>16.989304535637149</v>
      </c>
      <c r="C66" s="104">
        <v>22.100683338179696</v>
      </c>
      <c r="D66" s="104">
        <v>21.305579567779962</v>
      </c>
      <c r="E66" s="104">
        <v>17.206599552572712</v>
      </c>
      <c r="F66" s="104">
        <v>30.44137189659585</v>
      </c>
      <c r="G66" s="104">
        <v>18.443691588785047</v>
      </c>
      <c r="H66" s="104">
        <v>61.299452683075998</v>
      </c>
      <c r="I66" s="104">
        <v>33.990825185764571</v>
      </c>
      <c r="J66" s="104">
        <v>25.381198398028335</v>
      </c>
      <c r="K66" s="104">
        <v>29.278654867256641</v>
      </c>
      <c r="L66" s="104">
        <v>31.928532731376965</v>
      </c>
      <c r="M66" s="82"/>
      <c r="N66" t="s">
        <v>448</v>
      </c>
      <c r="O66" s="104">
        <v>30.9981238480438</v>
      </c>
      <c r="P66" s="104">
        <v>40.727687844067603</v>
      </c>
      <c r="Q66" s="104">
        <v>36.5545166489716</v>
      </c>
      <c r="R66" s="104">
        <v>31.171622190858599</v>
      </c>
      <c r="S66" s="104">
        <v>50.0703829060852</v>
      </c>
      <c r="T66" s="104">
        <v>26.7110678879563</v>
      </c>
      <c r="U66" s="104">
        <v>85.8727964364586</v>
      </c>
      <c r="V66" s="104">
        <v>60.371258451662797</v>
      </c>
      <c r="W66" s="104">
        <v>41.470266095738097</v>
      </c>
      <c r="X66" s="104">
        <v>49.168315173162199</v>
      </c>
      <c r="Y66" s="104">
        <v>49.061966664165503</v>
      </c>
      <c r="Z66" s="82"/>
    </row>
    <row r="67" spans="1:39">
      <c r="A67" t="s">
        <v>272</v>
      </c>
      <c r="B67" s="104">
        <v>17.712652173913042</v>
      </c>
      <c r="C67" s="104">
        <v>22.033586892919836</v>
      </c>
      <c r="D67" s="104">
        <v>21.287992060866692</v>
      </c>
      <c r="E67" s="104">
        <v>17.231683168316831</v>
      </c>
      <c r="F67" s="104">
        <v>30.735874439461892</v>
      </c>
      <c r="G67" s="104">
        <v>19.232346424974825</v>
      </c>
      <c r="H67" s="104">
        <v>60.65155258764608</v>
      </c>
      <c r="I67" s="104">
        <v>35.067455968688847</v>
      </c>
      <c r="J67" s="104">
        <v>26.068501133052767</v>
      </c>
      <c r="K67" s="104">
        <v>29.115295305401315</v>
      </c>
      <c r="L67" s="104">
        <v>33.083914027149326</v>
      </c>
      <c r="M67" s="82"/>
      <c r="N67" t="s">
        <v>449</v>
      </c>
      <c r="O67" s="104">
        <v>30.966629931404899</v>
      </c>
      <c r="P67" s="104">
        <v>40.688281701298799</v>
      </c>
      <c r="Q67" s="104">
        <v>36.510701508772797</v>
      </c>
      <c r="R67" s="104">
        <v>31.142732000556599</v>
      </c>
      <c r="S67" s="104">
        <v>50.015444378011601</v>
      </c>
      <c r="T67" s="104">
        <v>26.694121043972299</v>
      </c>
      <c r="U67" s="104">
        <v>85.845329326601203</v>
      </c>
      <c r="V67" s="104">
        <v>60.303747142260796</v>
      </c>
      <c r="W67" s="104">
        <v>41.436857773551303</v>
      </c>
      <c r="X67" s="104">
        <v>49.135154793208798</v>
      </c>
      <c r="Y67" s="104">
        <v>49.028511371859103</v>
      </c>
      <c r="Z67" s="82"/>
    </row>
    <row r="68" spans="1:39">
      <c r="A68" t="s">
        <v>271</v>
      </c>
      <c r="B68" s="104">
        <v>17.809999999999999</v>
      </c>
      <c r="C68" s="104">
        <v>22.489029940119764</v>
      </c>
      <c r="D68" s="104">
        <v>21.415963855421687</v>
      </c>
      <c r="E68" s="104">
        <v>16.757450980392154</v>
      </c>
      <c r="F68" s="104">
        <v>30.691914011914012</v>
      </c>
      <c r="G68" s="104">
        <v>18.423550239234451</v>
      </c>
      <c r="H68" s="104">
        <v>59.491468682505406</v>
      </c>
      <c r="I68" s="104">
        <v>35.572425732834937</v>
      </c>
      <c r="J68" s="104">
        <v>26.287411292810866</v>
      </c>
      <c r="K68" s="104">
        <v>29.102447394789582</v>
      </c>
      <c r="L68" s="104">
        <v>33.038900932694723</v>
      </c>
      <c r="M68" s="82"/>
      <c r="N68" t="s">
        <v>450</v>
      </c>
      <c r="O68" s="104">
        <v>30.9343568558972</v>
      </c>
      <c r="P68" s="104">
        <v>40.647274756404599</v>
      </c>
      <c r="Q68" s="104">
        <v>36.4657707877126</v>
      </c>
      <c r="R68" s="104">
        <v>31.113078588836299</v>
      </c>
      <c r="S68" s="104">
        <v>49.960504148560503</v>
      </c>
      <c r="T68" s="104">
        <v>26.675742915460301</v>
      </c>
      <c r="U68" s="104">
        <v>85.814073471628006</v>
      </c>
      <c r="V68" s="104">
        <v>60.235421210845203</v>
      </c>
      <c r="W68" s="104">
        <v>41.401048543344103</v>
      </c>
      <c r="X68" s="104">
        <v>49.098673006236801</v>
      </c>
      <c r="Y68" s="104">
        <v>48.991946657586098</v>
      </c>
      <c r="Z68" s="82"/>
    </row>
    <row r="69" spans="1:39">
      <c r="A69" t="s">
        <v>270</v>
      </c>
      <c r="B69" s="104">
        <v>17.124989049496278</v>
      </c>
      <c r="C69" s="104">
        <v>22.639066100667076</v>
      </c>
      <c r="D69" s="104">
        <v>21.010391618000686</v>
      </c>
      <c r="E69" s="104">
        <v>16.896526054590574</v>
      </c>
      <c r="F69" s="104">
        <v>30.389295921018459</v>
      </c>
      <c r="G69" s="104">
        <v>18.251851851851857</v>
      </c>
      <c r="H69" s="104">
        <v>59.668571428571433</v>
      </c>
      <c r="I69" s="104">
        <v>35.122992187500003</v>
      </c>
      <c r="J69" s="104">
        <v>25.67970838396111</v>
      </c>
      <c r="K69" s="104">
        <v>30.121950502327859</v>
      </c>
      <c r="L69" s="104">
        <v>32.471045296167247</v>
      </c>
      <c r="M69" s="82"/>
      <c r="N69" t="s">
        <v>451</v>
      </c>
      <c r="O69" s="104">
        <v>30.9018581134521</v>
      </c>
      <c r="P69" s="104">
        <v>40.605498124780297</v>
      </c>
      <c r="Q69" s="104">
        <v>36.420650348687502</v>
      </c>
      <c r="R69" s="104">
        <v>31.083185387988902</v>
      </c>
      <c r="S69" s="104">
        <v>49.906365346221698</v>
      </c>
      <c r="T69" s="104">
        <v>26.6562747181231</v>
      </c>
      <c r="U69" s="104">
        <v>85.779694205237604</v>
      </c>
      <c r="V69" s="104">
        <v>60.167124956366898</v>
      </c>
      <c r="W69" s="104">
        <v>41.363538186060602</v>
      </c>
      <c r="X69" s="104">
        <v>49.059685872596503</v>
      </c>
      <c r="Y69" s="104">
        <v>48.952979312612698</v>
      </c>
      <c r="Z69" s="82"/>
    </row>
    <row r="70" spans="1:39">
      <c r="A70" t="s">
        <v>269</v>
      </c>
      <c r="B70" s="104">
        <v>16.970584387265593</v>
      </c>
      <c r="C70" s="104">
        <v>22.398428437792337</v>
      </c>
      <c r="D70" s="104">
        <v>21.20306735751296</v>
      </c>
      <c r="E70" s="104">
        <v>17.180494229804317</v>
      </c>
      <c r="F70" s="104">
        <v>30.116510484079733</v>
      </c>
      <c r="G70" s="104">
        <v>18.742233940556087</v>
      </c>
      <c r="H70" s="104">
        <v>59.472445233866189</v>
      </c>
      <c r="I70" s="104">
        <v>37.243770651117586</v>
      </c>
      <c r="J70" s="104">
        <v>26.064374809857021</v>
      </c>
      <c r="K70" s="104">
        <v>31.26250619118375</v>
      </c>
      <c r="L70" s="104">
        <v>33.308910891089113</v>
      </c>
      <c r="M70" s="82"/>
      <c r="N70" t="s">
        <v>452</v>
      </c>
      <c r="O70" s="104">
        <v>30.869688241548999</v>
      </c>
      <c r="P70" s="104">
        <v>40.563777829746897</v>
      </c>
      <c r="Q70" s="104">
        <v>36.376231223099403</v>
      </c>
      <c r="R70" s="104">
        <v>31.053579339592201</v>
      </c>
      <c r="S70" s="104">
        <v>49.853764693742498</v>
      </c>
      <c r="T70" s="104">
        <v>26.636036758345401</v>
      </c>
      <c r="U70" s="104">
        <v>85.742860979673395</v>
      </c>
      <c r="V70" s="104">
        <v>60.099630050476399</v>
      </c>
      <c r="W70" s="104">
        <v>41.324982534296701</v>
      </c>
      <c r="X70" s="104">
        <v>49.018973661312998</v>
      </c>
      <c r="Y70" s="104">
        <v>48.912318073202997</v>
      </c>
      <c r="Z70" s="82"/>
    </row>
    <row r="71" spans="1:39">
      <c r="A71" t="s">
        <v>268</v>
      </c>
      <c r="B71" s="104">
        <v>16.823416557161629</v>
      </c>
      <c r="C71" s="104">
        <v>23.235744680851067</v>
      </c>
      <c r="D71" s="104">
        <v>21.857876167416116</v>
      </c>
      <c r="E71" s="104">
        <v>16.795875094434649</v>
      </c>
      <c r="F71" s="104">
        <v>30.602720966084274</v>
      </c>
      <c r="G71" s="104">
        <v>19.100824202000958</v>
      </c>
      <c r="H71" s="104">
        <v>55.097685240071122</v>
      </c>
      <c r="I71" s="104">
        <v>40.380317706315374</v>
      </c>
      <c r="J71" s="104">
        <v>26.683611277744447</v>
      </c>
      <c r="K71" s="104">
        <v>32.777690802348339</v>
      </c>
      <c r="L71" s="104">
        <v>33.473772321428577</v>
      </c>
      <c r="M71" s="82"/>
      <c r="N71" t="s">
        <v>453</v>
      </c>
      <c r="O71" s="104">
        <v>30.838360720036398</v>
      </c>
      <c r="P71" s="104">
        <v>40.522868451771203</v>
      </c>
      <c r="Q71" s="104">
        <v>36.333294829111203</v>
      </c>
      <c r="R71" s="104">
        <v>31.024749438267602</v>
      </c>
      <c r="S71" s="104">
        <v>49.8033410572028</v>
      </c>
      <c r="T71" s="104">
        <v>26.615332776212899</v>
      </c>
      <c r="U71" s="104">
        <v>85.704239214791201</v>
      </c>
      <c r="V71" s="104">
        <v>60.033630542480999</v>
      </c>
      <c r="W71" s="104">
        <v>41.285980058400803</v>
      </c>
      <c r="X71" s="104">
        <v>48.977244988637402</v>
      </c>
      <c r="Y71" s="104">
        <v>48.870649895731098</v>
      </c>
      <c r="Z71" s="82"/>
    </row>
    <row r="72" spans="1:39">
      <c r="A72" t="s">
        <v>267</v>
      </c>
      <c r="B72" s="104">
        <v>18.526258234519105</v>
      </c>
      <c r="C72" s="104">
        <v>23.429355541718557</v>
      </c>
      <c r="D72" s="104">
        <v>23.855131396957123</v>
      </c>
      <c r="E72" s="104">
        <v>16.900963371801303</v>
      </c>
      <c r="F72" s="104">
        <v>31.545665563756682</v>
      </c>
      <c r="G72" s="104">
        <v>19.938115384615383</v>
      </c>
      <c r="H72" s="104">
        <v>55.71361573596581</v>
      </c>
      <c r="I72" s="104">
        <v>43.599482926829268</v>
      </c>
      <c r="J72" s="104">
        <v>28.139140740740732</v>
      </c>
      <c r="K72" s="104">
        <v>33.953363767419511</v>
      </c>
      <c r="L72" s="104">
        <v>35.01464621474517</v>
      </c>
      <c r="M72" s="82"/>
      <c r="N72" t="s">
        <v>454</v>
      </c>
      <c r="O72" s="104">
        <v>30.8083115286233</v>
      </c>
      <c r="P72" s="104">
        <v>40.483401767964899</v>
      </c>
      <c r="Q72" s="104">
        <v>36.292461806446902</v>
      </c>
      <c r="R72" s="104">
        <v>30.9971110034686</v>
      </c>
      <c r="S72" s="104">
        <v>49.755611996512798</v>
      </c>
      <c r="T72" s="104">
        <v>26.5944510194232</v>
      </c>
      <c r="U72" s="104">
        <v>85.664472794545006</v>
      </c>
      <c r="V72" s="104">
        <v>59.9697379629376</v>
      </c>
      <c r="W72" s="104">
        <v>41.247064122568403</v>
      </c>
      <c r="X72" s="104">
        <v>48.935116590502801</v>
      </c>
      <c r="Y72" s="104">
        <v>48.828615780158998</v>
      </c>
      <c r="Z72" s="82"/>
    </row>
    <row r="73" spans="1:39">
      <c r="A73" t="s">
        <v>266</v>
      </c>
      <c r="B73" s="104">
        <v>19.360806729939601</v>
      </c>
      <c r="C73" s="104">
        <v>24.195880398671097</v>
      </c>
      <c r="D73" s="104">
        <v>25.074478442280942</v>
      </c>
      <c r="E73" s="104">
        <v>17.395250560957365</v>
      </c>
      <c r="F73" s="104">
        <v>33.175442194309156</v>
      </c>
      <c r="G73" s="104">
        <v>19.827122774133084</v>
      </c>
      <c r="H73" s="104">
        <v>57.67304544086668</v>
      </c>
      <c r="I73" s="104">
        <v>46.161723862729446</v>
      </c>
      <c r="J73" s="104">
        <v>29.480306274159975</v>
      </c>
      <c r="K73" s="104">
        <v>34.92197290230569</v>
      </c>
      <c r="L73" s="104">
        <v>36.683667742736525</v>
      </c>
      <c r="M73" s="82"/>
      <c r="N73" t="s">
        <v>455</v>
      </c>
      <c r="O73" s="104">
        <v>30.779875840035398</v>
      </c>
      <c r="P73" s="104">
        <v>40.445858825921498</v>
      </c>
      <c r="Q73" s="104">
        <v>36.254171288411698</v>
      </c>
      <c r="R73" s="104">
        <v>30.970982802174301</v>
      </c>
      <c r="S73" s="104">
        <v>49.710962592035202</v>
      </c>
      <c r="T73" s="104">
        <v>26.5736620637588</v>
      </c>
      <c r="U73" s="104">
        <v>85.624162093986101</v>
      </c>
      <c r="V73" s="104">
        <v>59.908477561307002</v>
      </c>
      <c r="W73" s="104">
        <v>41.208700673207602</v>
      </c>
      <c r="X73" s="104">
        <v>48.893109082963299</v>
      </c>
      <c r="Y73" s="104">
        <v>48.786791031686199</v>
      </c>
      <c r="Z73" s="82"/>
    </row>
    <row r="74" spans="1:39">
      <c r="A74" t="s">
        <v>265</v>
      </c>
      <c r="B74" s="104">
        <v>19.678664353859503</v>
      </c>
      <c r="C74" s="104">
        <v>24.906308884913539</v>
      </c>
      <c r="D74" s="104">
        <v>26.022506963788302</v>
      </c>
      <c r="E74" s="104">
        <v>17.609822986786334</v>
      </c>
      <c r="F74" s="104">
        <v>33.231143807574199</v>
      </c>
      <c r="G74" s="104">
        <v>20.025223529411761</v>
      </c>
      <c r="H74" s="104">
        <v>56.394496625017936</v>
      </c>
      <c r="I74" s="104">
        <v>46.034644568690098</v>
      </c>
      <c r="J74" s="104">
        <v>30.005371562317141</v>
      </c>
      <c r="K74" s="104">
        <v>35.73580442374854</v>
      </c>
      <c r="L74" s="104">
        <v>36.396542473919524</v>
      </c>
      <c r="M74" s="82"/>
      <c r="N74" t="s">
        <v>456</v>
      </c>
      <c r="O74" s="104">
        <v>30.753280959707599</v>
      </c>
      <c r="P74" s="104">
        <v>40.410567137613199</v>
      </c>
      <c r="Q74" s="104">
        <v>36.218689391069802</v>
      </c>
      <c r="R74" s="104">
        <v>30.9465799194769</v>
      </c>
      <c r="S74" s="104">
        <v>49.669647579333201</v>
      </c>
      <c r="T74" s="104">
        <v>26.553214374775401</v>
      </c>
      <c r="U74" s="104">
        <v>85.583843008579507</v>
      </c>
      <c r="V74" s="104">
        <v>59.850286596489902</v>
      </c>
      <c r="W74" s="104">
        <v>41.171290206995202</v>
      </c>
      <c r="X74" s="104">
        <v>48.851655544128398</v>
      </c>
      <c r="Y74" s="104">
        <v>48.745673005394103</v>
      </c>
      <c r="Z74" s="82"/>
    </row>
    <row r="75" spans="1:39">
      <c r="A75" t="s">
        <v>264</v>
      </c>
      <c r="B75" s="104">
        <v>20.978342588637329</v>
      </c>
      <c r="C75" s="104">
        <v>26.36117788461538</v>
      </c>
      <c r="D75" s="104">
        <v>26.670371155885473</v>
      </c>
      <c r="E75" s="104">
        <v>18.564375469336664</v>
      </c>
      <c r="F75" s="104">
        <v>34.854442422667013</v>
      </c>
      <c r="G75" s="104">
        <v>20.206717123935668</v>
      </c>
      <c r="H75" s="104">
        <v>57.062315369261484</v>
      </c>
      <c r="I75" s="104">
        <v>49.803874092009671</v>
      </c>
      <c r="J75" s="104">
        <v>30.188782660332539</v>
      </c>
      <c r="K75" s="104">
        <v>36.180821723730816</v>
      </c>
      <c r="L75" s="104">
        <v>36.97</v>
      </c>
      <c r="M75" s="82"/>
      <c r="N75" t="s">
        <v>457</v>
      </c>
      <c r="O75" s="104">
        <v>30.7286543563525</v>
      </c>
      <c r="P75" s="104">
        <v>40.377718783156503</v>
      </c>
      <c r="Q75" s="104">
        <v>36.186139478187499</v>
      </c>
      <c r="R75" s="104">
        <v>30.924021201762098</v>
      </c>
      <c r="S75" s="104">
        <v>49.631804843546298</v>
      </c>
      <c r="T75" s="104">
        <v>26.5333290780863</v>
      </c>
      <c r="U75" s="104">
        <v>85.543971570294204</v>
      </c>
      <c r="V75" s="104">
        <v>59.795515212146597</v>
      </c>
      <c r="W75" s="104">
        <v>41.135172364655503</v>
      </c>
      <c r="X75" s="104">
        <v>48.811117656474302</v>
      </c>
      <c r="Y75" s="104">
        <v>48.705677200864599</v>
      </c>
      <c r="Z75" s="82"/>
    </row>
    <row r="76" spans="1:39">
      <c r="A76" t="s">
        <v>263</v>
      </c>
      <c r="B76" s="104">
        <v>22.447700950734653</v>
      </c>
      <c r="C76" s="104">
        <v>28.073994708994707</v>
      </c>
      <c r="D76" s="104">
        <v>29.084937541091385</v>
      </c>
      <c r="E76" s="104">
        <v>19.319572883039484</v>
      </c>
      <c r="F76" s="104">
        <v>36.721688344172094</v>
      </c>
      <c r="G76" s="104">
        <v>20.599929178470255</v>
      </c>
      <c r="H76" s="104">
        <v>56.194608735916034</v>
      </c>
      <c r="I76" s="104">
        <v>50.963235867446386</v>
      </c>
      <c r="J76" s="104">
        <v>32.386965326787355</v>
      </c>
      <c r="K76" s="104">
        <v>37.441403508771934</v>
      </c>
      <c r="L76" s="104">
        <v>38.028609137055838</v>
      </c>
      <c r="M76" s="82"/>
      <c r="N76" t="s">
        <v>458</v>
      </c>
      <c r="O76" s="104">
        <v>30.706042462410402</v>
      </c>
      <c r="P76" s="104">
        <v>40.347401423207799</v>
      </c>
      <c r="Q76" s="104">
        <v>36.156543459157902</v>
      </c>
      <c r="R76" s="104">
        <v>30.903347105022899</v>
      </c>
      <c r="S76" s="104">
        <v>49.597476244632603</v>
      </c>
      <c r="T76" s="104">
        <v>26.5141953777505</v>
      </c>
      <c r="U76" s="104">
        <v>85.504916817051793</v>
      </c>
      <c r="V76" s="104">
        <v>59.744429887458203</v>
      </c>
      <c r="W76" s="104">
        <v>41.100631453907503</v>
      </c>
      <c r="X76" s="104">
        <v>48.7718036770829</v>
      </c>
      <c r="Y76" s="104">
        <v>48.667140675005101</v>
      </c>
      <c r="Z76" s="82"/>
      <c r="AM76" s="104"/>
    </row>
    <row r="77" spans="1:39">
      <c r="A77" t="s">
        <v>262</v>
      </c>
      <c r="B77" s="104">
        <v>22.930000000000003</v>
      </c>
      <c r="C77" s="104">
        <v>30.712107121836372</v>
      </c>
      <c r="D77" s="104">
        <v>29.682484390404213</v>
      </c>
      <c r="E77" s="104">
        <v>20.090958904109588</v>
      </c>
      <c r="F77" s="104">
        <v>37.829051094890509</v>
      </c>
      <c r="G77" s="104">
        <v>20.845792195580632</v>
      </c>
      <c r="H77" s="104">
        <v>56.01579151154133</v>
      </c>
      <c r="I77" s="104">
        <v>52.305601286173633</v>
      </c>
      <c r="J77" s="104">
        <v>33.148725490196078</v>
      </c>
      <c r="K77" s="104">
        <v>37.53682127552306</v>
      </c>
      <c r="L77" s="104">
        <v>38.933003533568908</v>
      </c>
      <c r="M77" s="82"/>
      <c r="N77" t="s">
        <v>459</v>
      </c>
      <c r="O77" s="104">
        <v>30.685434402422</v>
      </c>
      <c r="P77" s="104">
        <v>40.319633058234899</v>
      </c>
      <c r="Q77" s="104">
        <v>36.129863216229403</v>
      </c>
      <c r="R77" s="104">
        <v>30.884542354298201</v>
      </c>
      <c r="S77" s="104">
        <v>49.566630945919002</v>
      </c>
      <c r="T77" s="104">
        <v>26.495967685343999</v>
      </c>
      <c r="U77" s="104">
        <v>85.466962317559407</v>
      </c>
      <c r="V77" s="104">
        <v>59.697218960424998</v>
      </c>
      <c r="W77" s="104">
        <v>41.067901548669298</v>
      </c>
      <c r="X77" s="104">
        <v>48.733983456634498</v>
      </c>
      <c r="Y77" s="104">
        <v>48.630330493799697</v>
      </c>
      <c r="Z77" s="82"/>
    </row>
    <row r="78" spans="1:39">
      <c r="A78" t="s">
        <v>261</v>
      </c>
      <c r="B78" s="104">
        <v>23.55062203023758</v>
      </c>
      <c r="C78" s="104">
        <v>31.264149462052913</v>
      </c>
      <c r="D78" s="104">
        <v>29.56612966601179</v>
      </c>
      <c r="E78" s="104">
        <v>22.12935868754661</v>
      </c>
      <c r="F78" s="104">
        <v>37.612751471717431</v>
      </c>
      <c r="G78" s="104">
        <v>21.534813084112148</v>
      </c>
      <c r="H78" s="104">
        <v>59.635120012230558</v>
      </c>
      <c r="I78" s="104">
        <v>48.472064919827922</v>
      </c>
      <c r="J78" s="104">
        <v>33.319636475662342</v>
      </c>
      <c r="K78" s="104">
        <v>37.53472566371682</v>
      </c>
      <c r="L78" s="104">
        <v>39.232445447705025</v>
      </c>
      <c r="M78" s="82"/>
      <c r="N78" t="s">
        <v>460</v>
      </c>
      <c r="O78" s="104">
        <v>30.666784966743801</v>
      </c>
      <c r="P78" s="104">
        <v>40.2943926037862</v>
      </c>
      <c r="Q78" s="104">
        <v>36.106033662964499</v>
      </c>
      <c r="R78" s="104">
        <v>30.867557975790099</v>
      </c>
      <c r="S78" s="104">
        <v>49.539186900607099</v>
      </c>
      <c r="T78" s="104">
        <v>26.478764987934699</v>
      </c>
      <c r="U78" s="104">
        <v>85.430314808260206</v>
      </c>
      <c r="V78" s="104">
        <v>59.653999446148497</v>
      </c>
      <c r="W78" s="104">
        <v>41.037170385591303</v>
      </c>
      <c r="X78" s="104">
        <v>48.697897606594204</v>
      </c>
      <c r="Y78" s="104">
        <v>48.595454470573102</v>
      </c>
      <c r="Z78" s="82"/>
    </row>
    <row r="79" spans="1:39">
      <c r="A79" t="s">
        <v>260</v>
      </c>
      <c r="B79" s="104">
        <v>23.457565217391302</v>
      </c>
      <c r="C79" s="104">
        <v>31.053349912229375</v>
      </c>
      <c r="D79" s="104">
        <v>29.334462454515382</v>
      </c>
      <c r="E79" s="104">
        <v>21.975628332063973</v>
      </c>
      <c r="F79" s="104">
        <v>36.198733843313121</v>
      </c>
      <c r="G79" s="104">
        <v>22.822240684793556</v>
      </c>
      <c r="H79" s="104">
        <v>59.791320382455602</v>
      </c>
      <c r="I79" s="104">
        <v>51.568614481409</v>
      </c>
      <c r="J79" s="104">
        <v>33.033292327614113</v>
      </c>
      <c r="K79" s="104">
        <v>37.428349318526003</v>
      </c>
      <c r="L79" s="104">
        <v>39.341153846153844</v>
      </c>
      <c r="M79" s="82"/>
      <c r="N79" t="s">
        <v>461</v>
      </c>
      <c r="O79" s="104">
        <v>30.650032597596599</v>
      </c>
      <c r="P79" s="104">
        <v>40.2716411716872</v>
      </c>
      <c r="Q79" s="104">
        <v>36.084982812889201</v>
      </c>
      <c r="R79" s="104">
        <v>30.852328636572999</v>
      </c>
      <c r="S79" s="104">
        <v>49.515027561330399</v>
      </c>
      <c r="T79" s="104">
        <v>26.462672450712699</v>
      </c>
      <c r="U79" s="104">
        <v>85.395117210933194</v>
      </c>
      <c r="V79" s="104">
        <v>59.614824365621303</v>
      </c>
      <c r="W79" s="104">
        <v>41.008581900584403</v>
      </c>
      <c r="X79" s="104">
        <v>48.663760082386702</v>
      </c>
      <c r="Y79" s="104">
        <v>48.562671666358703</v>
      </c>
      <c r="Z79" s="82"/>
    </row>
    <row r="80" spans="1:39">
      <c r="A80" t="s">
        <v>259</v>
      </c>
      <c r="B80" s="104">
        <v>22.99</v>
      </c>
      <c r="C80" s="104">
        <v>30.863209580838326</v>
      </c>
      <c r="D80" s="104">
        <v>28.252710843373499</v>
      </c>
      <c r="E80" s="104">
        <v>20.85156862745098</v>
      </c>
      <c r="F80" s="104">
        <v>36.325988085988087</v>
      </c>
      <c r="G80" s="104">
        <v>21.164842105263162</v>
      </c>
      <c r="H80" s="104">
        <v>58.456294353594572</v>
      </c>
      <c r="I80" s="104">
        <v>51.058182175880383</v>
      </c>
      <c r="J80" s="104">
        <v>33.032860228324594</v>
      </c>
      <c r="K80" s="104">
        <v>37.502850701402807</v>
      </c>
      <c r="L80" s="104">
        <v>38.565263423241731</v>
      </c>
      <c r="M80" s="82"/>
      <c r="N80" t="s">
        <v>462</v>
      </c>
      <c r="O80" s="104">
        <v>30.635110266198001</v>
      </c>
      <c r="P80" s="104">
        <v>40.251332327646601</v>
      </c>
      <c r="Q80" s="104">
        <v>36.0666383474043</v>
      </c>
      <c r="R80" s="104">
        <v>30.838783236025201</v>
      </c>
      <c r="S80" s="104">
        <v>49.494012667645997</v>
      </c>
      <c r="T80" s="104">
        <v>26.447744820636601</v>
      </c>
      <c r="U80" s="104">
        <v>85.361462992920906</v>
      </c>
      <c r="V80" s="104">
        <v>59.579689986543698</v>
      </c>
      <c r="W80" s="104">
        <v>40.982237752961701</v>
      </c>
      <c r="X80" s="104">
        <v>48.631755324290097</v>
      </c>
      <c r="Y80" s="104">
        <v>48.532100855385501</v>
      </c>
      <c r="Z80" s="82"/>
    </row>
    <row r="81" spans="1:28">
      <c r="A81" t="s">
        <v>258</v>
      </c>
      <c r="B81" s="104">
        <v>22.980113885238726</v>
      </c>
      <c r="C81" s="104">
        <v>31.176640388114016</v>
      </c>
      <c r="D81" s="104">
        <v>28.356750257643419</v>
      </c>
      <c r="E81" s="104">
        <v>21.01859801488834</v>
      </c>
      <c r="F81" s="104">
        <v>38.686308131982344</v>
      </c>
      <c r="G81" s="104">
        <v>21.580740740740744</v>
      </c>
      <c r="H81" s="104">
        <v>59.501198156682037</v>
      </c>
      <c r="I81" s="104">
        <v>51.647941406250006</v>
      </c>
      <c r="J81" s="104">
        <v>34.24622114216281</v>
      </c>
      <c r="K81" s="104">
        <v>38.517559421710359</v>
      </c>
      <c r="L81" s="104">
        <v>38.298675958188156</v>
      </c>
      <c r="M81" s="82"/>
      <c r="N81" t="s">
        <v>463</v>
      </c>
      <c r="O81" s="104">
        <v>30.621949248416399</v>
      </c>
      <c r="P81" s="104">
        <v>40.2334126058404</v>
      </c>
      <c r="Q81" s="104">
        <v>36.050923488722397</v>
      </c>
      <c r="R81" s="104">
        <v>30.826848729682201</v>
      </c>
      <c r="S81" s="104">
        <v>49.475983601065799</v>
      </c>
      <c r="T81" s="104">
        <v>26.4340109290337</v>
      </c>
      <c r="U81" s="104">
        <v>85.329409269375404</v>
      </c>
      <c r="V81" s="104">
        <v>59.548542633309602</v>
      </c>
      <c r="W81" s="104">
        <v>40.958198471721097</v>
      </c>
      <c r="X81" s="104">
        <v>48.602032285019</v>
      </c>
      <c r="Y81" s="104">
        <v>48.503826122059799</v>
      </c>
      <c r="Z81" s="82"/>
      <c r="AB81" s="85"/>
    </row>
    <row r="82" spans="1:28">
      <c r="A82" t="s">
        <v>257</v>
      </c>
      <c r="B82" s="104">
        <v>23.049302224160488</v>
      </c>
      <c r="C82" s="104">
        <v>31.359672591206742</v>
      </c>
      <c r="D82" s="104">
        <v>28.584373056994824</v>
      </c>
      <c r="E82" s="104">
        <v>21.571638233818369</v>
      </c>
      <c r="F82" s="104">
        <v>39.139668651307275</v>
      </c>
      <c r="G82" s="104">
        <v>22.075340364333652</v>
      </c>
      <c r="H82" s="104">
        <v>59.211417998815861</v>
      </c>
      <c r="I82" s="104">
        <v>52.538892128279883</v>
      </c>
      <c r="J82" s="104">
        <v>34.51741709765745</v>
      </c>
      <c r="K82" s="104">
        <v>39.080594353640407</v>
      </c>
      <c r="L82" s="104">
        <v>38.761262376237624</v>
      </c>
      <c r="M82" s="82"/>
      <c r="N82" t="s">
        <v>464</v>
      </c>
      <c r="O82" s="104">
        <v>30.610477450965401</v>
      </c>
      <c r="P82" s="104">
        <v>40.217815582816698</v>
      </c>
      <c r="Q82" s="104">
        <v>36.0377469008804</v>
      </c>
      <c r="R82" s="104">
        <v>30.816448748480902</v>
      </c>
      <c r="S82" s="104">
        <v>49.460764915198297</v>
      </c>
      <c r="T82" s="104">
        <v>26.421478509480099</v>
      </c>
      <c r="U82" s="104">
        <v>85.298986948799296</v>
      </c>
      <c r="V82" s="104">
        <v>59.521284949986502</v>
      </c>
      <c r="W82" s="104">
        <v>40.936484904703804</v>
      </c>
      <c r="X82" s="104">
        <v>48.574698034253998</v>
      </c>
      <c r="Y82" s="104">
        <v>48.477899690348501</v>
      </c>
      <c r="Z82" s="82"/>
    </row>
    <row r="83" spans="1:28">
      <c r="A83" t="s">
        <v>256</v>
      </c>
      <c r="B83" s="104">
        <v>23.626491458607092</v>
      </c>
      <c r="C83" s="104">
        <v>31.258723404255324</v>
      </c>
      <c r="D83" s="104">
        <v>28.457945347630574</v>
      </c>
      <c r="E83" s="104">
        <v>22.167348274993707</v>
      </c>
      <c r="F83" s="104">
        <v>39.747117163412128</v>
      </c>
      <c r="G83" s="104">
        <v>21.672286803239643</v>
      </c>
      <c r="H83" s="104">
        <v>58.411224066390034</v>
      </c>
      <c r="I83" s="104">
        <v>53.57617202634637</v>
      </c>
      <c r="J83" s="104">
        <v>34.864061187762445</v>
      </c>
      <c r="K83" s="104">
        <v>39.639285714285712</v>
      </c>
      <c r="L83" s="104">
        <v>39.047775297619054</v>
      </c>
      <c r="M83" s="82"/>
      <c r="N83" t="s">
        <v>465</v>
      </c>
      <c r="O83" s="104">
        <v>30.600614827058401</v>
      </c>
      <c r="P83" s="104">
        <v>40.204453605237703</v>
      </c>
      <c r="Q83" s="104">
        <v>36.026991719905197</v>
      </c>
      <c r="R83" s="104">
        <v>30.8074994348122</v>
      </c>
      <c r="S83" s="104">
        <v>49.448164111237901</v>
      </c>
      <c r="T83" s="104">
        <v>26.410138643002998</v>
      </c>
      <c r="U83" s="104">
        <v>85.270207280848993</v>
      </c>
      <c r="V83" s="104">
        <v>59.497781653725703</v>
      </c>
      <c r="W83" s="104">
        <v>40.917080498359802</v>
      </c>
      <c r="X83" s="104">
        <v>48.549813258551801</v>
      </c>
      <c r="Y83" s="104">
        <v>48.454342781338099</v>
      </c>
      <c r="Z83" s="82"/>
    </row>
    <row r="84" spans="1:28">
      <c r="A84" t="s">
        <v>255</v>
      </c>
      <c r="B84" s="104">
        <v>24.511510759771625</v>
      </c>
      <c r="C84" s="104">
        <v>31.364047322540472</v>
      </c>
      <c r="D84" s="104">
        <v>28.915605117565701</v>
      </c>
      <c r="E84" s="104">
        <v>22.384056698444553</v>
      </c>
      <c r="F84" s="104">
        <v>39.593428353270561</v>
      </c>
      <c r="G84" s="104">
        <v>22.171846153846154</v>
      </c>
      <c r="H84" s="104">
        <v>58.938133195815524</v>
      </c>
      <c r="I84" s="104">
        <v>53.377492682926828</v>
      </c>
      <c r="J84" s="104">
        <v>35.154109629629616</v>
      </c>
      <c r="K84" s="104">
        <v>40.704613166746753</v>
      </c>
      <c r="L84" s="104">
        <v>40.039346857991085</v>
      </c>
      <c r="M84" s="82"/>
      <c r="N84" t="s">
        <v>466</v>
      </c>
      <c r="O84" s="104">
        <v>30.592268512653</v>
      </c>
      <c r="P84" s="104">
        <v>40.193210919925903</v>
      </c>
      <c r="Q84" s="104">
        <v>36.018507901004298</v>
      </c>
      <c r="R84" s="104">
        <v>30.799905009863</v>
      </c>
      <c r="S84" s="104">
        <v>49.437971588787399</v>
      </c>
      <c r="T84" s="104">
        <v>26.399969369768598</v>
      </c>
      <c r="U84" s="104">
        <v>85.243065115060702</v>
      </c>
      <c r="V84" s="104">
        <v>59.477864896132402</v>
      </c>
      <c r="W84" s="104">
        <v>40.899934664708098</v>
      </c>
      <c r="X84" s="104">
        <v>48.5273911167737</v>
      </c>
      <c r="Y84" s="104">
        <v>48.433145634434602</v>
      </c>
      <c r="Z84" s="82"/>
    </row>
    <row r="85" spans="1:28">
      <c r="A85" t="s">
        <v>254</v>
      </c>
      <c r="B85" s="104">
        <v>24.412316652286453</v>
      </c>
      <c r="C85" s="104">
        <v>30.915922681969192</v>
      </c>
      <c r="D85" s="104">
        <v>29.68935326842837</v>
      </c>
      <c r="E85" s="104">
        <v>22.618997756170529</v>
      </c>
      <c r="F85" s="104">
        <v>41.745357600615229</v>
      </c>
      <c r="G85" s="104">
        <v>22.060000000000002</v>
      </c>
      <c r="H85" s="104">
        <v>60.269259705085759</v>
      </c>
      <c r="I85" s="104">
        <v>57.026272944932167</v>
      </c>
      <c r="J85" s="104">
        <v>35.423996431757359</v>
      </c>
      <c r="K85" s="104">
        <v>41.28216306156407</v>
      </c>
      <c r="L85" s="104">
        <v>40.807218773280354</v>
      </c>
      <c r="M85" s="82"/>
      <c r="N85" t="s">
        <v>467</v>
      </c>
      <c r="O85" s="104">
        <v>30.585329763102202</v>
      </c>
      <c r="P85" s="104">
        <v>40.183940793608102</v>
      </c>
      <c r="Q85" s="104">
        <v>36.0121103534537</v>
      </c>
      <c r="R85" s="104">
        <v>30.793555059036098</v>
      </c>
      <c r="S85" s="104">
        <v>49.429962132473896</v>
      </c>
      <c r="T85" s="104">
        <v>26.3909382915115</v>
      </c>
      <c r="U85" s="104">
        <v>85.217539839367106</v>
      </c>
      <c r="V85" s="104">
        <v>59.461339372270601</v>
      </c>
      <c r="W85" s="104">
        <v>40.884967194467301</v>
      </c>
      <c r="X85" s="104">
        <v>48.5073998715527</v>
      </c>
      <c r="Y85" s="104">
        <v>48.414267805228597</v>
      </c>
      <c r="Z85" s="82"/>
    </row>
    <row r="86" spans="1:28">
      <c r="A86" t="s">
        <v>253</v>
      </c>
      <c r="B86" s="104">
        <v>24.476149176062453</v>
      </c>
      <c r="C86" s="104">
        <v>30.83017292784735</v>
      </c>
      <c r="D86" s="104">
        <v>29.571922005571032</v>
      </c>
      <c r="E86" s="104">
        <v>22.581401146846172</v>
      </c>
      <c r="F86" s="104">
        <v>40.88105680655066</v>
      </c>
      <c r="G86" s="104">
        <v>21.88207058823529</v>
      </c>
      <c r="H86" s="104">
        <v>60.159586385178791</v>
      </c>
      <c r="I86" s="104">
        <v>56.127695686900957</v>
      </c>
      <c r="J86" s="104">
        <v>35.039297834991217</v>
      </c>
      <c r="K86" s="104">
        <v>41.22758556461001</v>
      </c>
      <c r="L86" s="104">
        <v>40.747004470938897</v>
      </c>
      <c r="M86" s="82"/>
      <c r="N86" t="s">
        <v>468</v>
      </c>
      <c r="O86" s="104">
        <v>30.579673839689502</v>
      </c>
      <c r="P86" s="104">
        <v>40.176467668912203</v>
      </c>
      <c r="Q86" s="104">
        <v>36.007583377659103</v>
      </c>
      <c r="R86" s="104">
        <v>30.788324630184199</v>
      </c>
      <c r="S86" s="104">
        <v>49.4238985199746</v>
      </c>
      <c r="T86" s="104">
        <v>26.383004252408501</v>
      </c>
      <c r="U86" s="104">
        <v>85.193595252662107</v>
      </c>
      <c r="V86" s="104">
        <v>59.447987295318299</v>
      </c>
      <c r="W86" s="104">
        <v>40.872073428712902</v>
      </c>
      <c r="X86" s="104">
        <v>48.489768776606198</v>
      </c>
      <c r="Y86" s="104">
        <v>48.397639552249402</v>
      </c>
      <c r="Z86" s="82"/>
    </row>
    <row r="87" spans="1:28">
      <c r="A87" t="s">
        <v>252</v>
      </c>
      <c r="B87" s="104">
        <v>24.28131567706108</v>
      </c>
      <c r="C87" s="104">
        <v>30.701923076923073</v>
      </c>
      <c r="D87" s="104">
        <v>29.920699893955462</v>
      </c>
      <c r="E87" s="104">
        <v>22.795704630788478</v>
      </c>
      <c r="F87" s="104">
        <v>40.924107096438782</v>
      </c>
      <c r="G87" s="104">
        <v>22.027790917691583</v>
      </c>
      <c r="H87" s="104">
        <v>60.143455945252363</v>
      </c>
      <c r="I87" s="104">
        <v>56.038030669895065</v>
      </c>
      <c r="J87" s="104">
        <v>34.938800475059381</v>
      </c>
      <c r="K87" s="104">
        <v>41.370453364816996</v>
      </c>
      <c r="L87" s="104">
        <v>41.08</v>
      </c>
      <c r="M87" s="82"/>
      <c r="N87" t="s">
        <v>469</v>
      </c>
      <c r="O87" s="104">
        <v>30.575162982731101</v>
      </c>
      <c r="P87" s="104">
        <v>40.170593916199401</v>
      </c>
      <c r="Q87" s="104">
        <v>36.004690227265598</v>
      </c>
      <c r="R87" s="104">
        <v>30.784077269358001</v>
      </c>
      <c r="S87" s="104">
        <v>49.419537076369899</v>
      </c>
      <c r="T87" s="104">
        <v>26.376118367329699</v>
      </c>
      <c r="U87" s="104">
        <v>85.171179547161202</v>
      </c>
      <c r="V87" s="104">
        <v>59.4375733018475</v>
      </c>
      <c r="W87" s="104">
        <v>40.861129755422397</v>
      </c>
      <c r="X87" s="104">
        <v>48.474396056027601</v>
      </c>
      <c r="Y87" s="104">
        <v>48.383164680148099</v>
      </c>
      <c r="Z87" s="82"/>
    </row>
    <row r="88" spans="1:28">
      <c r="A88" t="s">
        <v>251</v>
      </c>
      <c r="B88" s="104">
        <v>24.102692307692305</v>
      </c>
      <c r="C88" s="104">
        <v>31.111322751322749</v>
      </c>
      <c r="D88" s="104">
        <v>28.928303747534514</v>
      </c>
      <c r="E88" s="104">
        <v>22.818075490439533</v>
      </c>
      <c r="F88" s="104">
        <v>42.092446223111558</v>
      </c>
      <c r="G88" s="104">
        <v>21.95260623229462</v>
      </c>
      <c r="H88" s="104">
        <v>60.578220404383387</v>
      </c>
      <c r="I88" s="104">
        <v>57.048551007147495</v>
      </c>
      <c r="J88" s="104">
        <v>34.765167229211407</v>
      </c>
      <c r="K88" s="104">
        <v>41.557894736842108</v>
      </c>
      <c r="L88" s="104">
        <v>40.855461928934005</v>
      </c>
      <c r="M88" s="82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82"/>
    </row>
    <row r="89" spans="1:28">
      <c r="A89" t="s">
        <v>250</v>
      </c>
      <c r="B89" s="104">
        <v>24.070000000000004</v>
      </c>
      <c r="C89" s="104">
        <v>31.081447910535609</v>
      </c>
      <c r="D89" s="104">
        <v>28.801117318435761</v>
      </c>
      <c r="E89" s="104">
        <v>21.702263878875272</v>
      </c>
      <c r="F89" s="104">
        <v>41.604111922141115</v>
      </c>
      <c r="G89" s="104">
        <v>21.888081805359665</v>
      </c>
      <c r="H89" s="104">
        <v>59.329798957557713</v>
      </c>
      <c r="I89" s="104">
        <v>56.454720257234726</v>
      </c>
      <c r="J89" s="104">
        <v>34.571078431372548</v>
      </c>
      <c r="K89" s="104">
        <v>40.930534408873193</v>
      </c>
      <c r="L89" s="104">
        <v>40.816219081272088</v>
      </c>
      <c r="M89" s="82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82"/>
    </row>
    <row r="90" spans="1:28">
      <c r="A90" t="s">
        <v>249</v>
      </c>
      <c r="B90" s="104">
        <v>24.151658747300214</v>
      </c>
      <c r="C90" s="104">
        <v>31.140575748764167</v>
      </c>
      <c r="D90" s="104">
        <v>28.482298624754424</v>
      </c>
      <c r="E90" s="104">
        <v>22.261938851603283</v>
      </c>
      <c r="F90" s="104">
        <v>41.844555925262348</v>
      </c>
      <c r="G90" s="104">
        <v>21.833621495327105</v>
      </c>
      <c r="H90" s="104">
        <v>61.892371197064683</v>
      </c>
      <c r="I90" s="104">
        <v>53.549902229174812</v>
      </c>
      <c r="J90" s="104">
        <v>34.776503388786196</v>
      </c>
      <c r="K90" s="104">
        <v>40.858725663716818</v>
      </c>
      <c r="L90" s="104">
        <v>40.931723100075232</v>
      </c>
      <c r="M90" s="82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82"/>
    </row>
    <row r="91" spans="1:28">
      <c r="A91" t="s">
        <v>248</v>
      </c>
      <c r="B91" s="104">
        <v>24.34369565217391</v>
      </c>
      <c r="C91" s="104">
        <v>30.920845523698073</v>
      </c>
      <c r="D91" s="104">
        <v>28.074760172014553</v>
      </c>
      <c r="E91" s="104">
        <v>22.940695608022338</v>
      </c>
      <c r="F91" s="104">
        <v>42.205935109469806</v>
      </c>
      <c r="G91" s="104">
        <v>22.983947633434038</v>
      </c>
      <c r="H91" s="104">
        <v>61.200857489755649</v>
      </c>
      <c r="I91" s="104">
        <v>54.222367906066538</v>
      </c>
      <c r="J91" s="104">
        <v>34.616199417287149</v>
      </c>
      <c r="K91" s="104">
        <v>40.62416961130743</v>
      </c>
      <c r="L91" s="104">
        <v>41.148800904977371</v>
      </c>
      <c r="M91" s="82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82"/>
    </row>
    <row r="92" spans="1:28">
      <c r="A92" t="s">
        <v>247</v>
      </c>
      <c r="B92" s="104">
        <v>24.75</v>
      </c>
      <c r="C92" s="104">
        <v>30.967413173652698</v>
      </c>
      <c r="D92" s="104">
        <v>27.191164658634545</v>
      </c>
      <c r="E92" s="104">
        <v>22.256078431372547</v>
      </c>
      <c r="F92" s="104">
        <v>44.018666148666149</v>
      </c>
      <c r="G92" s="104">
        <v>22.157913875598091</v>
      </c>
      <c r="H92" s="104">
        <v>60.547346497994454</v>
      </c>
      <c r="I92" s="104">
        <v>53.836655518394643</v>
      </c>
      <c r="J92" s="104">
        <v>34.798580684973778</v>
      </c>
      <c r="K92" s="104">
        <v>40.766951402805617</v>
      </c>
      <c r="L92" s="104">
        <v>41.278747164103848</v>
      </c>
      <c r="M92" s="82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82"/>
    </row>
    <row r="93" spans="1:28">
      <c r="A93" t="s">
        <v>246</v>
      </c>
      <c r="B93" s="104">
        <v>25.011892247043367</v>
      </c>
      <c r="C93" s="104">
        <v>30.671679805943</v>
      </c>
      <c r="D93" s="104">
        <v>27.483339058742697</v>
      </c>
      <c r="E93" s="104">
        <v>22.022183622828788</v>
      </c>
      <c r="F93" s="104">
        <v>45.256430241621217</v>
      </c>
      <c r="G93" s="104">
        <v>22.026666666666667</v>
      </c>
      <c r="H93" s="104">
        <v>60.986635944700467</v>
      </c>
      <c r="I93" s="104">
        <v>55.345623046875005</v>
      </c>
      <c r="J93" s="104">
        <v>34.960097205346287</v>
      </c>
      <c r="K93" s="104">
        <v>41.073599607939229</v>
      </c>
      <c r="L93" s="104">
        <v>41.099094076655049</v>
      </c>
      <c r="M93" s="82"/>
      <c r="O93" s="104"/>
      <c r="P93" s="104"/>
      <c r="Q93" s="104"/>
      <c r="R93" s="104"/>
      <c r="S93" s="104"/>
      <c r="T93" s="104"/>
      <c r="U93" s="104"/>
      <c r="V93" s="104"/>
      <c r="W93" s="104"/>
      <c r="X93" s="104"/>
      <c r="Y93" s="104"/>
      <c r="Z93" s="82"/>
      <c r="AB93" s="85"/>
    </row>
    <row r="94" spans="1:28">
      <c r="A94" t="s">
        <v>245</v>
      </c>
      <c r="B94" s="104">
        <v>24.932708242477105</v>
      </c>
      <c r="C94" s="104">
        <v>30.694836295603377</v>
      </c>
      <c r="D94" s="104">
        <v>27.924808290155443</v>
      </c>
      <c r="E94" s="104">
        <v>22.620697441043657</v>
      </c>
      <c r="F94" s="104">
        <v>45.282886357753043</v>
      </c>
      <c r="G94" s="104">
        <v>22.064956855225308</v>
      </c>
      <c r="H94" s="104">
        <v>64.52593250444049</v>
      </c>
      <c r="I94" s="104">
        <v>56.664878522837704</v>
      </c>
      <c r="J94" s="104">
        <v>35.192865835108009</v>
      </c>
      <c r="K94" s="104">
        <v>41.177890044576515</v>
      </c>
      <c r="L94" s="104">
        <v>41.933539603960391</v>
      </c>
      <c r="M94" s="82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  <c r="Z94" s="82"/>
    </row>
    <row r="95" spans="1:28">
      <c r="A95" t="s">
        <v>244</v>
      </c>
      <c r="B95" s="104">
        <v>25.070775295663598</v>
      </c>
      <c r="C95" s="104">
        <v>30.640851063829786</v>
      </c>
      <c r="D95" s="104">
        <v>28.215295745416803</v>
      </c>
      <c r="E95" s="104">
        <v>22.711367413749684</v>
      </c>
      <c r="F95" s="104">
        <v>44.865616649537507</v>
      </c>
      <c r="G95" s="104">
        <v>22.104292520247739</v>
      </c>
      <c r="H95" s="104">
        <v>61.795478660343804</v>
      </c>
      <c r="I95" s="104">
        <v>56.084889577683064</v>
      </c>
      <c r="J95" s="104">
        <v>35.611361727654469</v>
      </c>
      <c r="K95" s="104">
        <v>41.070841487279843</v>
      </c>
      <c r="L95" s="104">
        <v>42.162075892857153</v>
      </c>
      <c r="M95" s="82"/>
      <c r="O95" s="104"/>
      <c r="P95" s="104"/>
      <c r="Q95" s="104"/>
      <c r="R95" s="104"/>
      <c r="S95" s="104"/>
      <c r="T95" s="104"/>
      <c r="U95" s="104"/>
      <c r="V95" s="104"/>
      <c r="W95" s="104"/>
      <c r="X95" s="104"/>
      <c r="Y95" s="104"/>
      <c r="Z95" s="82"/>
    </row>
    <row r="96" spans="1:28">
      <c r="A96" t="s">
        <v>243</v>
      </c>
      <c r="B96" s="104">
        <v>25.212125603864731</v>
      </c>
      <c r="C96" s="104">
        <v>30.755127646326276</v>
      </c>
      <c r="D96" s="104">
        <v>28.55622406639004</v>
      </c>
      <c r="E96" s="104">
        <v>22.498406924234821</v>
      </c>
      <c r="F96" s="104">
        <v>44.883634512598633</v>
      </c>
      <c r="G96" s="104">
        <v>22.399355769230766</v>
      </c>
      <c r="H96" s="104">
        <v>61.51774716369529</v>
      </c>
      <c r="I96" s="104">
        <v>56.088029268292679</v>
      </c>
      <c r="J96" s="104">
        <v>36.808770370370361</v>
      </c>
      <c r="K96" s="104">
        <v>41.207260932244118</v>
      </c>
      <c r="L96" s="104">
        <v>41.898881741712017</v>
      </c>
      <c r="M96" s="82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82"/>
    </row>
    <row r="97" spans="1:26">
      <c r="A97" t="s">
        <v>242</v>
      </c>
      <c r="B97" s="104">
        <v>23.91512079378775</v>
      </c>
      <c r="C97" s="104">
        <v>30.664270613107821</v>
      </c>
      <c r="D97" s="104">
        <v>28.821015299026421</v>
      </c>
      <c r="E97" s="104">
        <v>22.463836948391926</v>
      </c>
      <c r="F97" s="104">
        <v>42.917980005126893</v>
      </c>
      <c r="G97" s="104">
        <v>22.969690721649485</v>
      </c>
      <c r="H97" s="104">
        <v>60.186840204634365</v>
      </c>
      <c r="I97" s="104">
        <v>55.926703910614528</v>
      </c>
      <c r="J97" s="104">
        <v>36.366651798988997</v>
      </c>
      <c r="K97" s="104">
        <v>40.691433325410038</v>
      </c>
      <c r="L97" s="104">
        <v>42.231537124410224</v>
      </c>
      <c r="M97" s="82"/>
      <c r="O97" s="104"/>
      <c r="P97" s="104"/>
      <c r="Q97" s="104"/>
      <c r="R97" s="104"/>
      <c r="S97" s="104"/>
      <c r="T97" s="104"/>
      <c r="U97" s="104"/>
      <c r="V97" s="104"/>
      <c r="W97" s="104"/>
      <c r="X97" s="104"/>
      <c r="Y97" s="104"/>
      <c r="Z97" s="82"/>
    </row>
    <row r="98" spans="1:26">
      <c r="A98" t="s">
        <v>241</v>
      </c>
      <c r="B98" s="104">
        <v>23.977450130095409</v>
      </c>
      <c r="C98" s="104">
        <v>31.035086463923676</v>
      </c>
      <c r="D98" s="104">
        <v>28.885571030640673</v>
      </c>
      <c r="E98" s="104">
        <v>22.363500373971576</v>
      </c>
      <c r="F98" s="104">
        <v>42.798426305015347</v>
      </c>
      <c r="G98" s="104">
        <v>21.830776470588237</v>
      </c>
      <c r="H98" s="104">
        <v>59.811724831250892</v>
      </c>
      <c r="I98" s="104">
        <v>54.746855031948876</v>
      </c>
      <c r="J98" s="104">
        <v>36.535602691632526</v>
      </c>
      <c r="K98" s="104">
        <v>39.962514551804425</v>
      </c>
      <c r="L98" s="104">
        <v>42.349806259314455</v>
      </c>
      <c r="M98" s="82"/>
      <c r="O98" s="104"/>
      <c r="P98" s="104"/>
      <c r="Q98" s="104"/>
      <c r="R98" s="104"/>
      <c r="S98" s="104"/>
      <c r="T98" s="104"/>
      <c r="U98" s="104"/>
      <c r="V98" s="104"/>
      <c r="W98" s="104"/>
      <c r="X98" s="104"/>
      <c r="Y98" s="104"/>
      <c r="Z98" s="82"/>
    </row>
    <row r="99" spans="1:26">
      <c r="A99" t="s">
        <v>240</v>
      </c>
      <c r="B99" s="104">
        <v>24.440017086715077</v>
      </c>
      <c r="C99" s="104">
        <v>31.521634615384613</v>
      </c>
      <c r="D99" s="104">
        <v>28.919088016967127</v>
      </c>
      <c r="E99" s="104">
        <v>23.62104630788485</v>
      </c>
      <c r="F99" s="104">
        <v>42.953802963348053</v>
      </c>
      <c r="G99" s="104">
        <v>22.212984862819301</v>
      </c>
      <c r="H99" s="104">
        <v>61.245320786997446</v>
      </c>
      <c r="I99" s="104">
        <v>54.41259079903147</v>
      </c>
      <c r="J99" s="104">
        <v>36.380593824228029</v>
      </c>
      <c r="K99" s="104">
        <v>39.914229043683591</v>
      </c>
      <c r="L99" s="104">
        <v>42.89</v>
      </c>
      <c r="M99" s="82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82"/>
    </row>
    <row r="100" spans="1:26">
      <c r="A100" t="s">
        <v>239</v>
      </c>
      <c r="B100" s="104">
        <v>25.23611063094209</v>
      </c>
      <c r="C100" s="104">
        <v>32.180537918871245</v>
      </c>
      <c r="D100" s="104">
        <v>28.272399737015117</v>
      </c>
      <c r="E100" s="104">
        <v>23.221527191457657</v>
      </c>
      <c r="F100" s="104">
        <v>43.909172086043021</v>
      </c>
      <c r="G100" s="104">
        <v>22.159121813031163</v>
      </c>
      <c r="H100" s="104">
        <v>62.039424293872507</v>
      </c>
      <c r="I100" s="104">
        <v>53.192813515269648</v>
      </c>
      <c r="J100" s="104">
        <v>36.64996624731512</v>
      </c>
      <c r="K100" s="104">
        <v>40.565614035087727</v>
      </c>
      <c r="L100" s="104">
        <v>42.591248730964459</v>
      </c>
      <c r="M100" s="82"/>
      <c r="Z100" s="82"/>
    </row>
    <row r="101" spans="1:26">
      <c r="A101" t="s">
        <v>238</v>
      </c>
      <c r="B101" s="104">
        <v>25.910000000000004</v>
      </c>
      <c r="C101" s="104">
        <v>32.501989405532669</v>
      </c>
      <c r="D101" s="104">
        <v>28.781531383503125</v>
      </c>
      <c r="E101" s="104">
        <v>22.586243691420332</v>
      </c>
      <c r="F101" s="104">
        <v>43.310243309002431</v>
      </c>
      <c r="G101" s="104">
        <v>22.300869769628587</v>
      </c>
      <c r="H101" s="104">
        <v>62.089793000744606</v>
      </c>
      <c r="I101" s="104">
        <v>52.459652733118972</v>
      </c>
      <c r="J101" s="104">
        <v>36.299632352941181</v>
      </c>
      <c r="K101" s="104">
        <v>40.371454499621869</v>
      </c>
      <c r="L101" s="104">
        <v>42.263321554770322</v>
      </c>
      <c r="M101" s="82"/>
      <c r="Z101" s="82"/>
    </row>
    <row r="102" spans="1:26">
      <c r="A102" t="s">
        <v>237</v>
      </c>
      <c r="B102" s="104">
        <v>25.844578833693305</v>
      </c>
      <c r="C102" s="104">
        <v>32.832585053794702</v>
      </c>
      <c r="D102" s="104">
        <v>28.79475442043222</v>
      </c>
      <c r="E102" s="104">
        <v>23.103534675615215</v>
      </c>
      <c r="F102" s="104">
        <v>43.817425134374197</v>
      </c>
      <c r="G102" s="104">
        <v>22.328200934579442</v>
      </c>
      <c r="H102" s="104">
        <v>63.837560006115282</v>
      </c>
      <c r="I102" s="104">
        <v>50.3230504497458</v>
      </c>
      <c r="J102" s="104">
        <v>36.163995686999378</v>
      </c>
      <c r="K102" s="104">
        <v>40.388070796460177</v>
      </c>
      <c r="L102" s="104">
        <v>42.303069977426631</v>
      </c>
      <c r="M102" s="82"/>
      <c r="Z102" s="82"/>
    </row>
    <row r="103" spans="1:26">
      <c r="A103" t="s">
        <v>236</v>
      </c>
      <c r="B103" s="104">
        <v>25.399086956521739</v>
      </c>
      <c r="C103" s="104">
        <v>32.141778818022239</v>
      </c>
      <c r="D103" s="104">
        <v>29.178220310949385</v>
      </c>
      <c r="E103" s="104">
        <v>23.266260472201065</v>
      </c>
      <c r="F103" s="104">
        <v>42.011527301503563</v>
      </c>
      <c r="G103" s="104">
        <v>24.363846928499498</v>
      </c>
      <c r="H103" s="104">
        <v>63.54317650629838</v>
      </c>
      <c r="I103" s="104">
        <v>50.441268101761253</v>
      </c>
      <c r="J103" s="104">
        <v>35.140537390741343</v>
      </c>
      <c r="K103" s="104">
        <v>40.20263503281172</v>
      </c>
      <c r="L103" s="104">
        <v>41.883778280542984</v>
      </c>
      <c r="M103" s="82"/>
      <c r="Z103" s="82"/>
    </row>
    <row r="104" spans="1:26">
      <c r="A104" t="s">
        <v>235</v>
      </c>
      <c r="B104" s="104">
        <v>25.44</v>
      </c>
      <c r="C104" s="104">
        <v>32.151544910179645</v>
      </c>
      <c r="D104" s="104">
        <v>29.1097389558233</v>
      </c>
      <c r="E104" s="104">
        <v>23.251176470588234</v>
      </c>
      <c r="F104" s="104">
        <v>40.590942760942767</v>
      </c>
      <c r="G104" s="104">
        <v>23.233741626794263</v>
      </c>
      <c r="H104" s="104">
        <v>64.594878124035802</v>
      </c>
      <c r="I104" s="104">
        <v>50.022478851072194</v>
      </c>
      <c r="J104" s="104">
        <v>34.927537796976246</v>
      </c>
      <c r="K104" s="104">
        <v>40.55130511022044</v>
      </c>
      <c r="L104" s="104">
        <v>41.547113687925375</v>
      </c>
      <c r="M104" s="82"/>
      <c r="Z104" s="82"/>
    </row>
    <row r="105" spans="1:26">
      <c r="A105" t="s">
        <v>234</v>
      </c>
      <c r="B105" s="104">
        <v>25.182041173894003</v>
      </c>
      <c r="C105" s="104">
        <v>31.288853850818686</v>
      </c>
      <c r="D105" s="104">
        <v>28.502318790793538</v>
      </c>
      <c r="E105" s="104">
        <v>22.390732009925561</v>
      </c>
      <c r="F105" s="104">
        <v>41.167472070667714</v>
      </c>
      <c r="G105" s="104">
        <v>23.302222222222223</v>
      </c>
      <c r="H105" s="104">
        <v>65.139585253456232</v>
      </c>
      <c r="I105" s="104">
        <v>49.086474609374996</v>
      </c>
      <c r="J105" s="104">
        <v>35.138566221142156</v>
      </c>
      <c r="K105" s="104">
        <v>40.857319284489094</v>
      </c>
      <c r="L105" s="104">
        <v>41.276585365853656</v>
      </c>
      <c r="M105" s="82"/>
      <c r="Z105" s="82"/>
    </row>
    <row r="106" spans="1:26">
      <c r="A106" t="s">
        <v>233</v>
      </c>
      <c r="B106" s="104">
        <v>25.042324465765375</v>
      </c>
      <c r="C106" s="104">
        <v>31.734228250701598</v>
      </c>
      <c r="D106" s="104">
        <v>28.021803108808296</v>
      </c>
      <c r="E106" s="104">
        <v>22.528976417461116</v>
      </c>
      <c r="F106" s="104">
        <v>40.653357494175509</v>
      </c>
      <c r="G106" s="104">
        <v>23.279827420901245</v>
      </c>
      <c r="H106" s="104">
        <v>65.027104795737117</v>
      </c>
      <c r="I106" s="104">
        <v>48.99234207968901</v>
      </c>
      <c r="J106" s="104">
        <v>35.202798904776394</v>
      </c>
      <c r="K106" s="104">
        <v>40.724952947003459</v>
      </c>
      <c r="L106" s="104">
        <v>41.626225247524751</v>
      </c>
      <c r="M106" s="82"/>
      <c r="Z106" s="82"/>
    </row>
    <row r="107" spans="1:26">
      <c r="A107" t="s">
        <v>232</v>
      </c>
      <c r="B107" s="104">
        <v>24.622549277266749</v>
      </c>
      <c r="C107" s="104">
        <v>31.782978723404259</v>
      </c>
      <c r="D107" s="104">
        <v>27.807644413697677</v>
      </c>
      <c r="E107" s="104">
        <v>22.253246033744649</v>
      </c>
      <c r="F107" s="104">
        <v>39.884922918807817</v>
      </c>
      <c r="G107" s="104">
        <v>22.855159599809433</v>
      </c>
      <c r="H107" s="104">
        <v>63.017851215174865</v>
      </c>
      <c r="I107" s="104">
        <v>48.418248740798134</v>
      </c>
      <c r="J107" s="104">
        <v>34.485428914217152</v>
      </c>
      <c r="K107" s="104">
        <v>40.290890410958902</v>
      </c>
      <c r="L107" s="104">
        <v>41.150424107142868</v>
      </c>
      <c r="M107" s="82"/>
      <c r="Z107" s="82"/>
    </row>
    <row r="108" spans="1:26">
      <c r="A108" t="s">
        <v>231</v>
      </c>
      <c r="B108" s="104">
        <v>24.20123847167325</v>
      </c>
      <c r="C108" s="104">
        <v>30.427247820672477</v>
      </c>
      <c r="D108" s="104">
        <v>27.167264868603045</v>
      </c>
      <c r="E108" s="104">
        <v>21.77800050175615</v>
      </c>
      <c r="F108" s="104">
        <v>38.380885721557654</v>
      </c>
      <c r="G108" s="104">
        <v>22.802668269230768</v>
      </c>
      <c r="H108" s="104">
        <v>62.485102401650209</v>
      </c>
      <c r="I108" s="104">
        <v>44.492956097560977</v>
      </c>
      <c r="J108" s="104">
        <v>33.20220444444444</v>
      </c>
      <c r="K108" s="104">
        <v>39.038976453628067</v>
      </c>
      <c r="L108" s="104">
        <v>39.989891142998509</v>
      </c>
      <c r="M108" s="82"/>
      <c r="Z108" s="82"/>
    </row>
    <row r="109" spans="1:26">
      <c r="A109" t="s">
        <v>230</v>
      </c>
      <c r="B109" s="104">
        <v>23.626747195858503</v>
      </c>
      <c r="C109" s="104">
        <v>30.403298097251586</v>
      </c>
      <c r="D109" s="104">
        <v>26.664805285118216</v>
      </c>
      <c r="E109" s="104">
        <v>22.245462478184994</v>
      </c>
      <c r="F109" s="104">
        <v>37.523916944373241</v>
      </c>
      <c r="G109" s="104">
        <v>21.264020618556703</v>
      </c>
      <c r="H109" s="104">
        <v>63.679366536262414</v>
      </c>
      <c r="I109" s="104">
        <v>39.846767757382288</v>
      </c>
      <c r="J109" s="104">
        <v>32.705179898899793</v>
      </c>
      <c r="K109" s="104">
        <v>39.490282861896844</v>
      </c>
      <c r="L109" s="104">
        <v>39.283297740253282</v>
      </c>
      <c r="M109" s="82"/>
      <c r="Z109" s="82"/>
    </row>
    <row r="110" spans="1:26">
      <c r="A110" t="s">
        <v>229</v>
      </c>
      <c r="B110" s="104">
        <v>23.63833477883782</v>
      </c>
      <c r="C110" s="104">
        <v>30.299260584376867</v>
      </c>
      <c r="D110" s="104">
        <v>26.365682451253484</v>
      </c>
      <c r="E110" s="104">
        <v>22.185739217152825</v>
      </c>
      <c r="F110" s="104">
        <v>38.161522517911969</v>
      </c>
      <c r="G110" s="104">
        <v>20.886964705882352</v>
      </c>
      <c r="H110" s="104">
        <v>62.891322705730282</v>
      </c>
      <c r="I110" s="104">
        <v>39.0211661341853</v>
      </c>
      <c r="J110" s="104">
        <v>32.17550906963136</v>
      </c>
      <c r="K110" s="104">
        <v>38.962225844004649</v>
      </c>
      <c r="L110" s="104">
        <v>38.616572280178836</v>
      </c>
      <c r="M110" s="82"/>
      <c r="Z110" s="82"/>
    </row>
    <row r="111" spans="1:26">
      <c r="A111" t="s">
        <v>228</v>
      </c>
      <c r="B111" s="104">
        <v>23.091055104656128</v>
      </c>
      <c r="C111" s="104">
        <v>30.366586538461537</v>
      </c>
      <c r="D111" s="104">
        <v>27.023881230116647</v>
      </c>
      <c r="E111" s="104">
        <v>22.202853566958694</v>
      </c>
      <c r="F111" s="104">
        <v>37.923264881726013</v>
      </c>
      <c r="G111" s="104">
        <v>21.966059602649008</v>
      </c>
      <c r="H111" s="104">
        <v>63.357228400342187</v>
      </c>
      <c r="I111" s="104">
        <v>38.495173527037934</v>
      </c>
      <c r="J111" s="104">
        <v>32.864988123515438</v>
      </c>
      <c r="K111" s="104">
        <v>38.389591499409683</v>
      </c>
      <c r="L111" s="104">
        <v>38.090000000000003</v>
      </c>
      <c r="M111" s="82"/>
      <c r="Z111" s="82"/>
    </row>
    <row r="112" spans="1:26">
      <c r="A112" t="s">
        <v>227</v>
      </c>
      <c r="B112" s="104">
        <v>22.93918323249784</v>
      </c>
      <c r="C112" s="104">
        <v>30.37328042328042</v>
      </c>
      <c r="D112" s="104">
        <v>27.371755424063117</v>
      </c>
      <c r="E112" s="104">
        <v>22.668222001489941</v>
      </c>
      <c r="F112" s="104">
        <v>39.064569784892448</v>
      </c>
      <c r="G112" s="104">
        <v>21.085240793201137</v>
      </c>
      <c r="H112" s="104">
        <v>63.788752893965118</v>
      </c>
      <c r="I112" s="104">
        <v>39.590344379467183</v>
      </c>
      <c r="J112" s="104">
        <v>32.219208346118435</v>
      </c>
      <c r="K112" s="104">
        <v>38.757894736842111</v>
      </c>
      <c r="L112" s="104">
        <v>37.969096446700505</v>
      </c>
      <c r="M112" s="82"/>
      <c r="Z112" s="82"/>
    </row>
    <row r="113" spans="1:26">
      <c r="A113" t="s">
        <v>226</v>
      </c>
      <c r="B113" s="104">
        <v>22.7</v>
      </c>
      <c r="C113" s="104">
        <v>30.475350206003533</v>
      </c>
      <c r="D113" s="104">
        <v>28.830496220834707</v>
      </c>
      <c r="E113" s="104">
        <v>21.579178082191781</v>
      </c>
      <c r="F113" s="104">
        <v>39.466545012165447</v>
      </c>
      <c r="G113" s="104">
        <v>21.010907381288199</v>
      </c>
      <c r="H113" s="104">
        <v>62.281179448994784</v>
      </c>
      <c r="I113" s="104">
        <v>41.254977491961419</v>
      </c>
      <c r="J113" s="104">
        <v>32.378284313725494</v>
      </c>
      <c r="K113" s="104">
        <v>38.723640030249548</v>
      </c>
      <c r="L113" s="104">
        <v>38.695123674911663</v>
      </c>
      <c r="M113" s="82"/>
      <c r="Z113" s="82"/>
    </row>
    <row r="114" spans="1:26">
      <c r="A114" t="s">
        <v>225</v>
      </c>
      <c r="B114" s="104">
        <v>22.669101511879049</v>
      </c>
      <c r="C114" s="104">
        <v>30.731831927886009</v>
      </c>
      <c r="D114" s="104">
        <v>29.868821218074658</v>
      </c>
      <c r="E114" s="104">
        <v>22.861431767337809</v>
      </c>
      <c r="F114" s="104">
        <v>40.581919631430765</v>
      </c>
      <c r="G114" s="104">
        <v>21.369953271028038</v>
      </c>
      <c r="H114" s="104">
        <v>62.953383274728651</v>
      </c>
      <c r="I114" s="104">
        <v>42.691447008212748</v>
      </c>
      <c r="J114" s="104">
        <v>33.270083179297593</v>
      </c>
      <c r="K114" s="104">
        <v>38.701557522123899</v>
      </c>
      <c r="L114" s="104">
        <v>39.490815149235011</v>
      </c>
      <c r="M114" s="82"/>
      <c r="Z114" s="82"/>
    </row>
    <row r="115" spans="1:26">
      <c r="A115" t="s">
        <v>224</v>
      </c>
      <c r="B115" s="104">
        <v>22.322521739130437</v>
      </c>
      <c r="C115" s="104">
        <v>31.905163838502052</v>
      </c>
      <c r="D115" s="104">
        <v>29.871544823023484</v>
      </c>
      <c r="E115" s="104">
        <v>23.423229246001519</v>
      </c>
      <c r="F115" s="104">
        <v>39.571709311527307</v>
      </c>
      <c r="G115" s="104">
        <v>22.078388721047332</v>
      </c>
      <c r="H115" s="104">
        <v>63.54317650629838</v>
      </c>
      <c r="I115" s="104">
        <v>42.659585127201559</v>
      </c>
      <c r="J115" s="104">
        <v>33.260835221754611</v>
      </c>
      <c r="K115" s="104">
        <v>38.673346794548216</v>
      </c>
      <c r="L115" s="104">
        <v>39.380882352941171</v>
      </c>
      <c r="M115" s="82"/>
      <c r="Z115" s="82"/>
    </row>
    <row r="116" spans="1:26">
      <c r="A116" t="s">
        <v>223</v>
      </c>
      <c r="B116" s="104">
        <v>22.4</v>
      </c>
      <c r="C116" s="104">
        <v>31.97155688622755</v>
      </c>
      <c r="D116" s="104">
        <v>29.353212851405626</v>
      </c>
      <c r="E116" s="104">
        <v>22.540392156862744</v>
      </c>
      <c r="F116" s="104">
        <v>39.42866873866874</v>
      </c>
      <c r="G116" s="104">
        <v>21.247598086124402</v>
      </c>
      <c r="H116" s="104">
        <v>63.373372415921011</v>
      </c>
      <c r="I116" s="104">
        <v>42.184993114302571</v>
      </c>
      <c r="J116" s="104">
        <v>32.645988892317185</v>
      </c>
      <c r="K116" s="104">
        <v>38.375237975951904</v>
      </c>
      <c r="L116" s="104">
        <v>38.525505419712623</v>
      </c>
      <c r="M116" s="82"/>
      <c r="Z116" s="82"/>
    </row>
    <row r="117" spans="1:26">
      <c r="A117" t="s">
        <v>222</v>
      </c>
      <c r="B117" s="104">
        <v>22.18942181340342</v>
      </c>
      <c r="C117" s="104">
        <v>30.849351121892063</v>
      </c>
      <c r="D117" s="104">
        <v>28.783751288217104</v>
      </c>
      <c r="E117" s="104">
        <v>22.521141439205955</v>
      </c>
      <c r="F117" s="104">
        <v>38.547362951415963</v>
      </c>
      <c r="G117" s="104">
        <v>21.674074074074074</v>
      </c>
      <c r="H117" s="104">
        <v>63.706451612903237</v>
      </c>
      <c r="I117" s="104">
        <v>42.079816406249996</v>
      </c>
      <c r="J117" s="104">
        <v>32.49127582017011</v>
      </c>
      <c r="K117" s="104">
        <v>38.645361431021804</v>
      </c>
      <c r="L117" s="104">
        <v>37.805644599303136</v>
      </c>
      <c r="M117" s="82"/>
      <c r="Z117" s="82"/>
    </row>
    <row r="118" spans="1:26">
      <c r="A118" t="s">
        <v>221</v>
      </c>
      <c r="B118" s="104">
        <v>21.933209768861758</v>
      </c>
      <c r="C118" s="104">
        <v>30.432647333956972</v>
      </c>
      <c r="D118" s="104">
        <v>27.769616580310881</v>
      </c>
      <c r="E118" s="104">
        <v>22.626430005017564</v>
      </c>
      <c r="F118" s="104">
        <v>37.96017085166968</v>
      </c>
      <c r="G118" s="104">
        <v>21.691150527325025</v>
      </c>
      <c r="H118" s="104">
        <v>63.909908229721729</v>
      </c>
      <c r="I118" s="104">
        <v>42.268882410106897</v>
      </c>
      <c r="J118" s="104">
        <v>32.501003954974138</v>
      </c>
      <c r="K118" s="104">
        <v>39.523684992570573</v>
      </c>
      <c r="L118" s="104">
        <v>37.83931930693069</v>
      </c>
      <c r="M118" s="82"/>
      <c r="Z118" s="82"/>
    </row>
    <row r="119" spans="1:26">
      <c r="A119" t="s">
        <v>220</v>
      </c>
      <c r="B119" s="104">
        <v>21.913272010512483</v>
      </c>
      <c r="C119" s="104">
        <v>30.725106382978726</v>
      </c>
      <c r="D119" s="104">
        <v>28.254119681771009</v>
      </c>
      <c r="E119" s="104">
        <v>22.70564089649962</v>
      </c>
      <c r="F119" s="104">
        <v>38.014701952723534</v>
      </c>
      <c r="G119" s="104">
        <v>21.487141495950453</v>
      </c>
      <c r="H119" s="104">
        <v>63.179487255483103</v>
      </c>
      <c r="I119" s="104">
        <v>42.377256877179384</v>
      </c>
      <c r="J119" s="104">
        <v>32.512555488902223</v>
      </c>
      <c r="K119" s="104">
        <v>39.797250489236788</v>
      </c>
      <c r="L119" s="104">
        <v>38.075796130952384</v>
      </c>
      <c r="M119" s="82"/>
      <c r="Z119" s="82"/>
    </row>
    <row r="120" spans="1:26">
      <c r="A120" t="s">
        <v>219</v>
      </c>
      <c r="B120" s="104">
        <v>22.199481774264381</v>
      </c>
      <c r="C120" s="104">
        <v>30.661447696139476</v>
      </c>
      <c r="D120" s="104">
        <v>28.361964038727525</v>
      </c>
      <c r="E120" s="104">
        <v>22.852892624184644</v>
      </c>
      <c r="F120" s="104">
        <v>38.635128531432933</v>
      </c>
      <c r="G120" s="104">
        <v>21.251466346153848</v>
      </c>
      <c r="H120" s="104">
        <v>64.177974068071308</v>
      </c>
      <c r="I120" s="104">
        <v>43.920731707317074</v>
      </c>
      <c r="J120" s="104">
        <v>32.300562962962964</v>
      </c>
      <c r="K120" s="104">
        <v>39.797876021143686</v>
      </c>
      <c r="L120" s="104">
        <v>38.090791687283513</v>
      </c>
      <c r="M120" s="82"/>
      <c r="Z120" s="82"/>
    </row>
    <row r="121" spans="1:26">
      <c r="A121" t="s">
        <v>218</v>
      </c>
      <c r="B121" s="104">
        <v>21.946225194132875</v>
      </c>
      <c r="C121" s="104">
        <v>30.710872848082154</v>
      </c>
      <c r="D121" s="104">
        <v>28.694179415855356</v>
      </c>
      <c r="E121" s="104">
        <v>22.969546247818499</v>
      </c>
      <c r="F121" s="104">
        <v>38.032053319661628</v>
      </c>
      <c r="G121" s="104">
        <v>21.532792877225866</v>
      </c>
      <c r="H121" s="104">
        <v>65.296849232621128</v>
      </c>
      <c r="I121" s="104">
        <v>44.093727055067845</v>
      </c>
      <c r="J121" s="104">
        <v>32.42734463276836</v>
      </c>
      <c r="K121" s="104">
        <v>39.697038269550752</v>
      </c>
      <c r="L121" s="104">
        <v>38.366953066799105</v>
      </c>
      <c r="M121" s="82"/>
      <c r="Z121" s="82"/>
    </row>
    <row r="122" spans="1:26">
      <c r="A122" t="s">
        <v>217</v>
      </c>
      <c r="B122" s="104">
        <v>22.062445793581965</v>
      </c>
      <c r="C122" s="104">
        <v>32.106225402504471</v>
      </c>
      <c r="D122" s="104">
        <v>29.101281337047354</v>
      </c>
      <c r="E122" s="104">
        <v>23.063076539516327</v>
      </c>
      <c r="F122" s="104">
        <v>38.112610030706243</v>
      </c>
      <c r="G122" s="104">
        <v>21.358870588235295</v>
      </c>
      <c r="H122" s="104">
        <v>65.469590693666518</v>
      </c>
      <c r="I122" s="104">
        <v>43.610722843450475</v>
      </c>
      <c r="J122" s="104">
        <v>32.284511410181388</v>
      </c>
      <c r="K122" s="104">
        <v>38.569955762514546</v>
      </c>
      <c r="L122" s="104">
        <v>38.666348733233981</v>
      </c>
      <c r="M122" s="82"/>
      <c r="Z122" s="82"/>
    </row>
    <row r="123" spans="1:26">
      <c r="A123" t="s">
        <v>216</v>
      </c>
      <c r="B123" s="104">
        <v>22.585194361384023</v>
      </c>
      <c r="C123" s="104">
        <v>31.214242788461533</v>
      </c>
      <c r="D123" s="104">
        <v>29.685026511134676</v>
      </c>
      <c r="E123" s="104">
        <v>23.347869837296617</v>
      </c>
      <c r="F123" s="104">
        <v>37.932976345204054</v>
      </c>
      <c r="G123" s="104">
        <v>21.544228949858091</v>
      </c>
      <c r="H123" s="104">
        <v>65.958853721129188</v>
      </c>
      <c r="I123" s="104">
        <v>44.075189669087969</v>
      </c>
      <c r="J123" s="104">
        <v>32.440350356294537</v>
      </c>
      <c r="K123" s="104">
        <v>38.321178276269187</v>
      </c>
      <c r="L123" s="104">
        <v>38.770000000000003</v>
      </c>
      <c r="M123" s="82"/>
      <c r="Z123" s="82"/>
    </row>
    <row r="124" spans="1:26">
      <c r="A124" t="s">
        <v>215</v>
      </c>
      <c r="B124" s="104">
        <v>23.21</v>
      </c>
      <c r="C124" s="104">
        <v>32.19</v>
      </c>
      <c r="D124" s="104">
        <v>29.78</v>
      </c>
      <c r="E124" s="104">
        <v>23.21</v>
      </c>
      <c r="F124" s="104">
        <v>39.69</v>
      </c>
      <c r="G124" s="104">
        <v>21.87</v>
      </c>
      <c r="H124" s="104">
        <v>66.67</v>
      </c>
      <c r="I124" s="104">
        <v>47.22</v>
      </c>
      <c r="J124" s="104">
        <v>32.159999999999997</v>
      </c>
      <c r="K124" s="104">
        <v>38.64</v>
      </c>
      <c r="L124" s="104">
        <v>39.08</v>
      </c>
      <c r="M124" s="82"/>
      <c r="Z124" s="82"/>
    </row>
    <row r="125" spans="1:26">
      <c r="A125" t="s">
        <v>214</v>
      </c>
      <c r="B125" s="104">
        <v>23.28</v>
      </c>
      <c r="C125" s="104">
        <v>32.18</v>
      </c>
      <c r="D125" s="104">
        <v>29.8</v>
      </c>
      <c r="E125" s="104">
        <v>23.28</v>
      </c>
      <c r="F125" s="104">
        <v>40.299999999999997</v>
      </c>
      <c r="G125" s="104">
        <v>21.95</v>
      </c>
      <c r="H125" s="104">
        <v>67.64</v>
      </c>
      <c r="I125" s="104">
        <v>47.91</v>
      </c>
      <c r="J125" s="104">
        <v>32.24</v>
      </c>
      <c r="K125" s="104">
        <v>38.909999999999997</v>
      </c>
      <c r="L125" s="104">
        <v>39.270000000000003</v>
      </c>
      <c r="M125" s="82"/>
      <c r="Z125" s="82"/>
    </row>
    <row r="126" spans="1:26">
      <c r="A126" t="s">
        <v>213</v>
      </c>
      <c r="B126" s="104">
        <v>23.19</v>
      </c>
      <c r="C126" s="104">
        <v>32.69</v>
      </c>
      <c r="D126" s="104">
        <v>29.82</v>
      </c>
      <c r="E126" s="104">
        <v>23.19</v>
      </c>
      <c r="F126" s="104">
        <v>38.54</v>
      </c>
      <c r="G126" s="104">
        <v>22.05</v>
      </c>
      <c r="H126" s="104">
        <v>68.040000000000006</v>
      </c>
      <c r="I126" s="104">
        <v>50.62</v>
      </c>
      <c r="J126" s="104">
        <v>32.17</v>
      </c>
      <c r="K126" s="104">
        <v>38.78</v>
      </c>
      <c r="L126" s="104">
        <v>39.619999999999997</v>
      </c>
      <c r="M126" s="82"/>
      <c r="Z126" s="82"/>
    </row>
    <row r="127" spans="1:26">
      <c r="A127" t="s">
        <v>212</v>
      </c>
      <c r="B127" s="104">
        <v>22.9</v>
      </c>
      <c r="C127" s="104">
        <v>32.35</v>
      </c>
      <c r="D127" s="104">
        <v>29.52</v>
      </c>
      <c r="E127" s="104">
        <v>22.9</v>
      </c>
      <c r="F127" s="104">
        <v>36.85</v>
      </c>
      <c r="G127" s="104">
        <v>21.41</v>
      </c>
      <c r="H127" s="104">
        <v>68.290000000000006</v>
      </c>
      <c r="I127" s="104">
        <v>50.98</v>
      </c>
      <c r="J127" s="104">
        <v>30.56</v>
      </c>
      <c r="K127" s="104">
        <v>38.840000000000003</v>
      </c>
      <c r="L127" s="104">
        <v>39.51</v>
      </c>
      <c r="M127" s="82"/>
      <c r="Z127" s="82"/>
    </row>
    <row r="128" spans="1:26">
      <c r="A128" t="s">
        <v>211</v>
      </c>
      <c r="B128" s="104">
        <v>22.91</v>
      </c>
      <c r="C128" s="104">
        <v>31.64</v>
      </c>
      <c r="D128" s="104">
        <v>29.1</v>
      </c>
      <c r="E128" s="104">
        <v>22.91</v>
      </c>
      <c r="F128" s="104">
        <v>38.03</v>
      </c>
      <c r="G128" s="104">
        <v>21.62</v>
      </c>
      <c r="H128" s="104">
        <v>67.099999999999994</v>
      </c>
      <c r="I128" s="104">
        <v>50.62</v>
      </c>
      <c r="J128" s="104">
        <v>32.15</v>
      </c>
      <c r="K128" s="104">
        <v>39.130000000000003</v>
      </c>
      <c r="L128" s="104">
        <v>39.43</v>
      </c>
      <c r="M128" s="82"/>
      <c r="Z128" s="82"/>
    </row>
    <row r="129" spans="1:26">
      <c r="A129" t="s">
        <v>210</v>
      </c>
      <c r="B129" s="104">
        <v>22.85</v>
      </c>
      <c r="C129" s="104">
        <v>30.84</v>
      </c>
      <c r="D129" s="104">
        <v>28.25</v>
      </c>
      <c r="E129" s="104">
        <v>22.85</v>
      </c>
      <c r="F129" s="104">
        <v>38.200000000000003</v>
      </c>
      <c r="G129" s="104">
        <v>21.84</v>
      </c>
      <c r="H129" s="104">
        <v>70.37</v>
      </c>
      <c r="I129" s="104">
        <v>51.03</v>
      </c>
      <c r="J129" s="104">
        <v>32.64</v>
      </c>
      <c r="K129" s="104">
        <v>40.119999999999997</v>
      </c>
      <c r="L129" s="104">
        <v>39.619999999999997</v>
      </c>
      <c r="M129" s="82"/>
      <c r="Z129" s="82"/>
    </row>
    <row r="130" spans="1:26">
      <c r="A130" t="s">
        <v>209</v>
      </c>
      <c r="B130" s="104">
        <v>22.85</v>
      </c>
      <c r="C130" s="104">
        <v>30.03</v>
      </c>
      <c r="D130" s="104">
        <v>28.08</v>
      </c>
      <c r="E130" s="104">
        <v>22.85</v>
      </c>
      <c r="F130" s="104">
        <v>37.97</v>
      </c>
      <c r="G130" s="104">
        <v>21.66</v>
      </c>
      <c r="H130" s="104">
        <v>70.540000000000006</v>
      </c>
      <c r="I130" s="104">
        <v>51.4</v>
      </c>
      <c r="J130" s="104">
        <v>32.65</v>
      </c>
      <c r="K130" s="104">
        <v>39.76</v>
      </c>
      <c r="L130" s="104">
        <v>40.049999999999997</v>
      </c>
      <c r="M130" s="82"/>
      <c r="Z130" s="82"/>
    </row>
    <row r="131" spans="1:26">
      <c r="A131" t="s">
        <v>208</v>
      </c>
      <c r="B131" s="104">
        <v>22.74</v>
      </c>
      <c r="C131" s="104">
        <v>29.92</v>
      </c>
      <c r="D131" s="104">
        <v>28.06</v>
      </c>
      <c r="E131" s="104">
        <v>22.74</v>
      </c>
      <c r="F131" s="104">
        <v>38.31</v>
      </c>
      <c r="G131" s="104">
        <v>21.59</v>
      </c>
      <c r="H131" s="104">
        <v>68.17</v>
      </c>
      <c r="I131" s="104">
        <v>51.8</v>
      </c>
      <c r="J131" s="104">
        <v>33.22</v>
      </c>
      <c r="K131" s="104">
        <v>40.36</v>
      </c>
      <c r="L131" s="104">
        <v>39.99</v>
      </c>
      <c r="M131" s="82"/>
      <c r="Z131" s="82"/>
    </row>
    <row r="132" spans="1:26">
      <c r="A132" t="s">
        <v>207</v>
      </c>
      <c r="B132" s="104">
        <v>22.79</v>
      </c>
      <c r="C132" s="104">
        <v>30.09</v>
      </c>
      <c r="D132" s="104">
        <v>28.09</v>
      </c>
      <c r="E132" s="104">
        <v>22.79</v>
      </c>
      <c r="F132" s="104">
        <v>38.42</v>
      </c>
      <c r="G132" s="104">
        <v>21.51</v>
      </c>
      <c r="H132" s="104">
        <v>68.39</v>
      </c>
      <c r="I132" s="104">
        <v>51.45</v>
      </c>
      <c r="J132" s="104">
        <v>33.44</v>
      </c>
      <c r="K132" s="104">
        <v>41.02</v>
      </c>
      <c r="L132" s="104">
        <v>39.979999999999997</v>
      </c>
      <c r="M132" s="82"/>
      <c r="Z132" s="82"/>
    </row>
    <row r="133" spans="1:26">
      <c r="A133" t="s">
        <v>206</v>
      </c>
      <c r="B133" s="104">
        <v>23.05</v>
      </c>
      <c r="C133" s="104">
        <v>30.86</v>
      </c>
      <c r="D133" s="104">
        <v>28.06</v>
      </c>
      <c r="E133" s="104">
        <v>23.05</v>
      </c>
      <c r="F133" s="104">
        <v>38.119999999999997</v>
      </c>
      <c r="G133" s="104">
        <v>22.06</v>
      </c>
      <c r="H133" s="104">
        <v>68.47</v>
      </c>
      <c r="I133" s="104">
        <v>50.56</v>
      </c>
      <c r="J133" s="104">
        <v>33.369999999999997</v>
      </c>
      <c r="K133" s="104">
        <v>41.42</v>
      </c>
      <c r="L133" s="104">
        <v>40.11</v>
      </c>
      <c r="M133" s="82"/>
      <c r="Z133" s="82"/>
    </row>
    <row r="134" spans="1:26">
      <c r="A134" t="s">
        <v>205</v>
      </c>
      <c r="B134" s="104">
        <v>23</v>
      </c>
      <c r="C134" s="104">
        <v>31.24</v>
      </c>
      <c r="D134" s="104">
        <v>28.16</v>
      </c>
      <c r="E134" s="104">
        <v>23</v>
      </c>
      <c r="F134" s="104">
        <v>38.229999999999997</v>
      </c>
      <c r="G134" s="104">
        <v>21.8</v>
      </c>
      <c r="H134" s="104">
        <v>71.239999999999995</v>
      </c>
      <c r="I134" s="104">
        <v>49.75</v>
      </c>
      <c r="J134" s="104">
        <v>33.869999999999997</v>
      </c>
      <c r="K134" s="104">
        <v>42.12</v>
      </c>
      <c r="L134" s="104">
        <v>40.08</v>
      </c>
      <c r="M134" s="82"/>
      <c r="Z134" s="82"/>
    </row>
    <row r="135" spans="1:26">
      <c r="A135" t="s">
        <v>204</v>
      </c>
      <c r="B135" s="104">
        <v>23.22</v>
      </c>
      <c r="C135" s="104">
        <v>31</v>
      </c>
      <c r="D135" s="104">
        <v>27.78</v>
      </c>
      <c r="E135" s="104">
        <v>23.22</v>
      </c>
      <c r="F135" s="104">
        <v>37.36</v>
      </c>
      <c r="G135" s="104">
        <v>21.75</v>
      </c>
      <c r="H135" s="104">
        <v>71.56</v>
      </c>
      <c r="I135" s="104">
        <v>49.12</v>
      </c>
      <c r="J135" s="104">
        <v>33.26</v>
      </c>
      <c r="K135" s="104">
        <v>41.39</v>
      </c>
      <c r="L135" s="104">
        <v>40.11</v>
      </c>
      <c r="M135" s="82"/>
      <c r="Z135" s="82"/>
    </row>
    <row r="136" spans="1:26">
      <c r="A136" t="s">
        <v>203</v>
      </c>
      <c r="B136" s="104">
        <v>23.21</v>
      </c>
      <c r="C136" s="104">
        <v>31.97</v>
      </c>
      <c r="D136" s="104">
        <v>27.01</v>
      </c>
      <c r="E136" s="104">
        <v>23.21</v>
      </c>
      <c r="F136" s="104">
        <v>36.520000000000003</v>
      </c>
      <c r="G136" s="104">
        <v>20.8</v>
      </c>
      <c r="H136" s="104">
        <v>71.38</v>
      </c>
      <c r="I136" s="104">
        <v>49.77</v>
      </c>
      <c r="J136" s="104">
        <v>33.33</v>
      </c>
      <c r="K136" s="104">
        <v>40.08</v>
      </c>
      <c r="L136" s="104">
        <v>39.67</v>
      </c>
      <c r="M136" s="82"/>
      <c r="Z136" s="82"/>
    </row>
    <row r="137" spans="1:26">
      <c r="A137" t="s">
        <v>202</v>
      </c>
      <c r="B137" s="104">
        <v>23.27</v>
      </c>
      <c r="C137" s="104">
        <v>31.78</v>
      </c>
      <c r="D137" s="104">
        <v>26.76</v>
      </c>
      <c r="E137" s="104">
        <v>23.27</v>
      </c>
      <c r="F137" s="104">
        <v>36.020000000000003</v>
      </c>
      <c r="G137" s="104">
        <v>21.18</v>
      </c>
      <c r="H137" s="104">
        <v>71.16</v>
      </c>
      <c r="I137" s="104">
        <v>48.85</v>
      </c>
      <c r="J137" s="104">
        <v>33.32</v>
      </c>
      <c r="K137" s="104">
        <v>40.130000000000003</v>
      </c>
      <c r="L137" s="104">
        <v>39.64</v>
      </c>
      <c r="M137" s="82"/>
      <c r="Z137" s="82"/>
    </row>
    <row r="138" spans="1:26">
      <c r="A138" t="s">
        <v>201</v>
      </c>
      <c r="B138" s="104">
        <v>22.88</v>
      </c>
      <c r="C138" s="104">
        <v>31.29</v>
      </c>
      <c r="D138" s="104">
        <v>26.21</v>
      </c>
      <c r="E138" s="104">
        <v>22.88</v>
      </c>
      <c r="F138" s="104">
        <v>35.9</v>
      </c>
      <c r="G138" s="104">
        <v>21.64</v>
      </c>
      <c r="H138" s="104">
        <v>70.540000000000006</v>
      </c>
      <c r="I138" s="104">
        <v>51.17</v>
      </c>
      <c r="J138" s="104">
        <v>32.659999999999997</v>
      </c>
      <c r="K138" s="104">
        <v>39.94</v>
      </c>
      <c r="L138" s="104">
        <v>39.270000000000003</v>
      </c>
      <c r="M138" s="82"/>
      <c r="Z138" s="82"/>
    </row>
    <row r="139" spans="1:26">
      <c r="A139" t="s">
        <v>200</v>
      </c>
      <c r="B139" s="104">
        <v>22.7</v>
      </c>
      <c r="C139" s="104">
        <v>30.38</v>
      </c>
      <c r="D139" s="104">
        <v>25.83</v>
      </c>
      <c r="E139" s="104">
        <v>22.7</v>
      </c>
      <c r="F139" s="104">
        <v>35.64</v>
      </c>
      <c r="G139" s="104">
        <v>21.68</v>
      </c>
      <c r="H139" s="104">
        <v>69.739999999999995</v>
      </c>
      <c r="I139" s="104">
        <v>49.39</v>
      </c>
      <c r="J139" s="104">
        <v>31.47</v>
      </c>
      <c r="K139" s="104">
        <v>39.03</v>
      </c>
      <c r="L139" s="104">
        <v>38.82</v>
      </c>
      <c r="M139" s="82"/>
      <c r="Z139" s="82"/>
    </row>
    <row r="140" spans="1:26">
      <c r="A140" t="s">
        <v>199</v>
      </c>
      <c r="B140" s="104">
        <v>22.16</v>
      </c>
      <c r="C140" s="104">
        <v>29.41</v>
      </c>
      <c r="D140" s="104">
        <v>25.22</v>
      </c>
      <c r="E140" s="104">
        <v>22.16</v>
      </c>
      <c r="F140" s="104">
        <v>33.65</v>
      </c>
      <c r="G140" s="104">
        <v>21.54</v>
      </c>
      <c r="H140" s="104">
        <v>72.16</v>
      </c>
      <c r="I140" s="104">
        <v>46.73</v>
      </c>
      <c r="J140" s="104">
        <v>30.6</v>
      </c>
      <c r="K140" s="104">
        <v>38.229999999999997</v>
      </c>
      <c r="L140" s="104">
        <v>39.36</v>
      </c>
      <c r="M140" s="82"/>
      <c r="Z140" s="82"/>
    </row>
    <row r="141" spans="1:26">
      <c r="A141" t="s">
        <v>198</v>
      </c>
      <c r="B141" s="104">
        <v>21.77</v>
      </c>
      <c r="C141" s="104">
        <v>27.6</v>
      </c>
      <c r="D141" s="104">
        <v>23.92</v>
      </c>
      <c r="E141" s="104">
        <v>21.77</v>
      </c>
      <c r="F141" s="104">
        <v>33.049999999999997</v>
      </c>
      <c r="G141" s="104">
        <v>21.45</v>
      </c>
      <c r="H141" s="104">
        <v>71.83</v>
      </c>
      <c r="I141" s="104">
        <v>47.89</v>
      </c>
      <c r="J141" s="104">
        <v>30.38</v>
      </c>
      <c r="K141" s="104">
        <v>38.11</v>
      </c>
      <c r="L141" s="104">
        <v>37.369999999999997</v>
      </c>
      <c r="M141" s="82"/>
      <c r="Z141" s="82"/>
    </row>
    <row r="142" spans="1:26">
      <c r="A142" t="s">
        <v>197</v>
      </c>
      <c r="B142" s="104">
        <v>21.69</v>
      </c>
      <c r="C142" s="104">
        <v>26.26</v>
      </c>
      <c r="D142" s="104">
        <v>23.13</v>
      </c>
      <c r="E142" s="104">
        <v>21.69</v>
      </c>
      <c r="F142" s="104">
        <v>32.380000000000003</v>
      </c>
      <c r="G142" s="104">
        <v>21.36</v>
      </c>
      <c r="H142" s="104">
        <v>71.650000000000006</v>
      </c>
      <c r="I142" s="104">
        <v>47.49</v>
      </c>
      <c r="J142" s="104">
        <v>30</v>
      </c>
      <c r="K142" s="104">
        <v>37.36</v>
      </c>
      <c r="L142" s="104">
        <v>36.82</v>
      </c>
      <c r="M142" s="82"/>
      <c r="Z142" s="82"/>
    </row>
    <row r="143" spans="1:26">
      <c r="A143" t="s">
        <v>196</v>
      </c>
      <c r="B143" s="104">
        <v>21.92</v>
      </c>
      <c r="C143" s="104">
        <v>25.79</v>
      </c>
      <c r="D143" s="104">
        <v>23.05</v>
      </c>
      <c r="E143" s="104">
        <v>21.92</v>
      </c>
      <c r="F143" s="104">
        <v>33.33</v>
      </c>
      <c r="G143" s="104">
        <v>21.28</v>
      </c>
      <c r="H143" s="104">
        <v>71.36</v>
      </c>
      <c r="I143" s="104">
        <v>46.9</v>
      </c>
      <c r="J143" s="104">
        <v>30.54</v>
      </c>
      <c r="K143" s="104">
        <v>38.44</v>
      </c>
      <c r="L143" s="104">
        <v>37.25</v>
      </c>
      <c r="M143" s="82"/>
      <c r="Z143" s="82"/>
    </row>
    <row r="144" spans="1:26">
      <c r="A144" t="s">
        <v>195</v>
      </c>
      <c r="B144" s="104">
        <v>21.23</v>
      </c>
      <c r="C144" s="104">
        <v>24.45</v>
      </c>
      <c r="D144" s="104">
        <v>22.77</v>
      </c>
      <c r="E144" s="104">
        <v>21.23</v>
      </c>
      <c r="F144" s="104">
        <v>32.229999999999997</v>
      </c>
      <c r="G144" s="104">
        <v>21.07</v>
      </c>
      <c r="H144" s="104">
        <v>70.06</v>
      </c>
      <c r="I144" s="104">
        <v>43.63</v>
      </c>
      <c r="J144" s="104">
        <v>29.37</v>
      </c>
      <c r="K144" s="104">
        <v>37.39</v>
      </c>
      <c r="L144" s="104">
        <v>36.94</v>
      </c>
      <c r="M144" s="82"/>
      <c r="Z144" s="82"/>
    </row>
    <row r="145" spans="1:26">
      <c r="A145" t="s">
        <v>194</v>
      </c>
      <c r="B145" s="104">
        <v>20.5</v>
      </c>
      <c r="C145" s="104">
        <v>24.35</v>
      </c>
      <c r="D145" s="104">
        <v>21.34</v>
      </c>
      <c r="E145" s="104">
        <v>20.5</v>
      </c>
      <c r="F145" s="104">
        <v>30.58</v>
      </c>
      <c r="G145" s="104">
        <v>21.04</v>
      </c>
      <c r="H145" s="104">
        <v>68.7</v>
      </c>
      <c r="I145" s="104">
        <v>42.86</v>
      </c>
      <c r="J145" s="104">
        <v>28.62</v>
      </c>
      <c r="K145" s="104">
        <v>37.04</v>
      </c>
      <c r="L145" s="104">
        <v>35.58</v>
      </c>
      <c r="M145" s="82"/>
      <c r="Z145" s="82"/>
    </row>
    <row r="146" spans="1:26">
      <c r="A146" t="s">
        <v>193</v>
      </c>
      <c r="B146" s="104">
        <v>20.75</v>
      </c>
      <c r="C146" s="104">
        <v>24.43</v>
      </c>
      <c r="D146" s="104">
        <v>21.83</v>
      </c>
      <c r="E146" s="104">
        <v>20.75</v>
      </c>
      <c r="F146" s="104">
        <v>31.11</v>
      </c>
      <c r="G146" s="104">
        <v>21.13</v>
      </c>
      <c r="H146" s="104">
        <v>68.27</v>
      </c>
      <c r="I146" s="104">
        <v>42.53</v>
      </c>
      <c r="J146" s="104">
        <v>28.67</v>
      </c>
      <c r="K146" s="104">
        <v>36.840000000000003</v>
      </c>
      <c r="L146" s="104">
        <v>34.76</v>
      </c>
      <c r="M146" s="82"/>
      <c r="Z146" s="82"/>
    </row>
    <row r="147" spans="1:26">
      <c r="A147" t="s">
        <v>192</v>
      </c>
      <c r="B147" s="104">
        <v>20.92</v>
      </c>
      <c r="C147" s="104">
        <v>25.77</v>
      </c>
      <c r="D147" s="104">
        <v>23.05</v>
      </c>
      <c r="E147" s="104">
        <v>20.92</v>
      </c>
      <c r="F147" s="104">
        <v>31.52</v>
      </c>
      <c r="G147" s="104">
        <v>21.26</v>
      </c>
      <c r="H147" s="104">
        <v>68.31</v>
      </c>
      <c r="I147" s="104">
        <v>42.79</v>
      </c>
      <c r="J147" s="104">
        <v>28.39</v>
      </c>
      <c r="K147" s="104">
        <v>36.57</v>
      </c>
      <c r="L147" s="104">
        <v>34.53</v>
      </c>
      <c r="M147" s="82"/>
      <c r="Z147" s="82"/>
    </row>
    <row r="148" spans="1:26">
      <c r="A148" t="s">
        <v>191</v>
      </c>
      <c r="B148" s="104">
        <v>21.12</v>
      </c>
      <c r="C148" s="104">
        <v>27.09</v>
      </c>
      <c r="D148" s="104">
        <v>23.34</v>
      </c>
      <c r="E148" s="104">
        <v>21.12</v>
      </c>
      <c r="F148" s="104">
        <v>32.39</v>
      </c>
      <c r="G148" s="104">
        <v>20.07</v>
      </c>
      <c r="H148" s="104">
        <v>68.59</v>
      </c>
      <c r="I148" s="104">
        <v>43.17</v>
      </c>
      <c r="J148" s="104">
        <v>28.48</v>
      </c>
      <c r="K148" s="104">
        <v>36.72</v>
      </c>
      <c r="L148" s="104">
        <v>35</v>
      </c>
      <c r="M148" s="82"/>
      <c r="Z148" s="82"/>
    </row>
    <row r="149" spans="1:26">
      <c r="A149" t="s">
        <v>190</v>
      </c>
      <c r="B149" s="104">
        <v>21.13</v>
      </c>
      <c r="C149" s="104">
        <v>27.37</v>
      </c>
      <c r="D149" s="104">
        <v>23.56</v>
      </c>
      <c r="E149" s="104">
        <v>21.13</v>
      </c>
      <c r="F149" s="104">
        <v>32.69</v>
      </c>
      <c r="G149" s="104">
        <v>20.29</v>
      </c>
      <c r="H149" s="104">
        <v>68.06</v>
      </c>
      <c r="I149" s="104">
        <v>44.25</v>
      </c>
      <c r="J149" s="104">
        <v>28.64</v>
      </c>
      <c r="K149" s="104">
        <v>35.869999999999997</v>
      </c>
      <c r="L149" s="104">
        <v>35.35</v>
      </c>
      <c r="M149" s="82"/>
      <c r="Z149" s="82"/>
    </row>
    <row r="150" spans="1:26">
      <c r="A150" t="s">
        <v>189</v>
      </c>
      <c r="B150" s="104">
        <v>20.73</v>
      </c>
      <c r="C150" s="104">
        <v>27.99</v>
      </c>
      <c r="D150" s="104">
        <v>23.52</v>
      </c>
      <c r="E150" s="104">
        <v>20.73</v>
      </c>
      <c r="F150" s="104">
        <v>32.979999999999997</v>
      </c>
      <c r="G150" s="104">
        <v>20.58</v>
      </c>
      <c r="H150" s="104">
        <v>68.709999999999994</v>
      </c>
      <c r="I150" s="104">
        <v>44.03</v>
      </c>
      <c r="J150" s="104">
        <v>28.47</v>
      </c>
      <c r="K150" s="104">
        <v>36.54</v>
      </c>
      <c r="L150" s="104">
        <v>34.49</v>
      </c>
      <c r="M150" s="82"/>
      <c r="Z150" s="82"/>
    </row>
    <row r="151" spans="1:26">
      <c r="A151" t="s">
        <v>188</v>
      </c>
      <c r="B151" s="104">
        <v>20.56</v>
      </c>
      <c r="C151" s="104">
        <v>27.52</v>
      </c>
      <c r="D151" s="104">
        <v>22.9</v>
      </c>
      <c r="E151" s="104">
        <v>20.56</v>
      </c>
      <c r="F151" s="104">
        <v>32.53</v>
      </c>
      <c r="G151" s="104">
        <v>20.49</v>
      </c>
      <c r="H151" s="104">
        <v>68.87</v>
      </c>
      <c r="I151" s="104">
        <v>44.46</v>
      </c>
      <c r="J151" s="104">
        <v>28.25</v>
      </c>
      <c r="K151" s="104">
        <v>36.380000000000003</v>
      </c>
      <c r="L151" s="104">
        <v>34.35</v>
      </c>
      <c r="M151" s="82"/>
      <c r="Z151" s="82"/>
    </row>
    <row r="152" spans="1:26">
      <c r="A152" t="s">
        <v>187</v>
      </c>
      <c r="B152" s="104">
        <v>20.69</v>
      </c>
      <c r="C152" s="104">
        <v>27.11</v>
      </c>
      <c r="D152" s="104">
        <v>23.28</v>
      </c>
      <c r="E152" s="104">
        <v>20.69</v>
      </c>
      <c r="F152" s="104">
        <v>31.75</v>
      </c>
      <c r="G152" s="104">
        <v>20.27</v>
      </c>
      <c r="H152" s="104">
        <v>73.41</v>
      </c>
      <c r="I152" s="104">
        <v>44.25</v>
      </c>
      <c r="J152" s="104">
        <v>28.03</v>
      </c>
      <c r="K152" s="104">
        <v>36.28</v>
      </c>
      <c r="L152" s="104">
        <v>34.630000000000003</v>
      </c>
      <c r="M152" s="82"/>
      <c r="Z152" s="82"/>
    </row>
    <row r="153" spans="1:26">
      <c r="A153" t="s">
        <v>186</v>
      </c>
      <c r="B153" s="104">
        <v>20.88</v>
      </c>
      <c r="C153" s="104">
        <v>26.07</v>
      </c>
      <c r="D153" s="104">
        <v>22.33</v>
      </c>
      <c r="E153" s="104">
        <v>20.88</v>
      </c>
      <c r="F153" s="104">
        <v>31.26</v>
      </c>
      <c r="G153" s="104">
        <v>20.010000000000002</v>
      </c>
      <c r="H153" s="104">
        <v>73.75</v>
      </c>
      <c r="I153" s="104">
        <v>44.04</v>
      </c>
      <c r="J153" s="104">
        <v>27.88</v>
      </c>
      <c r="K153" s="104">
        <v>36.29</v>
      </c>
      <c r="L153" s="104">
        <v>34.86</v>
      </c>
      <c r="M153" s="82"/>
      <c r="Z153" s="82"/>
    </row>
    <row r="154" spans="1:26">
      <c r="A154" t="s">
        <v>185</v>
      </c>
      <c r="B154" s="104">
        <v>20.79</v>
      </c>
      <c r="C154" s="104">
        <v>25.97</v>
      </c>
      <c r="D154" s="104">
        <v>22.18</v>
      </c>
      <c r="E154" s="104">
        <v>20.79</v>
      </c>
      <c r="F154" s="104">
        <v>30.46</v>
      </c>
      <c r="G154" s="104">
        <v>19.95</v>
      </c>
      <c r="H154" s="104">
        <v>73.83</v>
      </c>
      <c r="I154" s="104">
        <v>44.08</v>
      </c>
      <c r="J154" s="104">
        <v>27.86</v>
      </c>
      <c r="K154" s="104">
        <v>36.25</v>
      </c>
      <c r="L154" s="104">
        <v>34.82</v>
      </c>
      <c r="M154" s="82"/>
      <c r="Z154" s="82"/>
    </row>
    <row r="155" spans="1:26">
      <c r="A155" t="s">
        <v>184</v>
      </c>
      <c r="B155" s="104">
        <v>20.82</v>
      </c>
      <c r="C155" s="104">
        <v>26</v>
      </c>
      <c r="D155" s="104">
        <v>22.59</v>
      </c>
      <c r="E155" s="104">
        <v>20.82</v>
      </c>
      <c r="F155" s="104">
        <v>29.9</v>
      </c>
      <c r="G155" s="104">
        <v>19.940000000000001</v>
      </c>
      <c r="H155" s="104">
        <v>73.77</v>
      </c>
      <c r="I155" s="104">
        <v>43.63</v>
      </c>
      <c r="J155" s="104">
        <v>27.87</v>
      </c>
      <c r="K155" s="104">
        <v>36.39</v>
      </c>
      <c r="L155" s="104">
        <v>34.93</v>
      </c>
      <c r="M155" s="82"/>
      <c r="Z155" s="82"/>
    </row>
    <row r="156" spans="1:26">
      <c r="A156" t="s">
        <v>183</v>
      </c>
      <c r="B156" s="104">
        <v>20.81</v>
      </c>
      <c r="C156" s="104">
        <v>27.17</v>
      </c>
      <c r="D156" s="104">
        <v>23.52</v>
      </c>
      <c r="E156" s="104">
        <v>20.81</v>
      </c>
      <c r="F156" s="104">
        <v>30.55</v>
      </c>
      <c r="G156" s="104">
        <v>20.09</v>
      </c>
      <c r="H156" s="104">
        <v>73.69</v>
      </c>
      <c r="I156" s="104">
        <v>43.46</v>
      </c>
      <c r="J156" s="104">
        <v>28.28</v>
      </c>
      <c r="K156" s="104">
        <v>36.130000000000003</v>
      </c>
      <c r="L156" s="104">
        <v>34.72</v>
      </c>
      <c r="M156" s="82"/>
      <c r="Z156" s="82"/>
    </row>
    <row r="157" spans="1:26">
      <c r="A157" t="s">
        <v>182</v>
      </c>
      <c r="B157" s="104">
        <v>21</v>
      </c>
      <c r="C157" s="104">
        <v>28.46</v>
      </c>
      <c r="D157" s="104">
        <v>24.39</v>
      </c>
      <c r="E157" s="104">
        <v>21</v>
      </c>
      <c r="F157" s="104">
        <v>31.17</v>
      </c>
      <c r="G157" s="104">
        <v>20.079999999999998</v>
      </c>
      <c r="H157" s="104">
        <v>72.86</v>
      </c>
      <c r="I157" s="104">
        <v>42.43</v>
      </c>
      <c r="J157" s="104">
        <v>28.3</v>
      </c>
      <c r="K157" s="104">
        <v>36.04</v>
      </c>
      <c r="L157" s="104">
        <v>34.369999999999997</v>
      </c>
      <c r="M157" s="82"/>
      <c r="Z157" s="82"/>
    </row>
    <row r="158" spans="1:26">
      <c r="A158" t="s">
        <v>181</v>
      </c>
      <c r="B158" s="104">
        <v>21.38</v>
      </c>
      <c r="C158" s="104">
        <v>28.79</v>
      </c>
      <c r="D158" s="104">
        <v>24.56</v>
      </c>
      <c r="E158" s="104">
        <v>21.38</v>
      </c>
      <c r="F158" s="104">
        <v>31.19</v>
      </c>
      <c r="G158" s="104">
        <v>20.09</v>
      </c>
      <c r="H158" s="104">
        <v>72.55</v>
      </c>
      <c r="I158" s="104">
        <v>40.380000000000003</v>
      </c>
      <c r="J158" s="104">
        <v>28.74</v>
      </c>
      <c r="K158" s="104">
        <v>36.14</v>
      </c>
      <c r="L158" s="104">
        <v>34.6</v>
      </c>
      <c r="M158" s="82"/>
      <c r="Z158" s="82"/>
    </row>
    <row r="159" spans="1:26">
      <c r="A159" t="s">
        <v>180</v>
      </c>
      <c r="B159" s="104">
        <v>21.33</v>
      </c>
      <c r="C159" s="104">
        <v>28.74</v>
      </c>
      <c r="D159" s="104">
        <v>24.69</v>
      </c>
      <c r="E159" s="104">
        <v>21.33</v>
      </c>
      <c r="F159" s="104">
        <v>31.24</v>
      </c>
      <c r="G159" s="104">
        <v>20.03</v>
      </c>
      <c r="H159" s="104">
        <v>72.430000000000007</v>
      </c>
      <c r="I159" s="104">
        <v>40.270000000000003</v>
      </c>
      <c r="J159" s="104">
        <v>28.28</v>
      </c>
      <c r="K159" s="104">
        <v>36.01</v>
      </c>
      <c r="L159" s="104">
        <v>34.64</v>
      </c>
      <c r="M159" s="82"/>
      <c r="Z159" s="82"/>
    </row>
    <row r="160" spans="1:26">
      <c r="A160" t="s">
        <v>179</v>
      </c>
      <c r="B160" s="104">
        <v>21.58</v>
      </c>
      <c r="C160" s="104">
        <v>26.88</v>
      </c>
      <c r="D160" s="104">
        <v>24.38</v>
      </c>
      <c r="E160" s="104">
        <v>21.58</v>
      </c>
      <c r="F160" s="104">
        <v>31.33</v>
      </c>
      <c r="G160" s="104">
        <v>20.02</v>
      </c>
      <c r="H160" s="104">
        <v>68.48</v>
      </c>
      <c r="I160" s="104">
        <v>40.96</v>
      </c>
      <c r="J160" s="104">
        <v>28.2</v>
      </c>
      <c r="K160" s="104">
        <v>34.619999999999997</v>
      </c>
      <c r="L160" s="104">
        <v>34.61</v>
      </c>
      <c r="M160" s="82"/>
      <c r="Z160" s="82"/>
    </row>
    <row r="161" spans="1:26">
      <c r="A161" t="s">
        <v>178</v>
      </c>
      <c r="B161" s="104">
        <v>21.5</v>
      </c>
      <c r="C161" s="104">
        <v>26.86</v>
      </c>
      <c r="D161" s="104">
        <v>23.83</v>
      </c>
      <c r="E161" s="104">
        <v>21.5</v>
      </c>
      <c r="F161" s="104">
        <v>32.28</v>
      </c>
      <c r="G161" s="104">
        <v>19.78</v>
      </c>
      <c r="H161" s="104">
        <v>69.36</v>
      </c>
      <c r="I161" s="104">
        <v>40.69</v>
      </c>
      <c r="J161" s="104">
        <v>28.09</v>
      </c>
      <c r="K161" s="104">
        <v>34.380000000000003</v>
      </c>
      <c r="L161" s="104">
        <v>34.42</v>
      </c>
      <c r="M161" s="82"/>
      <c r="Z161" s="82"/>
    </row>
    <row r="162" spans="1:26">
      <c r="A162" t="s">
        <v>177</v>
      </c>
      <c r="B162" s="104">
        <v>21.53</v>
      </c>
      <c r="C162" s="104">
        <v>26.86</v>
      </c>
      <c r="D162" s="104">
        <v>23.72</v>
      </c>
      <c r="E162" s="104">
        <v>21.53</v>
      </c>
      <c r="F162" s="104">
        <v>32.67</v>
      </c>
      <c r="G162" s="104">
        <v>20.239999999999998</v>
      </c>
      <c r="H162" s="104">
        <v>69.98</v>
      </c>
      <c r="I162" s="104">
        <v>40.729999999999997</v>
      </c>
      <c r="J162" s="104">
        <v>28.34</v>
      </c>
      <c r="K162" s="104">
        <v>33.96</v>
      </c>
      <c r="L162" s="104">
        <v>34.49</v>
      </c>
      <c r="M162" s="82"/>
      <c r="Z162" s="82"/>
    </row>
    <row r="163" spans="1:26">
      <c r="A163" t="s">
        <v>176</v>
      </c>
      <c r="B163" s="104">
        <v>21.31</v>
      </c>
      <c r="C163" s="104">
        <v>26.52</v>
      </c>
      <c r="D163" s="104">
        <v>23.62</v>
      </c>
      <c r="E163" s="104">
        <v>21.31</v>
      </c>
      <c r="F163" s="104">
        <v>32.22</v>
      </c>
      <c r="G163" s="104">
        <v>20.28</v>
      </c>
      <c r="H163" s="104">
        <v>70.06</v>
      </c>
      <c r="I163" s="104">
        <v>40.869999999999997</v>
      </c>
      <c r="J163" s="104">
        <v>28.23</v>
      </c>
      <c r="K163" s="104">
        <v>33.92</v>
      </c>
      <c r="L163" s="104">
        <v>34.58</v>
      </c>
      <c r="M163" s="82"/>
      <c r="Z163" s="82"/>
    </row>
    <row r="164" spans="1:26">
      <c r="A164" t="s">
        <v>175</v>
      </c>
      <c r="B164" s="104">
        <v>21.02</v>
      </c>
      <c r="C164" s="104">
        <v>26.49</v>
      </c>
      <c r="D164" s="104">
        <v>23.75</v>
      </c>
      <c r="E164" s="104">
        <v>21.02</v>
      </c>
      <c r="F164" s="104">
        <v>31.66</v>
      </c>
      <c r="G164" s="104">
        <v>20.3</v>
      </c>
      <c r="H164" s="104">
        <v>68.849999999999994</v>
      </c>
      <c r="I164" s="104">
        <v>40.99</v>
      </c>
      <c r="J164" s="104">
        <v>27.9</v>
      </c>
      <c r="K164" s="104">
        <v>33.880000000000003</v>
      </c>
      <c r="L164" s="104">
        <v>34.81</v>
      </c>
      <c r="M164" s="82"/>
      <c r="Z164" s="82"/>
    </row>
    <row r="165" spans="1:26">
      <c r="A165" t="s">
        <v>174</v>
      </c>
      <c r="B165" s="104">
        <v>20.96</v>
      </c>
      <c r="C165" s="104">
        <v>26.48</v>
      </c>
      <c r="D165" s="104">
        <v>23.75</v>
      </c>
      <c r="E165" s="104">
        <v>20.96</v>
      </c>
      <c r="F165" s="104">
        <v>32.04</v>
      </c>
      <c r="G165" s="104">
        <v>20.12</v>
      </c>
      <c r="H165" s="104">
        <v>69.349999999999994</v>
      </c>
      <c r="I165" s="104">
        <v>41.26</v>
      </c>
      <c r="J165" s="104">
        <v>27.8</v>
      </c>
      <c r="K165" s="104">
        <v>33.840000000000003</v>
      </c>
      <c r="L165" s="104">
        <v>34.71</v>
      </c>
      <c r="M165" s="82"/>
      <c r="Z165" s="82"/>
    </row>
    <row r="166" spans="1:26">
      <c r="A166" t="s">
        <v>173</v>
      </c>
      <c r="B166" s="104">
        <v>20.87</v>
      </c>
      <c r="C166" s="104">
        <v>26.28</v>
      </c>
      <c r="D166" s="104">
        <v>23.44</v>
      </c>
      <c r="E166" s="104">
        <v>20.87</v>
      </c>
      <c r="F166" s="104">
        <v>32.020000000000003</v>
      </c>
      <c r="G166" s="104">
        <v>20.78</v>
      </c>
      <c r="H166" s="104">
        <v>69.39</v>
      </c>
      <c r="I166" s="104">
        <v>42.85</v>
      </c>
      <c r="J166" s="104">
        <v>28.21</v>
      </c>
      <c r="K166" s="104">
        <v>33.9</v>
      </c>
      <c r="L166" s="104">
        <v>34.71</v>
      </c>
      <c r="M166" s="82"/>
      <c r="Z166" s="82"/>
    </row>
    <row r="167" spans="1:26">
      <c r="A167" t="s">
        <v>172</v>
      </c>
      <c r="B167" s="104">
        <v>20.79</v>
      </c>
      <c r="C167" s="104">
        <v>26.13</v>
      </c>
      <c r="D167" s="104">
        <v>24.09</v>
      </c>
      <c r="E167" s="104">
        <v>20.79</v>
      </c>
      <c r="F167" s="104">
        <v>32.58</v>
      </c>
      <c r="G167" s="104">
        <v>19.989999999999998</v>
      </c>
      <c r="H167" s="104">
        <v>69.010000000000005</v>
      </c>
      <c r="I167" s="104">
        <v>44.55</v>
      </c>
      <c r="J167" s="104">
        <v>28.67</v>
      </c>
      <c r="K167" s="104">
        <v>33.979999999999997</v>
      </c>
      <c r="L167" s="104">
        <v>34.64</v>
      </c>
      <c r="M167" s="82"/>
      <c r="Z167" s="82"/>
    </row>
    <row r="168" spans="1:26">
      <c r="A168" t="s">
        <v>171</v>
      </c>
      <c r="B168" s="104">
        <v>21.03</v>
      </c>
      <c r="C168" s="104">
        <v>28.22</v>
      </c>
      <c r="D168" s="104">
        <v>25.13</v>
      </c>
      <c r="E168" s="104">
        <v>21.03</v>
      </c>
      <c r="F168" s="104">
        <v>33.35</v>
      </c>
      <c r="G168" s="104">
        <v>19.989999999999998</v>
      </c>
      <c r="H168" s="104">
        <v>68.349999999999994</v>
      </c>
      <c r="I168" s="104">
        <v>44.23</v>
      </c>
      <c r="J168" s="104">
        <v>29.68</v>
      </c>
      <c r="K168" s="104">
        <v>35.619999999999997</v>
      </c>
      <c r="L168" s="104">
        <v>35.42</v>
      </c>
      <c r="M168" s="82"/>
      <c r="Z168" s="82"/>
    </row>
    <row r="169" spans="1:26">
      <c r="A169" t="s">
        <v>170</v>
      </c>
      <c r="B169" s="104">
        <v>21.01</v>
      </c>
      <c r="C169" s="104">
        <v>28.73</v>
      </c>
      <c r="D169" s="104">
        <v>25.31</v>
      </c>
      <c r="E169" s="104">
        <v>21.01</v>
      </c>
      <c r="F169" s="104">
        <v>33.28</v>
      </c>
      <c r="G169" s="104">
        <v>20.38</v>
      </c>
      <c r="H169" s="104">
        <v>68.319999999999993</v>
      </c>
      <c r="I169" s="104">
        <v>45.1</v>
      </c>
      <c r="J169" s="104">
        <v>29.68</v>
      </c>
      <c r="K169" s="104">
        <v>35.979999999999997</v>
      </c>
      <c r="L169" s="104">
        <v>35.18</v>
      </c>
      <c r="M169" s="82"/>
      <c r="Z169" s="82"/>
    </row>
    <row r="170" spans="1:26">
      <c r="A170" t="s">
        <v>169</v>
      </c>
      <c r="B170" s="104">
        <v>21.05</v>
      </c>
      <c r="C170" s="104">
        <v>28.82</v>
      </c>
      <c r="D170" s="104">
        <v>25.34</v>
      </c>
      <c r="E170" s="104">
        <v>21.05</v>
      </c>
      <c r="F170" s="104">
        <v>33.85</v>
      </c>
      <c r="G170" s="104">
        <v>20.09</v>
      </c>
      <c r="H170" s="104">
        <v>69.349999999999994</v>
      </c>
      <c r="I170" s="104">
        <v>45.11</v>
      </c>
      <c r="J170" s="104">
        <v>29.9</v>
      </c>
      <c r="K170" s="104">
        <v>36.03</v>
      </c>
      <c r="L170" s="104">
        <v>34.840000000000003</v>
      </c>
      <c r="M170" s="82"/>
      <c r="Z170" s="82"/>
    </row>
    <row r="171" spans="1:26">
      <c r="A171" t="s">
        <v>168</v>
      </c>
      <c r="B171" s="104">
        <v>20.48</v>
      </c>
      <c r="C171" s="104">
        <v>28.14</v>
      </c>
      <c r="D171" s="104">
        <v>25.46</v>
      </c>
      <c r="E171" s="104">
        <v>20.48</v>
      </c>
      <c r="F171" s="104">
        <v>33.36</v>
      </c>
      <c r="G171" s="104">
        <v>19.84</v>
      </c>
      <c r="H171" s="104">
        <v>69.12</v>
      </c>
      <c r="I171" s="104">
        <v>44.78</v>
      </c>
      <c r="J171" s="104">
        <v>29.93</v>
      </c>
      <c r="K171" s="104">
        <v>36.06</v>
      </c>
      <c r="L171" s="104">
        <v>34.49</v>
      </c>
      <c r="M171" s="82"/>
      <c r="Z171" s="82"/>
    </row>
    <row r="172" spans="1:26">
      <c r="A172" t="s">
        <v>167</v>
      </c>
      <c r="B172" s="104">
        <v>21.73</v>
      </c>
      <c r="C172" s="104">
        <v>29.34</v>
      </c>
      <c r="D172" s="104">
        <v>25.59</v>
      </c>
      <c r="E172" s="104">
        <v>21.73</v>
      </c>
      <c r="F172" s="104">
        <v>34.979999999999997</v>
      </c>
      <c r="G172" s="104">
        <v>20.28</v>
      </c>
      <c r="H172" s="104">
        <v>68.84</v>
      </c>
      <c r="I172" s="104">
        <v>46.93</v>
      </c>
      <c r="J172" s="104">
        <v>30.51</v>
      </c>
      <c r="K172" s="104">
        <v>36.229999999999997</v>
      </c>
      <c r="L172" s="104">
        <v>35.979999999999997</v>
      </c>
      <c r="M172" s="82"/>
      <c r="Z172" s="82"/>
    </row>
    <row r="173" spans="1:26">
      <c r="A173" t="s">
        <v>166</v>
      </c>
      <c r="B173" s="104">
        <v>22.21</v>
      </c>
      <c r="C173" s="104">
        <v>29.15</v>
      </c>
      <c r="D173" s="104">
        <v>25.54</v>
      </c>
      <c r="E173" s="104">
        <v>22.21</v>
      </c>
      <c r="F173" s="104">
        <v>34.89</v>
      </c>
      <c r="G173" s="104">
        <v>20.149999999999999</v>
      </c>
      <c r="H173" s="104">
        <v>68.39</v>
      </c>
      <c r="I173" s="104">
        <v>46.89</v>
      </c>
      <c r="J173" s="104">
        <v>30.49</v>
      </c>
      <c r="K173" s="104">
        <v>36.28</v>
      </c>
      <c r="L173" s="104">
        <v>36.369999999999997</v>
      </c>
      <c r="M173" s="82"/>
      <c r="Z173" s="82"/>
    </row>
    <row r="174" spans="1:26">
      <c r="A174" t="s">
        <v>165</v>
      </c>
      <c r="B174" s="104">
        <v>22.42</v>
      </c>
      <c r="C174" s="104">
        <v>29.12</v>
      </c>
      <c r="D174" s="104">
        <v>25.4</v>
      </c>
      <c r="E174" s="104">
        <v>22.42</v>
      </c>
      <c r="F174" s="104">
        <v>34.83</v>
      </c>
      <c r="G174" s="104">
        <v>20.29</v>
      </c>
      <c r="H174" s="104">
        <v>68.39</v>
      </c>
      <c r="I174" s="104">
        <v>46.74</v>
      </c>
      <c r="J174" s="104">
        <v>30.3</v>
      </c>
      <c r="K174" s="104">
        <v>36.28</v>
      </c>
      <c r="L174" s="104">
        <v>36.270000000000003</v>
      </c>
      <c r="M174" s="82"/>
      <c r="Z174" s="82"/>
    </row>
    <row r="175" spans="1:26">
      <c r="A175" t="s">
        <v>164</v>
      </c>
      <c r="B175" s="104">
        <v>22.02</v>
      </c>
      <c r="C175" s="104">
        <v>29.7</v>
      </c>
      <c r="D175" s="104">
        <v>25.21</v>
      </c>
      <c r="E175" s="104">
        <v>22.02</v>
      </c>
      <c r="F175" s="104">
        <v>33.74</v>
      </c>
      <c r="G175" s="104">
        <v>20.100000000000001</v>
      </c>
      <c r="H175" s="104">
        <v>68.459999999999994</v>
      </c>
      <c r="I175" s="104">
        <v>45.33</v>
      </c>
      <c r="J175" s="104">
        <v>30.23</v>
      </c>
      <c r="K175" s="104">
        <v>36.270000000000003</v>
      </c>
      <c r="L175" s="104">
        <v>35.950000000000003</v>
      </c>
      <c r="M175" s="82"/>
      <c r="Z175" s="82"/>
    </row>
    <row r="176" spans="1:26">
      <c r="A176" t="s">
        <v>163</v>
      </c>
      <c r="B176" s="104">
        <v>21.81</v>
      </c>
      <c r="C176" s="104">
        <v>29.66</v>
      </c>
      <c r="D176" s="104">
        <v>25.15</v>
      </c>
      <c r="E176" s="104">
        <v>21.81</v>
      </c>
      <c r="F176" s="104">
        <v>33.22</v>
      </c>
      <c r="G176" s="104">
        <v>20.21</v>
      </c>
      <c r="H176" s="104">
        <v>68.38</v>
      </c>
      <c r="I176" s="104">
        <v>44.75</v>
      </c>
      <c r="J176" s="104">
        <v>30.08</v>
      </c>
      <c r="K176" s="104">
        <v>36.24</v>
      </c>
      <c r="L176" s="104">
        <v>35.72</v>
      </c>
      <c r="M176" s="82"/>
      <c r="Z176" s="82"/>
    </row>
    <row r="177" spans="1:26">
      <c r="A177" t="s">
        <v>162</v>
      </c>
      <c r="B177" s="104">
        <v>21.38</v>
      </c>
      <c r="C177" s="104">
        <v>29.47</v>
      </c>
      <c r="D177" s="104">
        <v>24.96</v>
      </c>
      <c r="E177" s="104">
        <v>21.38</v>
      </c>
      <c r="F177" s="104">
        <v>32.909999999999997</v>
      </c>
      <c r="G177" s="104">
        <v>20.2</v>
      </c>
      <c r="H177" s="104">
        <v>68.28</v>
      </c>
      <c r="I177" s="104">
        <v>45.28</v>
      </c>
      <c r="J177" s="104">
        <v>30.89</v>
      </c>
      <c r="K177" s="104">
        <v>36.24</v>
      </c>
      <c r="L177" s="104">
        <v>35.49</v>
      </c>
      <c r="M177" s="82"/>
      <c r="Z177" s="82"/>
    </row>
    <row r="178" spans="1:26">
      <c r="A178" t="s">
        <v>161</v>
      </c>
      <c r="B178" s="104">
        <v>21.43</v>
      </c>
      <c r="C178" s="104">
        <v>29.36</v>
      </c>
      <c r="D178" s="104">
        <v>24.64</v>
      </c>
      <c r="E178" s="104">
        <v>21.43</v>
      </c>
      <c r="F178" s="104">
        <v>33.49</v>
      </c>
      <c r="G178" s="104">
        <v>20.28</v>
      </c>
      <c r="H178" s="104">
        <v>68.260000000000005</v>
      </c>
      <c r="I178" s="104">
        <v>44.69</v>
      </c>
      <c r="J178" s="104">
        <v>30.76</v>
      </c>
      <c r="K178" s="104">
        <v>36.17</v>
      </c>
      <c r="L178" s="104">
        <v>35.69</v>
      </c>
      <c r="M178" s="82"/>
      <c r="Z178" s="82"/>
    </row>
    <row r="179" spans="1:26">
      <c r="A179" t="s">
        <v>160</v>
      </c>
      <c r="B179" s="104">
        <v>21.47</v>
      </c>
      <c r="C179" s="104">
        <v>28.72</v>
      </c>
      <c r="D179" s="104">
        <v>24.24</v>
      </c>
      <c r="E179" s="104">
        <v>21.47</v>
      </c>
      <c r="F179" s="104">
        <v>33.82</v>
      </c>
      <c r="G179" s="104">
        <v>20.23</v>
      </c>
      <c r="H179" s="104">
        <v>68.260000000000005</v>
      </c>
      <c r="I179" s="104">
        <v>43.83</v>
      </c>
      <c r="J179" s="104">
        <v>30.56</v>
      </c>
      <c r="K179" s="104">
        <v>36.08</v>
      </c>
      <c r="L179" s="104">
        <v>35.68</v>
      </c>
      <c r="M179" s="82"/>
      <c r="Z179" s="82"/>
    </row>
    <row r="180" spans="1:26">
      <c r="A180" t="s">
        <v>159</v>
      </c>
      <c r="B180" s="104">
        <v>21.56</v>
      </c>
      <c r="C180" s="104">
        <v>28.59</v>
      </c>
      <c r="D180" s="104">
        <v>24.07</v>
      </c>
      <c r="E180" s="104">
        <v>21.56</v>
      </c>
      <c r="F180" s="104">
        <v>33.909999999999997</v>
      </c>
      <c r="G180" s="104">
        <v>20.23</v>
      </c>
      <c r="H180" s="104">
        <v>68.400000000000006</v>
      </c>
      <c r="I180" s="104">
        <v>42.97</v>
      </c>
      <c r="J180" s="104">
        <v>30.4</v>
      </c>
      <c r="K180" s="104">
        <v>35.94</v>
      </c>
      <c r="L180" s="104">
        <v>35.58</v>
      </c>
      <c r="M180" s="82"/>
      <c r="Z180" s="82"/>
    </row>
    <row r="181" spans="1:26">
      <c r="A181" t="s">
        <v>158</v>
      </c>
      <c r="B181" s="104">
        <v>21.82</v>
      </c>
      <c r="C181" s="104">
        <v>28.52</v>
      </c>
      <c r="D181" s="104">
        <v>24</v>
      </c>
      <c r="E181" s="104">
        <v>21.82</v>
      </c>
      <c r="F181" s="104">
        <v>34.36</v>
      </c>
      <c r="G181" s="104">
        <v>20.260000000000002</v>
      </c>
      <c r="H181" s="104">
        <v>68.34</v>
      </c>
      <c r="I181" s="104">
        <v>42.24</v>
      </c>
      <c r="J181" s="104">
        <v>30.18</v>
      </c>
      <c r="K181" s="104">
        <v>35.47</v>
      </c>
      <c r="L181" s="104">
        <v>35.880000000000003</v>
      </c>
      <c r="M181" s="82"/>
      <c r="Z181" s="82"/>
    </row>
    <row r="182" spans="1:26">
      <c r="A182" t="s">
        <v>157</v>
      </c>
      <c r="B182" s="104">
        <v>22.3</v>
      </c>
      <c r="C182" s="104">
        <v>28.68</v>
      </c>
      <c r="D182" s="104">
        <v>24.15</v>
      </c>
      <c r="E182" s="104">
        <v>22.3</v>
      </c>
      <c r="F182" s="104">
        <v>35.49</v>
      </c>
      <c r="G182" s="104">
        <v>20.09</v>
      </c>
      <c r="H182" s="104">
        <v>67.290000000000006</v>
      </c>
      <c r="I182" s="104">
        <v>41.85</v>
      </c>
      <c r="J182" s="104">
        <v>30.41</v>
      </c>
      <c r="K182" s="104">
        <v>35.369999999999997</v>
      </c>
      <c r="L182" s="104">
        <v>36.18</v>
      </c>
      <c r="M182" s="82"/>
      <c r="Z182" s="82"/>
    </row>
    <row r="183" spans="1:26">
      <c r="A183" t="s">
        <v>156</v>
      </c>
      <c r="B183" s="104">
        <v>22.42</v>
      </c>
      <c r="C183" s="104">
        <v>28.67</v>
      </c>
      <c r="D183" s="104">
        <v>24.14</v>
      </c>
      <c r="E183" s="104">
        <v>22.42</v>
      </c>
      <c r="F183" s="104">
        <v>35.549999999999997</v>
      </c>
      <c r="G183" s="104">
        <v>20.059999999999999</v>
      </c>
      <c r="H183" s="104">
        <v>68.14</v>
      </c>
      <c r="I183" s="104">
        <v>41.5</v>
      </c>
      <c r="J183" s="104">
        <v>29.77</v>
      </c>
      <c r="K183" s="104">
        <v>34.81</v>
      </c>
      <c r="L183" s="104">
        <v>36.21</v>
      </c>
      <c r="M183" s="82"/>
      <c r="Z183" s="82"/>
    </row>
    <row r="184" spans="1:26">
      <c r="A184" t="s">
        <v>155</v>
      </c>
      <c r="B184" s="104">
        <v>22.39</v>
      </c>
      <c r="C184" s="104">
        <v>28.75</v>
      </c>
      <c r="D184" s="104">
        <v>23.98</v>
      </c>
      <c r="E184" s="104">
        <v>22.39</v>
      </c>
      <c r="F184" s="104">
        <v>34.92</v>
      </c>
      <c r="G184" s="104">
        <v>20.45</v>
      </c>
      <c r="H184" s="104">
        <v>68.23</v>
      </c>
      <c r="I184" s="104">
        <v>40.25</v>
      </c>
      <c r="J184" s="104">
        <v>30.15</v>
      </c>
      <c r="K184" s="104">
        <v>34.729999999999997</v>
      </c>
      <c r="L184" s="104">
        <v>36.04</v>
      </c>
      <c r="M184" s="82"/>
      <c r="Z184" s="82"/>
    </row>
    <row r="185" spans="1:26">
      <c r="A185" t="s">
        <v>154</v>
      </c>
      <c r="B185" s="104">
        <v>22.24</v>
      </c>
      <c r="C185" s="104">
        <v>26.4</v>
      </c>
      <c r="D185" s="104">
        <v>23.56</v>
      </c>
      <c r="E185" s="104">
        <v>22.24</v>
      </c>
      <c r="F185" s="104">
        <v>34.61</v>
      </c>
      <c r="G185" s="104">
        <v>21.01</v>
      </c>
      <c r="H185" s="104">
        <v>67.930000000000007</v>
      </c>
      <c r="I185" s="104">
        <v>40.54</v>
      </c>
      <c r="J185" s="104">
        <v>29.85</v>
      </c>
      <c r="K185" s="104">
        <v>34.590000000000003</v>
      </c>
      <c r="L185" s="104">
        <v>35.01</v>
      </c>
      <c r="M185" s="82"/>
      <c r="Z185" s="82"/>
    </row>
    <row r="186" spans="1:26">
      <c r="A186" t="s">
        <v>153</v>
      </c>
      <c r="B186" s="104">
        <v>21.74</v>
      </c>
      <c r="C186" s="104">
        <v>26.47</v>
      </c>
      <c r="D186" s="104">
        <v>22.22</v>
      </c>
      <c r="E186" s="104">
        <v>21.74</v>
      </c>
      <c r="F186" s="104">
        <v>32.840000000000003</v>
      </c>
      <c r="G186" s="104">
        <v>20.91</v>
      </c>
      <c r="H186" s="104">
        <v>69.760000000000005</v>
      </c>
      <c r="I186" s="104">
        <v>40.93</v>
      </c>
      <c r="J186" s="104">
        <v>29.72</v>
      </c>
      <c r="K186" s="104">
        <v>34.380000000000003</v>
      </c>
      <c r="L186" s="104">
        <v>34.17</v>
      </c>
      <c r="M186" s="82"/>
      <c r="Z186" s="82"/>
    </row>
    <row r="187" spans="1:26">
      <c r="A187" t="s">
        <v>152</v>
      </c>
      <c r="B187" s="104">
        <v>21.71</v>
      </c>
      <c r="C187" s="104">
        <v>26.42</v>
      </c>
      <c r="D187" s="104">
        <v>22.23</v>
      </c>
      <c r="E187" s="104">
        <v>21.71</v>
      </c>
      <c r="F187" s="104">
        <v>32.44</v>
      </c>
      <c r="G187" s="104">
        <v>20.87</v>
      </c>
      <c r="H187" s="104">
        <v>70.7</v>
      </c>
      <c r="I187" s="104">
        <v>40.26</v>
      </c>
      <c r="J187" s="104">
        <v>29.59</v>
      </c>
      <c r="K187" s="104">
        <v>34.049999999999997</v>
      </c>
      <c r="L187" s="104">
        <v>33.85</v>
      </c>
      <c r="M187" s="82"/>
      <c r="Z187" s="82"/>
    </row>
    <row r="188" spans="1:26">
      <c r="A188" t="s">
        <v>151</v>
      </c>
      <c r="B188" s="104">
        <v>21.55</v>
      </c>
      <c r="C188" s="104">
        <v>26.34</v>
      </c>
      <c r="D188" s="104">
        <v>22.32</v>
      </c>
      <c r="E188" s="104">
        <v>21.55</v>
      </c>
      <c r="F188" s="104">
        <v>31.87</v>
      </c>
      <c r="G188" s="104">
        <v>20.76</v>
      </c>
      <c r="H188" s="104">
        <v>70.540000000000006</v>
      </c>
      <c r="I188" s="104">
        <v>38.9</v>
      </c>
      <c r="J188" s="104">
        <v>29.56</v>
      </c>
      <c r="K188" s="104">
        <v>34.07</v>
      </c>
      <c r="L188" s="104">
        <v>33.51</v>
      </c>
      <c r="M188" s="82"/>
      <c r="Z188" s="82"/>
    </row>
    <row r="189" spans="1:26">
      <c r="A189" t="s">
        <v>150</v>
      </c>
      <c r="B189" s="104">
        <v>21.25</v>
      </c>
      <c r="C189" s="104">
        <v>26.15</v>
      </c>
      <c r="D189" s="104">
        <v>22.4</v>
      </c>
      <c r="E189" s="104">
        <v>21.25</v>
      </c>
      <c r="F189" s="104">
        <v>31.47</v>
      </c>
      <c r="G189" s="104">
        <v>20.74</v>
      </c>
      <c r="H189" s="104">
        <v>69.599999999999994</v>
      </c>
      <c r="I189" s="104">
        <v>37.369999999999997</v>
      </c>
      <c r="J189" s="104">
        <v>29.48</v>
      </c>
      <c r="K189" s="104">
        <v>34.020000000000003</v>
      </c>
      <c r="L189" s="104">
        <v>33.42</v>
      </c>
      <c r="M189" s="82"/>
      <c r="Z189" s="82"/>
    </row>
    <row r="190" spans="1:26">
      <c r="A190" t="s">
        <v>149</v>
      </c>
      <c r="B190" s="104">
        <v>20.93</v>
      </c>
      <c r="C190" s="104">
        <v>25.44</v>
      </c>
      <c r="D190" s="104">
        <v>22.29</v>
      </c>
      <c r="E190" s="104">
        <v>20.93</v>
      </c>
      <c r="F190" s="104">
        <v>31.13</v>
      </c>
      <c r="G190" s="104">
        <v>20.66</v>
      </c>
      <c r="H190" s="104">
        <v>69.23</v>
      </c>
      <c r="I190" s="104">
        <v>37.22</v>
      </c>
      <c r="J190" s="104">
        <v>29.16</v>
      </c>
      <c r="K190" s="104">
        <v>33.869999999999997</v>
      </c>
      <c r="L190" s="104">
        <v>33.06</v>
      </c>
      <c r="M190" s="82"/>
      <c r="Z190" s="82"/>
    </row>
    <row r="191" spans="1:26">
      <c r="A191" t="s">
        <v>148</v>
      </c>
      <c r="B191" s="104">
        <v>20.88</v>
      </c>
      <c r="C191" s="104">
        <v>25.11</v>
      </c>
      <c r="D191" s="104">
        <v>22.17</v>
      </c>
      <c r="E191" s="104">
        <v>20.88</v>
      </c>
      <c r="F191" s="104">
        <v>31.1</v>
      </c>
      <c r="G191" s="104">
        <v>20.76</v>
      </c>
      <c r="H191" s="104">
        <v>69.28</v>
      </c>
      <c r="I191" s="104">
        <v>37.85</v>
      </c>
      <c r="J191" s="104">
        <v>29.13</v>
      </c>
      <c r="K191" s="104">
        <v>33.85</v>
      </c>
      <c r="L191" s="104">
        <v>32.799999999999997</v>
      </c>
      <c r="M191" s="82"/>
      <c r="Z191" s="82"/>
    </row>
    <row r="192" spans="1:26">
      <c r="A192" t="s">
        <v>147</v>
      </c>
      <c r="B192" s="104">
        <v>21.53</v>
      </c>
      <c r="C192" s="104">
        <v>26.05</v>
      </c>
      <c r="D192" s="104">
        <v>22.36</v>
      </c>
      <c r="E192" s="104">
        <v>21.53</v>
      </c>
      <c r="F192" s="104">
        <v>31.82</v>
      </c>
      <c r="G192" s="104">
        <v>20.75</v>
      </c>
      <c r="H192" s="104">
        <v>68.97</v>
      </c>
      <c r="I192" s="104">
        <v>38</v>
      </c>
      <c r="J192" s="104">
        <v>29.21</v>
      </c>
      <c r="K192" s="104">
        <v>33.840000000000003</v>
      </c>
      <c r="L192" s="104">
        <v>33.090000000000003</v>
      </c>
      <c r="M192" s="82"/>
      <c r="Z192" s="82"/>
    </row>
    <row r="193" spans="1:26">
      <c r="A193" t="s">
        <v>146</v>
      </c>
      <c r="B193" s="104">
        <v>21.59</v>
      </c>
      <c r="C193" s="104">
        <v>26.03</v>
      </c>
      <c r="D193" s="104">
        <v>22.14</v>
      </c>
      <c r="E193" s="104">
        <v>21.59</v>
      </c>
      <c r="F193" s="104">
        <v>32.67</v>
      </c>
      <c r="G193" s="104">
        <v>20.78</v>
      </c>
      <c r="H193" s="104">
        <v>69.92</v>
      </c>
      <c r="I193" s="104">
        <v>37.950000000000003</v>
      </c>
      <c r="J193" s="104">
        <v>29.14</v>
      </c>
      <c r="K193" s="104">
        <v>33.96</v>
      </c>
      <c r="L193" s="104">
        <v>33.14</v>
      </c>
      <c r="M193" s="82"/>
      <c r="Z193" s="82"/>
    </row>
    <row r="194" spans="1:26">
      <c r="A194" t="s">
        <v>145</v>
      </c>
      <c r="B194" s="104">
        <v>21.34</v>
      </c>
      <c r="C194" s="104">
        <v>25.8</v>
      </c>
      <c r="D194" s="104">
        <v>21.81</v>
      </c>
      <c r="E194" s="104">
        <v>21.34</v>
      </c>
      <c r="F194" s="104">
        <v>31.59</v>
      </c>
      <c r="G194" s="104">
        <v>20.88</v>
      </c>
      <c r="H194" s="104">
        <v>69.53</v>
      </c>
      <c r="I194" s="104">
        <v>38.14</v>
      </c>
      <c r="J194" s="104">
        <v>28.74</v>
      </c>
      <c r="K194" s="104">
        <v>33.79</v>
      </c>
      <c r="L194" s="104">
        <v>33.090000000000003</v>
      </c>
      <c r="M194" s="82"/>
      <c r="Z194" s="82"/>
    </row>
    <row r="195" spans="1:26">
      <c r="A195" t="s">
        <v>144</v>
      </c>
      <c r="B195" s="104">
        <v>21.14</v>
      </c>
      <c r="C195" s="104">
        <v>26.09</v>
      </c>
      <c r="D195" s="104">
        <v>22.21</v>
      </c>
      <c r="E195" s="104">
        <v>21.14</v>
      </c>
      <c r="F195" s="104">
        <v>32.1</v>
      </c>
      <c r="G195" s="104">
        <v>20.98</v>
      </c>
      <c r="H195" s="104">
        <v>68.900000000000006</v>
      </c>
      <c r="I195" s="104">
        <v>38.380000000000003</v>
      </c>
      <c r="J195" s="104">
        <v>29.08</v>
      </c>
      <c r="K195" s="104">
        <v>34.03</v>
      </c>
      <c r="L195" s="104">
        <v>33.82</v>
      </c>
      <c r="M195" s="82"/>
      <c r="Z195" s="82"/>
    </row>
    <row r="196" spans="1:26">
      <c r="A196" t="s">
        <v>143</v>
      </c>
      <c r="B196" s="104">
        <v>21.35</v>
      </c>
      <c r="C196" s="104">
        <v>26.55</v>
      </c>
      <c r="D196" s="104">
        <v>22.95</v>
      </c>
      <c r="E196" s="104">
        <v>21.35</v>
      </c>
      <c r="F196" s="104">
        <v>33.47</v>
      </c>
      <c r="G196" s="104">
        <v>21.19</v>
      </c>
      <c r="H196" s="104">
        <v>67.62</v>
      </c>
      <c r="I196" s="104">
        <v>40.29</v>
      </c>
      <c r="J196" s="104">
        <v>29.63</v>
      </c>
      <c r="K196" s="104">
        <v>34.18</v>
      </c>
      <c r="L196" s="104">
        <v>35.79</v>
      </c>
      <c r="M196" s="82"/>
      <c r="Z196" s="82"/>
    </row>
    <row r="197" spans="1:26">
      <c r="A197" t="s">
        <v>142</v>
      </c>
      <c r="B197" s="104">
        <v>22.03</v>
      </c>
      <c r="C197" s="104">
        <v>27.59</v>
      </c>
      <c r="D197" s="104">
        <v>23.8</v>
      </c>
      <c r="E197" s="104">
        <v>22.03</v>
      </c>
      <c r="F197" s="104">
        <v>34.56</v>
      </c>
      <c r="G197" s="104">
        <v>21.39</v>
      </c>
      <c r="H197" s="104">
        <v>67.66</v>
      </c>
      <c r="I197" s="104">
        <v>42.45</v>
      </c>
      <c r="J197" s="104">
        <v>29.85</v>
      </c>
      <c r="K197" s="104">
        <v>34.92</v>
      </c>
      <c r="L197" s="104">
        <v>36</v>
      </c>
      <c r="M197" s="82"/>
      <c r="Z197" s="82"/>
    </row>
    <row r="198" spans="1:26">
      <c r="A198" t="s">
        <v>141</v>
      </c>
      <c r="B198" s="104">
        <v>22.73</v>
      </c>
      <c r="C198" s="104">
        <v>28.53</v>
      </c>
      <c r="D198" s="104">
        <v>24.67</v>
      </c>
      <c r="E198" s="104">
        <v>22.73</v>
      </c>
      <c r="F198" s="104">
        <v>37.31</v>
      </c>
      <c r="G198" s="104">
        <v>21.36</v>
      </c>
      <c r="H198" s="104">
        <v>68.510000000000005</v>
      </c>
      <c r="I198" s="104">
        <v>44.02</v>
      </c>
      <c r="J198" s="104">
        <v>29.54</v>
      </c>
      <c r="K198" s="104">
        <v>35.29</v>
      </c>
      <c r="L198" s="104">
        <v>36.450000000000003</v>
      </c>
      <c r="M198" s="82"/>
      <c r="Z198" s="82"/>
    </row>
    <row r="199" spans="1:26">
      <c r="A199" t="s">
        <v>140</v>
      </c>
      <c r="B199" s="104">
        <v>22.54</v>
      </c>
      <c r="C199" s="104">
        <v>29.44</v>
      </c>
      <c r="D199" s="104">
        <v>25.48</v>
      </c>
      <c r="E199" s="104">
        <v>22.54</v>
      </c>
      <c r="F199" s="104">
        <v>39.049999999999997</v>
      </c>
      <c r="G199" s="104">
        <v>21.23</v>
      </c>
      <c r="H199" s="104">
        <v>68.489999999999995</v>
      </c>
      <c r="I199" s="104">
        <v>47.31</v>
      </c>
      <c r="J199" s="104">
        <v>29.64</v>
      </c>
      <c r="K199" s="104">
        <v>35.32</v>
      </c>
      <c r="L199" s="104">
        <v>35.1</v>
      </c>
      <c r="M199" s="82"/>
      <c r="Z199" s="82"/>
    </row>
    <row r="200" spans="1:26">
      <c r="A200" t="s">
        <v>139</v>
      </c>
      <c r="B200" s="104">
        <v>23.02</v>
      </c>
      <c r="C200" s="104">
        <v>30.73</v>
      </c>
      <c r="D200" s="104">
        <v>26.37</v>
      </c>
      <c r="E200" s="104">
        <v>23.02</v>
      </c>
      <c r="F200" s="104">
        <v>40.43</v>
      </c>
      <c r="G200" s="104">
        <v>21.37</v>
      </c>
      <c r="H200" s="104">
        <v>67.98</v>
      </c>
      <c r="I200" s="104">
        <v>47.58</v>
      </c>
      <c r="J200" s="104">
        <v>30.48</v>
      </c>
      <c r="K200" s="104">
        <v>35.97</v>
      </c>
      <c r="L200" s="104">
        <v>35.6</v>
      </c>
      <c r="M200" s="82"/>
      <c r="Z200" s="82"/>
    </row>
    <row r="201" spans="1:26">
      <c r="A201" t="s">
        <v>138</v>
      </c>
      <c r="B201" s="104">
        <v>23.92</v>
      </c>
      <c r="C201" s="104">
        <v>31.29</v>
      </c>
      <c r="D201" s="104">
        <v>26.76</v>
      </c>
      <c r="E201" s="104">
        <v>23.92</v>
      </c>
      <c r="F201" s="104">
        <v>42.13</v>
      </c>
      <c r="G201" s="104">
        <v>21.68</v>
      </c>
      <c r="H201" s="104">
        <v>67.69</v>
      </c>
      <c r="I201" s="104">
        <v>50.69</v>
      </c>
      <c r="J201" s="104">
        <v>30.72</v>
      </c>
      <c r="K201" s="104">
        <v>36.630000000000003</v>
      </c>
      <c r="L201" s="104">
        <v>36.42</v>
      </c>
      <c r="M201" s="82"/>
      <c r="Z201" s="82"/>
    </row>
    <row r="202" spans="1:26">
      <c r="A202" t="s">
        <v>137</v>
      </c>
      <c r="B202" s="104">
        <v>24.61</v>
      </c>
      <c r="C202" s="104">
        <v>32.61</v>
      </c>
      <c r="D202" s="104">
        <v>28.01</v>
      </c>
      <c r="E202" s="104">
        <v>24.61</v>
      </c>
      <c r="F202" s="104">
        <v>42.47</v>
      </c>
      <c r="G202" s="104">
        <v>22.16</v>
      </c>
      <c r="H202" s="104">
        <v>69.12</v>
      </c>
      <c r="I202" s="104">
        <v>55.43</v>
      </c>
      <c r="J202" s="104">
        <v>33.11</v>
      </c>
      <c r="K202" s="104">
        <v>38.35</v>
      </c>
      <c r="L202" s="104">
        <v>38.53</v>
      </c>
      <c r="M202" s="82"/>
      <c r="Z202" s="82"/>
    </row>
    <row r="203" spans="1:26">
      <c r="A203" t="s">
        <v>136</v>
      </c>
      <c r="B203" s="104">
        <v>25.88</v>
      </c>
      <c r="C203" s="104">
        <v>33.33</v>
      </c>
      <c r="D203" s="104">
        <v>28.17</v>
      </c>
      <c r="E203" s="104">
        <v>25.88</v>
      </c>
      <c r="F203" s="104">
        <v>44.94</v>
      </c>
      <c r="G203" s="104">
        <v>22.75</v>
      </c>
      <c r="H203" s="104">
        <v>72.17</v>
      </c>
      <c r="I203" s="104">
        <v>58.76</v>
      </c>
      <c r="J203" s="104">
        <v>34.69</v>
      </c>
      <c r="K203" s="104">
        <v>40.69</v>
      </c>
      <c r="L203" s="104">
        <v>41.54</v>
      </c>
      <c r="M203" s="82"/>
      <c r="Z203" s="82"/>
    </row>
    <row r="204" spans="1:26">
      <c r="A204" t="s">
        <v>135</v>
      </c>
      <c r="B204" s="104">
        <v>27.91</v>
      </c>
      <c r="C204" s="104">
        <v>36.119999999999997</v>
      </c>
      <c r="D204" s="104">
        <v>34.1</v>
      </c>
      <c r="E204" s="104">
        <v>27.91</v>
      </c>
      <c r="F204" s="104">
        <v>49.23</v>
      </c>
      <c r="G204" s="104">
        <v>23.17</v>
      </c>
      <c r="H204" s="104">
        <v>73.650000000000006</v>
      </c>
      <c r="I204" s="104">
        <v>63.63</v>
      </c>
      <c r="J204" s="104">
        <v>38.9</v>
      </c>
      <c r="K204" s="104">
        <v>45</v>
      </c>
      <c r="L204" s="104">
        <v>44.39</v>
      </c>
      <c r="M204" s="82"/>
      <c r="Z204" s="82"/>
    </row>
    <row r="205" spans="1:26">
      <c r="A205" t="s">
        <v>134</v>
      </c>
      <c r="B205" s="104">
        <v>35.549999999999997</v>
      </c>
      <c r="C205" s="104">
        <v>43.78</v>
      </c>
      <c r="D205" s="104">
        <v>41.85</v>
      </c>
      <c r="E205" s="104">
        <v>35.549999999999997</v>
      </c>
      <c r="F205" s="104">
        <v>63.63</v>
      </c>
      <c r="G205" s="104">
        <v>25.01</v>
      </c>
      <c r="H205" s="104">
        <v>77.92</v>
      </c>
      <c r="I205" s="104">
        <v>68.2</v>
      </c>
      <c r="J205" s="104">
        <v>42.75</v>
      </c>
      <c r="K205" s="104">
        <v>48.07</v>
      </c>
      <c r="L205" s="104">
        <v>50.1</v>
      </c>
      <c r="M205" s="82"/>
      <c r="Z205" s="82"/>
    </row>
    <row r="206" spans="1:26">
      <c r="A206" t="s">
        <v>133</v>
      </c>
      <c r="B206" s="104">
        <v>39.43</v>
      </c>
      <c r="C206" s="104">
        <v>53.78</v>
      </c>
      <c r="D206" s="104">
        <v>51.69</v>
      </c>
      <c r="E206" s="104">
        <v>39.43</v>
      </c>
      <c r="F206" s="104">
        <v>76.599999999999994</v>
      </c>
      <c r="G206" s="104">
        <v>26.87</v>
      </c>
      <c r="H206" s="104">
        <v>79.23</v>
      </c>
      <c r="I206" s="104">
        <v>74.89</v>
      </c>
      <c r="J206" s="104">
        <v>45.81</v>
      </c>
      <c r="K206" s="104">
        <v>52.12</v>
      </c>
      <c r="L206" s="104">
        <v>54.06</v>
      </c>
      <c r="M206" s="82"/>
      <c r="Z206" s="82"/>
    </row>
    <row r="207" spans="1:26">
      <c r="A207" t="s">
        <v>132</v>
      </c>
      <c r="B207" s="104">
        <v>41.85</v>
      </c>
      <c r="C207" s="104">
        <v>58.65</v>
      </c>
      <c r="D207" s="104">
        <v>57.99</v>
      </c>
      <c r="E207" s="104">
        <v>41.85</v>
      </c>
      <c r="F207" s="104">
        <v>83.15</v>
      </c>
      <c r="G207" s="104">
        <v>28.31</v>
      </c>
      <c r="H207" s="104">
        <v>82.51</v>
      </c>
      <c r="I207" s="104">
        <v>77.900000000000006</v>
      </c>
      <c r="J207" s="104">
        <v>48.72</v>
      </c>
      <c r="K207" s="104">
        <v>54.87</v>
      </c>
      <c r="L207" s="104">
        <v>56.87</v>
      </c>
      <c r="M207" s="82"/>
      <c r="Z207" s="82"/>
    </row>
    <row r="208" spans="1:26">
      <c r="A208" t="s">
        <v>131</v>
      </c>
      <c r="B208" s="104">
        <v>44.59</v>
      </c>
      <c r="C208" s="104">
        <v>59.83</v>
      </c>
      <c r="D208" s="104">
        <v>60.42</v>
      </c>
      <c r="E208" s="104">
        <v>44.59</v>
      </c>
      <c r="F208" s="104">
        <v>88.03</v>
      </c>
      <c r="G208" s="104">
        <v>29.4</v>
      </c>
      <c r="H208" s="104">
        <v>87.2</v>
      </c>
      <c r="I208" s="104">
        <v>79.89</v>
      </c>
      <c r="J208" s="104">
        <v>50.6</v>
      </c>
      <c r="K208" s="104">
        <v>56.32</v>
      </c>
      <c r="L208" s="104">
        <v>60.34</v>
      </c>
      <c r="M208" s="82"/>
      <c r="Z208" s="82"/>
    </row>
    <row r="209" spans="1:26">
      <c r="A209" t="s">
        <v>130</v>
      </c>
      <c r="B209" s="104">
        <v>46.69</v>
      </c>
      <c r="C209" s="104">
        <v>62.02</v>
      </c>
      <c r="D209" s="104">
        <v>63.23</v>
      </c>
      <c r="E209" s="104">
        <v>46.69</v>
      </c>
      <c r="F209" s="104">
        <v>92.18</v>
      </c>
      <c r="G209" s="104">
        <v>30.58</v>
      </c>
      <c r="H209" s="104">
        <v>89.76</v>
      </c>
      <c r="I209" s="104">
        <v>82.25</v>
      </c>
      <c r="J209" s="104">
        <v>53</v>
      </c>
      <c r="K209" s="104">
        <v>58.35</v>
      </c>
      <c r="L209" s="104">
        <v>63.56</v>
      </c>
      <c r="M209" s="82"/>
      <c r="Z209" s="82"/>
    </row>
    <row r="210" spans="1:26">
      <c r="A210" t="s">
        <v>129</v>
      </c>
      <c r="B210" s="104">
        <v>51.69</v>
      </c>
      <c r="C210" s="104">
        <v>68.650000000000006</v>
      </c>
      <c r="D210" s="104">
        <v>69.05</v>
      </c>
      <c r="E210" s="104">
        <v>51.69</v>
      </c>
      <c r="F210" s="104">
        <v>96.97</v>
      </c>
      <c r="G210" s="104">
        <v>34.159999999999997</v>
      </c>
      <c r="H210" s="104">
        <v>95.02</v>
      </c>
      <c r="I210" s="104">
        <v>91.31</v>
      </c>
      <c r="J210" s="104">
        <v>55.94</v>
      </c>
      <c r="K210" s="104">
        <v>61.05</v>
      </c>
      <c r="L210" s="104">
        <v>68</v>
      </c>
      <c r="M210" s="82"/>
      <c r="Z210" s="82"/>
    </row>
    <row r="211" spans="1:26">
      <c r="A211" t="s">
        <v>128</v>
      </c>
      <c r="B211" s="104">
        <v>54.13</v>
      </c>
      <c r="C211" s="104">
        <v>72.13</v>
      </c>
      <c r="D211" s="104">
        <v>72.150000000000006</v>
      </c>
      <c r="E211" s="104">
        <v>54.13</v>
      </c>
      <c r="F211" s="104">
        <v>101.1</v>
      </c>
      <c r="G211" s="104">
        <v>39.69</v>
      </c>
      <c r="H211" s="104">
        <v>100</v>
      </c>
      <c r="I211" s="104">
        <v>98.93</v>
      </c>
      <c r="J211" s="104">
        <v>59.5</v>
      </c>
      <c r="K211" s="104">
        <v>63.46</v>
      </c>
      <c r="L211" s="104">
        <v>70.69</v>
      </c>
      <c r="M211" s="82"/>
      <c r="Z211" s="82"/>
    </row>
    <row r="212" spans="1:26">
      <c r="A212" t="s">
        <v>127</v>
      </c>
      <c r="B212" s="104">
        <v>54.86</v>
      </c>
      <c r="C212" s="104">
        <v>72.180000000000007</v>
      </c>
      <c r="D212" s="104">
        <v>71.069999999999993</v>
      </c>
      <c r="E212" s="104">
        <v>54.86</v>
      </c>
      <c r="F212" s="104">
        <v>101.24</v>
      </c>
      <c r="G212" s="104">
        <v>41.54</v>
      </c>
      <c r="H212" s="104">
        <v>101.98</v>
      </c>
      <c r="I212" s="104">
        <v>101.32</v>
      </c>
      <c r="J212" s="104">
        <v>61.89</v>
      </c>
      <c r="K212" s="104">
        <v>66.5</v>
      </c>
      <c r="L212" s="104">
        <v>72.16</v>
      </c>
      <c r="M212" s="82"/>
      <c r="Z212" s="82"/>
    </row>
    <row r="213" spans="1:26">
      <c r="A213" t="s">
        <v>126</v>
      </c>
      <c r="B213" s="104">
        <v>56.71</v>
      </c>
      <c r="C213" s="104">
        <v>70.41</v>
      </c>
      <c r="D213" s="104">
        <v>69.52</v>
      </c>
      <c r="E213" s="104">
        <v>56.71</v>
      </c>
      <c r="F213" s="104">
        <v>100.9</v>
      </c>
      <c r="G213" s="104">
        <v>42.65</v>
      </c>
      <c r="H213" s="104">
        <v>105.16</v>
      </c>
      <c r="I213" s="104">
        <v>103.44</v>
      </c>
      <c r="J213" s="104">
        <v>64.08</v>
      </c>
      <c r="K213" s="104">
        <v>68.17</v>
      </c>
      <c r="L213" s="104">
        <v>73.040000000000006</v>
      </c>
      <c r="M213" s="82"/>
      <c r="Z213" s="82"/>
    </row>
    <row r="214" spans="1:26">
      <c r="A214" t="s">
        <v>125</v>
      </c>
      <c r="B214" s="104">
        <v>57.48</v>
      </c>
      <c r="C214" s="104">
        <v>70.87</v>
      </c>
      <c r="D214" s="104">
        <v>69.430000000000007</v>
      </c>
      <c r="E214" s="104">
        <v>57.48</v>
      </c>
      <c r="F214" s="104">
        <v>99.84</v>
      </c>
      <c r="G214" s="104">
        <v>44.19</v>
      </c>
      <c r="H214" s="104">
        <v>110.83</v>
      </c>
      <c r="I214" s="104">
        <v>105.96</v>
      </c>
      <c r="J214" s="104">
        <v>67.88</v>
      </c>
      <c r="K214" s="104">
        <v>69.41</v>
      </c>
      <c r="L214" s="104">
        <v>75.47</v>
      </c>
      <c r="M214" s="82"/>
      <c r="Z214" s="82"/>
    </row>
    <row r="215" spans="1:26">
      <c r="A215" t="s">
        <v>124</v>
      </c>
      <c r="B215" s="104">
        <v>57.67</v>
      </c>
      <c r="C215" s="104">
        <v>72.349999999999994</v>
      </c>
      <c r="D215" s="104">
        <v>70.84</v>
      </c>
      <c r="E215" s="104">
        <v>57.67</v>
      </c>
      <c r="F215" s="104">
        <v>100.12</v>
      </c>
      <c r="G215" s="104">
        <v>40.799999999999997</v>
      </c>
      <c r="H215" s="104">
        <v>109.2</v>
      </c>
      <c r="I215" s="104">
        <v>107.27</v>
      </c>
      <c r="J215" s="104">
        <v>67.790000000000006</v>
      </c>
      <c r="K215" s="104">
        <v>72.56</v>
      </c>
      <c r="L215" s="104">
        <v>76.88</v>
      </c>
      <c r="M215" s="82"/>
      <c r="Z215" s="82"/>
    </row>
    <row r="216" spans="1:26">
      <c r="A216" t="s">
        <v>123</v>
      </c>
      <c r="B216" s="104">
        <v>59.09</v>
      </c>
      <c r="C216" s="104">
        <v>78.67</v>
      </c>
      <c r="D216" s="104">
        <v>79.010000000000005</v>
      </c>
      <c r="E216" s="104">
        <v>59.09</v>
      </c>
      <c r="F216" s="104">
        <v>101.09</v>
      </c>
      <c r="G216" s="104">
        <v>43.07</v>
      </c>
      <c r="H216" s="104">
        <v>107.88</v>
      </c>
      <c r="I216" s="104">
        <v>106.75</v>
      </c>
      <c r="J216" s="104">
        <v>71.2</v>
      </c>
      <c r="K216" s="104">
        <v>79.34</v>
      </c>
      <c r="L216" s="104">
        <v>78.77</v>
      </c>
      <c r="M216" s="82"/>
      <c r="Z216" s="82"/>
    </row>
    <row r="217" spans="1:26">
      <c r="A217" t="s">
        <v>122</v>
      </c>
      <c r="B217" s="104">
        <v>58.26</v>
      </c>
      <c r="C217" s="104">
        <v>80.78</v>
      </c>
      <c r="D217" s="104">
        <v>80.489999999999995</v>
      </c>
      <c r="E217" s="104">
        <v>58.26</v>
      </c>
      <c r="F217" s="104">
        <v>99.87</v>
      </c>
      <c r="G217" s="104">
        <v>43.57</v>
      </c>
      <c r="H217" s="104">
        <v>110.32</v>
      </c>
      <c r="I217" s="104">
        <v>106.45</v>
      </c>
      <c r="J217" s="104">
        <v>72.11</v>
      </c>
      <c r="K217" s="104">
        <v>82.03</v>
      </c>
      <c r="L217" s="104">
        <v>79.42</v>
      </c>
      <c r="M217" s="82"/>
      <c r="Z217" s="82"/>
    </row>
    <row r="218" spans="1:26">
      <c r="A218" t="s">
        <v>121</v>
      </c>
      <c r="B218" s="104">
        <v>58.66</v>
      </c>
      <c r="C218" s="104">
        <v>80.34</v>
      </c>
      <c r="D218" s="104">
        <v>80.39</v>
      </c>
      <c r="E218" s="104">
        <v>58.66</v>
      </c>
      <c r="F218" s="104">
        <v>96.39</v>
      </c>
      <c r="G218" s="104">
        <v>42.57</v>
      </c>
      <c r="H218" s="104">
        <v>120.39</v>
      </c>
      <c r="I218" s="104">
        <v>103.6</v>
      </c>
      <c r="J218" s="104">
        <v>71.930000000000007</v>
      </c>
      <c r="K218" s="104">
        <v>82.75</v>
      </c>
      <c r="L218" s="104">
        <v>80.099999999999994</v>
      </c>
      <c r="M218" s="82"/>
      <c r="Z218" s="82"/>
    </row>
    <row r="219" spans="1:26">
      <c r="A219" t="s">
        <v>120</v>
      </c>
      <c r="B219" s="104">
        <v>55.96</v>
      </c>
      <c r="C219" s="104">
        <v>77.569999999999993</v>
      </c>
      <c r="D219" s="104">
        <v>77.63</v>
      </c>
      <c r="E219" s="104">
        <v>55.96</v>
      </c>
      <c r="F219" s="104">
        <v>90.2</v>
      </c>
      <c r="G219" s="104">
        <v>41.46</v>
      </c>
      <c r="H219" s="104">
        <v>119.47</v>
      </c>
      <c r="I219" s="104">
        <v>100.28</v>
      </c>
      <c r="J219" s="104">
        <v>70.900000000000006</v>
      </c>
      <c r="K219" s="104">
        <v>82.09</v>
      </c>
      <c r="L219" s="104">
        <v>79.010000000000005</v>
      </c>
      <c r="M219" s="82"/>
      <c r="Z219" s="82"/>
    </row>
    <row r="220" spans="1:26">
      <c r="A220" t="s">
        <v>119</v>
      </c>
      <c r="B220" s="104">
        <v>53.06</v>
      </c>
      <c r="C220" s="104">
        <v>74.349999999999994</v>
      </c>
      <c r="D220" s="104">
        <v>72.45</v>
      </c>
      <c r="E220" s="104">
        <v>53.06</v>
      </c>
      <c r="F220" s="104">
        <v>81.92</v>
      </c>
      <c r="G220" s="104">
        <v>40.799999999999997</v>
      </c>
      <c r="H220" s="104">
        <v>114.12</v>
      </c>
      <c r="I220" s="104">
        <v>96.53</v>
      </c>
      <c r="J220" s="104">
        <v>69.260000000000005</v>
      </c>
      <c r="K220" s="104">
        <v>79.819999999999993</v>
      </c>
      <c r="L220" s="104">
        <v>78.12</v>
      </c>
      <c r="M220" s="82"/>
      <c r="Z220" s="82"/>
    </row>
    <row r="221" spans="1:26">
      <c r="A221" t="s">
        <v>118</v>
      </c>
      <c r="B221" s="104">
        <v>50.94</v>
      </c>
      <c r="C221" s="104">
        <v>71.78</v>
      </c>
      <c r="D221" s="104">
        <v>69.010000000000005</v>
      </c>
      <c r="E221" s="104">
        <v>50.94</v>
      </c>
      <c r="F221" s="104">
        <v>76.58</v>
      </c>
      <c r="G221" s="104">
        <v>39.1</v>
      </c>
      <c r="H221" s="104">
        <v>110.5</v>
      </c>
      <c r="I221" s="104">
        <v>92.72</v>
      </c>
      <c r="J221" s="104">
        <v>66.290000000000006</v>
      </c>
      <c r="K221" s="104">
        <v>76.8</v>
      </c>
      <c r="L221" s="104">
        <v>76.37</v>
      </c>
      <c r="M221" s="82"/>
      <c r="Z221" s="82"/>
    </row>
    <row r="222" spans="1:26">
      <c r="A222" t="s">
        <v>117</v>
      </c>
      <c r="B222" s="104">
        <v>49.34</v>
      </c>
      <c r="C222" s="104">
        <v>67.97</v>
      </c>
      <c r="D222" s="104">
        <v>62.96</v>
      </c>
      <c r="E222" s="104">
        <v>49.34</v>
      </c>
      <c r="F222" s="104">
        <v>70.819999999999993</v>
      </c>
      <c r="G222" s="104">
        <v>39.159999999999997</v>
      </c>
      <c r="H222" s="104">
        <v>109.42</v>
      </c>
      <c r="I222" s="104">
        <v>88.27</v>
      </c>
      <c r="J222" s="104">
        <v>62.91</v>
      </c>
      <c r="K222" s="104">
        <v>73.569999999999993</v>
      </c>
      <c r="L222" s="104">
        <v>73.61</v>
      </c>
      <c r="M222" s="82"/>
      <c r="Z222" s="82"/>
    </row>
    <row r="223" spans="1:26">
      <c r="A223" t="s">
        <v>116</v>
      </c>
      <c r="B223" s="104">
        <v>45.67</v>
      </c>
      <c r="C223" s="104">
        <v>62.29</v>
      </c>
      <c r="D223" s="104">
        <v>56.33</v>
      </c>
      <c r="E223" s="104">
        <v>45.67</v>
      </c>
      <c r="F223" s="104">
        <v>66.62</v>
      </c>
      <c r="G223" s="104">
        <v>38.090000000000003</v>
      </c>
      <c r="H223" s="104">
        <v>109.59</v>
      </c>
      <c r="I223" s="104">
        <v>84.39</v>
      </c>
      <c r="J223" s="104">
        <v>61.28</v>
      </c>
      <c r="K223" s="104">
        <v>70.09</v>
      </c>
      <c r="L223" s="104">
        <v>71.209999999999994</v>
      </c>
      <c r="M223" s="82"/>
      <c r="Z223" s="82"/>
    </row>
    <row r="224" spans="1:26">
      <c r="A224" t="s">
        <v>115</v>
      </c>
      <c r="B224" s="104">
        <v>41.48</v>
      </c>
      <c r="C224" s="104">
        <v>52.49</v>
      </c>
      <c r="D224" s="104">
        <v>46.6</v>
      </c>
      <c r="E224" s="104">
        <v>41.48</v>
      </c>
      <c r="F224" s="104">
        <v>61.71</v>
      </c>
      <c r="G224" s="104">
        <v>37.57</v>
      </c>
      <c r="H224" s="104">
        <v>107.57</v>
      </c>
      <c r="I224" s="104">
        <v>82.92</v>
      </c>
      <c r="J224" s="104">
        <v>58.93</v>
      </c>
      <c r="K224" s="104">
        <v>68.3</v>
      </c>
      <c r="L224" s="104">
        <v>68.98</v>
      </c>
      <c r="M224" s="82"/>
      <c r="Z224" s="82"/>
    </row>
    <row r="225" spans="1:26">
      <c r="A225" t="s">
        <v>114</v>
      </c>
      <c r="B225" s="104">
        <v>37.96</v>
      </c>
      <c r="C225" s="104">
        <v>50.77</v>
      </c>
      <c r="D225" s="104">
        <v>42.67</v>
      </c>
      <c r="E225" s="104">
        <v>37.96</v>
      </c>
      <c r="F225" s="104">
        <v>58.72</v>
      </c>
      <c r="G225" s="104">
        <v>35.97</v>
      </c>
      <c r="H225" s="104">
        <v>106.03</v>
      </c>
      <c r="I225" s="104">
        <v>82.62</v>
      </c>
      <c r="J225" s="104">
        <v>57.91</v>
      </c>
      <c r="K225" s="104">
        <v>67.900000000000006</v>
      </c>
      <c r="L225" s="104">
        <v>69.44</v>
      </c>
      <c r="M225" s="82"/>
      <c r="Z225" s="82"/>
    </row>
    <row r="226" spans="1:26">
      <c r="A226" t="s">
        <v>113</v>
      </c>
      <c r="B226" s="104">
        <v>33.11</v>
      </c>
      <c r="C226" s="104">
        <v>46.81</v>
      </c>
      <c r="D226" s="104">
        <v>40.21</v>
      </c>
      <c r="E226" s="104">
        <v>33.11</v>
      </c>
      <c r="F226" s="104">
        <v>55.7</v>
      </c>
      <c r="G226" s="104">
        <v>35</v>
      </c>
      <c r="H226" s="104">
        <v>100.72</v>
      </c>
      <c r="I226" s="104">
        <v>78.39</v>
      </c>
      <c r="J226" s="104">
        <v>56.49</v>
      </c>
      <c r="K226" s="104">
        <v>66.75</v>
      </c>
      <c r="L226" s="104">
        <v>65.52</v>
      </c>
      <c r="M226" s="82"/>
      <c r="Z226" s="82"/>
    </row>
    <row r="227" spans="1:26">
      <c r="A227" t="s">
        <v>112</v>
      </c>
      <c r="B227" s="104">
        <v>31.43</v>
      </c>
      <c r="C227" s="104">
        <v>44.44</v>
      </c>
      <c r="D227" s="104">
        <v>39.340000000000003</v>
      </c>
      <c r="E227" s="104">
        <v>31.43</v>
      </c>
      <c r="F227" s="104">
        <v>53.78</v>
      </c>
      <c r="G227" s="104">
        <v>34.39</v>
      </c>
      <c r="H227" s="104">
        <v>99.31</v>
      </c>
      <c r="I227" s="104">
        <v>74.41</v>
      </c>
      <c r="J227" s="104">
        <v>55.05</v>
      </c>
      <c r="K227" s="104">
        <v>63.52</v>
      </c>
      <c r="L227" s="104">
        <v>62.91</v>
      </c>
      <c r="M227" s="82"/>
      <c r="Z227" s="82"/>
    </row>
    <row r="228" spans="1:26">
      <c r="A228" t="s">
        <v>111</v>
      </c>
      <c r="B228" s="104">
        <v>31.72</v>
      </c>
      <c r="C228" s="104">
        <v>45.29</v>
      </c>
      <c r="D228" s="104">
        <v>41.42</v>
      </c>
      <c r="E228" s="104">
        <v>31.72</v>
      </c>
      <c r="F228" s="104">
        <v>52.03</v>
      </c>
      <c r="G228" s="104">
        <v>33.97</v>
      </c>
      <c r="H228" s="104">
        <v>91.99</v>
      </c>
      <c r="I228" s="104">
        <v>74.88</v>
      </c>
      <c r="J228" s="104">
        <v>52.34</v>
      </c>
      <c r="K228" s="104">
        <v>63.58</v>
      </c>
      <c r="L228" s="104">
        <v>59.67</v>
      </c>
      <c r="M228" s="82"/>
      <c r="Z228" s="82"/>
    </row>
    <row r="229" spans="1:26">
      <c r="A229" t="s">
        <v>110</v>
      </c>
      <c r="B229" s="104">
        <v>32.69</v>
      </c>
      <c r="C229" s="104">
        <v>45.71</v>
      </c>
      <c r="D229" s="104">
        <v>41.33</v>
      </c>
      <c r="E229" s="104">
        <v>32.69</v>
      </c>
      <c r="F229" s="104">
        <v>53.1</v>
      </c>
      <c r="G229" s="104">
        <v>33.42</v>
      </c>
      <c r="H229" s="104">
        <v>91.75</v>
      </c>
      <c r="I229" s="104">
        <v>73.2</v>
      </c>
      <c r="J229" s="104">
        <v>52.05</v>
      </c>
      <c r="K229" s="104">
        <v>64.38</v>
      </c>
      <c r="L229" s="104">
        <v>58.57</v>
      </c>
      <c r="M229" s="82"/>
      <c r="Z229" s="82"/>
    </row>
    <row r="230" spans="1:26">
      <c r="A230" t="s">
        <v>109</v>
      </c>
      <c r="B230" s="104">
        <v>32.770000000000003</v>
      </c>
      <c r="C230" s="104">
        <v>45.38</v>
      </c>
      <c r="D230" s="104">
        <v>40.14</v>
      </c>
      <c r="E230" s="104">
        <v>32.770000000000003</v>
      </c>
      <c r="F230" s="104">
        <v>53.25</v>
      </c>
      <c r="G230" s="104">
        <v>31.47</v>
      </c>
      <c r="H230" s="104">
        <v>89.86</v>
      </c>
      <c r="I230" s="104">
        <v>71.900000000000006</v>
      </c>
      <c r="J230" s="104">
        <v>49.53</v>
      </c>
      <c r="K230" s="104">
        <v>63.49</v>
      </c>
      <c r="L230" s="104">
        <v>57.82</v>
      </c>
      <c r="M230" s="82"/>
      <c r="Z230" s="82"/>
    </row>
    <row r="231" spans="1:26">
      <c r="A231" t="s">
        <v>108</v>
      </c>
      <c r="B231" s="104">
        <v>33.86</v>
      </c>
      <c r="C231" s="104">
        <v>45.42</v>
      </c>
      <c r="D231" s="104">
        <v>41.05</v>
      </c>
      <c r="E231" s="104">
        <v>33.86</v>
      </c>
      <c r="F231" s="104">
        <v>52.99</v>
      </c>
      <c r="G231" s="104">
        <v>31.6</v>
      </c>
      <c r="H231" s="104">
        <v>88.17</v>
      </c>
      <c r="I231" s="104">
        <v>70.72</v>
      </c>
      <c r="J231" s="104">
        <v>49.42</v>
      </c>
      <c r="K231" s="104">
        <v>62.15</v>
      </c>
      <c r="L231" s="104">
        <v>57.8</v>
      </c>
      <c r="M231" s="82"/>
      <c r="Z231" s="8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D17CC-8616-4E33-9E01-C6DD26E2297D}">
  <dimension ref="A1:S28"/>
  <sheetViews>
    <sheetView tabSelected="1" workbookViewId="0">
      <selection activeCell="S33" sqref="S33"/>
    </sheetView>
    <sheetView tabSelected="1" workbookViewId="1">
      <selection activeCell="E14" sqref="E14"/>
    </sheetView>
  </sheetViews>
  <sheetFormatPr defaultColWidth="11.42578125" defaultRowHeight="12.75"/>
  <cols>
    <col min="2" max="2" width="10.85546875" bestFit="1" customWidth="1"/>
    <col min="3" max="3" width="7" bestFit="1" customWidth="1"/>
    <col min="4" max="4" width="8" bestFit="1" customWidth="1"/>
    <col min="5" max="5" width="10" bestFit="1" customWidth="1"/>
    <col min="6" max="6" width="13.140625" bestFit="1" customWidth="1"/>
    <col min="10" max="10" width="15.28515625" bestFit="1" customWidth="1"/>
    <col min="17" max="17" width="14" customWidth="1"/>
    <col min="19" max="19" width="13.28515625" bestFit="1" customWidth="1"/>
  </cols>
  <sheetData>
    <row r="1" spans="1:19">
      <c r="A1" s="91" t="s">
        <v>349</v>
      </c>
      <c r="B1" s="125" t="s">
        <v>470</v>
      </c>
      <c r="C1" s="125"/>
      <c r="D1" s="125"/>
      <c r="E1" s="125"/>
      <c r="F1" s="125"/>
      <c r="G1" s="125" t="s">
        <v>345</v>
      </c>
      <c r="H1" s="125"/>
      <c r="I1" s="125"/>
      <c r="J1" s="103" t="s">
        <v>471</v>
      </c>
      <c r="K1" s="125" t="s">
        <v>346</v>
      </c>
      <c r="L1" s="125"/>
      <c r="M1" s="125"/>
      <c r="N1" s="125" t="s">
        <v>472</v>
      </c>
      <c r="O1" s="125"/>
      <c r="P1" s="125"/>
      <c r="Q1" s="125" t="s">
        <v>347</v>
      </c>
      <c r="R1" s="125"/>
      <c r="S1" s="125"/>
    </row>
    <row r="2" spans="1:19" ht="15">
      <c r="B2" s="113" t="s">
        <v>473</v>
      </c>
      <c r="C2" s="113" t="s">
        <v>474</v>
      </c>
      <c r="D2" s="113" t="s">
        <v>475</v>
      </c>
      <c r="E2" s="113" t="s">
        <v>476</v>
      </c>
      <c r="F2" s="113" t="s">
        <v>477</v>
      </c>
      <c r="G2" s="91" t="s">
        <v>353</v>
      </c>
      <c r="H2" s="91" t="s">
        <v>354</v>
      </c>
      <c r="I2" s="91" t="s">
        <v>355</v>
      </c>
      <c r="J2" s="97"/>
      <c r="K2" s="97" t="s">
        <v>353</v>
      </c>
      <c r="L2" s="97" t="s">
        <v>354</v>
      </c>
      <c r="M2" s="97" t="s">
        <v>355</v>
      </c>
      <c r="N2" s="97" t="s">
        <v>353</v>
      </c>
      <c r="O2" s="97" t="s">
        <v>354</v>
      </c>
      <c r="P2" s="97" t="s">
        <v>355</v>
      </c>
      <c r="Q2" s="97" t="s">
        <v>353</v>
      </c>
      <c r="R2" s="97" t="s">
        <v>354</v>
      </c>
      <c r="S2" s="97" t="s">
        <v>355</v>
      </c>
    </row>
    <row r="3" spans="1:19">
      <c r="A3" s="103">
        <v>2005</v>
      </c>
      <c r="B3">
        <v>352901</v>
      </c>
      <c r="C3">
        <v>357992</v>
      </c>
      <c r="D3">
        <v>88478</v>
      </c>
      <c r="E3">
        <v>169885</v>
      </c>
      <c r="F3">
        <v>68947</v>
      </c>
      <c r="G3" s="92">
        <v>0.76075654086198918</v>
      </c>
      <c r="H3" s="92">
        <v>2.7833947903631642</v>
      </c>
      <c r="I3" s="92">
        <v>1.8113297266595623</v>
      </c>
      <c r="J3">
        <v>3053673.0339008751</v>
      </c>
      <c r="K3">
        <v>8180620.1770000001</v>
      </c>
      <c r="L3">
        <v>49631.575100000002</v>
      </c>
      <c r="M3">
        <v>672041.09279999998</v>
      </c>
      <c r="N3" s="88">
        <f>+K3/K$3</f>
        <v>1</v>
      </c>
      <c r="O3" s="88">
        <f t="shared" ref="O3:P18" si="0">+L3/L$3</f>
        <v>1</v>
      </c>
      <c r="P3" s="88">
        <f t="shared" si="0"/>
        <v>1</v>
      </c>
      <c r="Q3" s="98">
        <v>6223460.3079603137</v>
      </c>
      <c r="R3" s="98">
        <v>138144.26757085815</v>
      </c>
      <c r="S3" s="98">
        <v>1217288.0089254174</v>
      </c>
    </row>
    <row r="4" spans="1:19">
      <c r="A4" s="103">
        <v>2006</v>
      </c>
      <c r="B4">
        <v>354995</v>
      </c>
      <c r="C4">
        <v>357346</v>
      </c>
      <c r="D4">
        <v>88142</v>
      </c>
      <c r="E4">
        <v>168741</v>
      </c>
      <c r="F4">
        <v>68984</v>
      </c>
      <c r="G4" s="92">
        <v>0.78412263857488118</v>
      </c>
      <c r="H4" s="92">
        <v>2.6830917175956737</v>
      </c>
      <c r="I4" s="92">
        <v>1.798173269699668</v>
      </c>
      <c r="J4">
        <v>3104955.9922231492</v>
      </c>
      <c r="K4">
        <v>8324220.608</v>
      </c>
      <c r="L4">
        <v>50344.103170000002</v>
      </c>
      <c r="M4">
        <v>682638.43839999998</v>
      </c>
      <c r="N4" s="88">
        <f t="shared" ref="N4:N28" si="1">+K4/K$3</f>
        <v>1.0175537340559748</v>
      </c>
      <c r="O4" s="88">
        <f t="shared" si="0"/>
        <v>1.0143563461075811</v>
      </c>
      <c r="P4" s="88">
        <f t="shared" si="0"/>
        <v>1.0157688952558646</v>
      </c>
      <c r="Q4" s="98">
        <v>6527209.8272243617</v>
      </c>
      <c r="R4" s="98">
        <v>135077.8462452091</v>
      </c>
      <c r="S4" s="98">
        <v>1227502.1928004033</v>
      </c>
    </row>
    <row r="5" spans="1:19">
      <c r="A5" s="103">
        <v>2007</v>
      </c>
      <c r="B5">
        <v>357089</v>
      </c>
      <c r="C5">
        <v>356700</v>
      </c>
      <c r="D5">
        <v>87805</v>
      </c>
      <c r="E5">
        <v>167598</v>
      </c>
      <c r="F5">
        <v>69021</v>
      </c>
      <c r="G5" s="92">
        <v>0.80814248497699126</v>
      </c>
      <c r="H5" s="92">
        <v>2.6183627948920556</v>
      </c>
      <c r="I5" s="92">
        <v>1.7309610764821772</v>
      </c>
      <c r="J5">
        <v>3103043.3472443288</v>
      </c>
      <c r="K5">
        <v>8308638.4079999998</v>
      </c>
      <c r="L5">
        <v>50271.539810000002</v>
      </c>
      <c r="M5">
        <v>682211.38800000004</v>
      </c>
      <c r="N5" s="88">
        <f t="shared" si="1"/>
        <v>1.0156489640430839</v>
      </c>
      <c r="O5" s="88">
        <f t="shared" si="0"/>
        <v>1.0128943058669924</v>
      </c>
      <c r="P5" s="88">
        <f t="shared" si="0"/>
        <v>1.0151334424471372</v>
      </c>
      <c r="Q5" s="98">
        <v>6714563.689816392</v>
      </c>
      <c r="R5" s="98">
        <v>131629.12948043883</v>
      </c>
      <c r="S5" s="98">
        <v>1180881.3585608804</v>
      </c>
    </row>
    <row r="6" spans="1:19">
      <c r="A6" s="103">
        <v>2008</v>
      </c>
      <c r="B6">
        <v>353599</v>
      </c>
      <c r="C6">
        <v>357588</v>
      </c>
      <c r="D6">
        <v>88023</v>
      </c>
      <c r="E6">
        <v>167956</v>
      </c>
      <c r="F6">
        <v>70048</v>
      </c>
      <c r="G6" s="92">
        <v>1.1349078764295428</v>
      </c>
      <c r="H6" s="92">
        <v>4.1213701425140279</v>
      </c>
      <c r="I6" s="92">
        <v>2.5367306934835216</v>
      </c>
      <c r="J6">
        <v>3004665.7531553591</v>
      </c>
      <c r="K6">
        <v>8044975.6299999999</v>
      </c>
      <c r="L6">
        <v>48973.143360000002</v>
      </c>
      <c r="M6">
        <v>662237.19480000006</v>
      </c>
      <c r="N6" s="88">
        <f t="shared" si="1"/>
        <v>0.98341879416656353</v>
      </c>
      <c r="O6" s="88">
        <f t="shared" si="0"/>
        <v>0.98673361184541575</v>
      </c>
      <c r="P6" s="88">
        <f t="shared" si="0"/>
        <v>0.98541175814241821</v>
      </c>
      <c r="Q6" s="98">
        <v>9130306.2081707232</v>
      </c>
      <c r="R6" s="98">
        <v>201836.45082896313</v>
      </c>
      <c r="S6" s="98">
        <v>1679917.4184155862</v>
      </c>
    </row>
    <row r="7" spans="1:19">
      <c r="A7" s="103">
        <v>2009</v>
      </c>
      <c r="B7">
        <v>351794</v>
      </c>
      <c r="C7">
        <v>359532</v>
      </c>
      <c r="D7">
        <v>87965</v>
      </c>
      <c r="E7">
        <v>167406</v>
      </c>
      <c r="F7">
        <v>71501</v>
      </c>
      <c r="G7" s="92">
        <v>0.85557842127090267</v>
      </c>
      <c r="H7" s="92">
        <v>3.8316653842722621</v>
      </c>
      <c r="I7" s="92">
        <v>3.1218201004748729</v>
      </c>
      <c r="J7">
        <v>3039719.8278409201</v>
      </c>
      <c r="K7">
        <v>8148439.3099999996</v>
      </c>
      <c r="L7">
        <v>49471.215649999998</v>
      </c>
      <c r="M7">
        <v>669507.19570000004</v>
      </c>
      <c r="N7" s="88">
        <f t="shared" si="1"/>
        <v>0.99606620692518177</v>
      </c>
      <c r="O7" s="88">
        <f t="shared" si="0"/>
        <v>0.99676900340807428</v>
      </c>
      <c r="P7" s="88">
        <f t="shared" si="0"/>
        <v>0.99622955035466254</v>
      </c>
      <c r="Q7" s="98">
        <v>6971628.8406715635</v>
      </c>
      <c r="R7" s="98">
        <v>189557.1445239732</v>
      </c>
      <c r="S7" s="98">
        <v>2090081.0209488245</v>
      </c>
    </row>
    <row r="8" spans="1:19">
      <c r="A8" s="103">
        <v>2010</v>
      </c>
      <c r="B8">
        <v>350622</v>
      </c>
      <c r="C8">
        <v>360551</v>
      </c>
      <c r="D8">
        <v>87568</v>
      </c>
      <c r="E8">
        <v>166334</v>
      </c>
      <c r="F8">
        <v>73127</v>
      </c>
      <c r="G8" s="92">
        <v>0.82654621496523062</v>
      </c>
      <c r="H8" s="92">
        <v>2.9698618319846872</v>
      </c>
      <c r="I8" s="92">
        <v>2.6620060146949185</v>
      </c>
      <c r="J8">
        <v>3027207.9204861191</v>
      </c>
      <c r="K8">
        <v>8116382.9460000005</v>
      </c>
      <c r="L8">
        <v>49301.641060000002</v>
      </c>
      <c r="M8">
        <v>667120.03859999997</v>
      </c>
      <c r="N8" s="88">
        <f t="shared" si="1"/>
        <v>0.99214763311214427</v>
      </c>
      <c r="O8" s="88">
        <f t="shared" si="0"/>
        <v>0.9933523359003773</v>
      </c>
      <c r="P8" s="88">
        <f t="shared" si="0"/>
        <v>0.99267745045247624</v>
      </c>
      <c r="Q8" s="98">
        <v>6708565.6032246482</v>
      </c>
      <c r="R8" s="98">
        <v>146419.06203830309</v>
      </c>
      <c r="S8" s="98">
        <v>1775877.5552767061</v>
      </c>
    </row>
    <row r="9" spans="1:19">
      <c r="A9" s="103">
        <v>2011</v>
      </c>
      <c r="B9">
        <v>349957</v>
      </c>
      <c r="C9">
        <v>362910</v>
      </c>
      <c r="D9">
        <v>86614</v>
      </c>
      <c r="E9">
        <v>164470</v>
      </c>
      <c r="F9">
        <v>74259</v>
      </c>
      <c r="G9" s="92">
        <v>1.0078831574725897</v>
      </c>
      <c r="H9" s="92">
        <v>3.3150944438864522</v>
      </c>
      <c r="I9" s="92">
        <v>2.6075035412600482</v>
      </c>
      <c r="J9">
        <v>3004065.9847675599</v>
      </c>
      <c r="K9">
        <v>8050289.9950000001</v>
      </c>
      <c r="L9">
        <v>49015.61176</v>
      </c>
      <c r="M9">
        <v>663084.09539999999</v>
      </c>
      <c r="N9" s="88">
        <f t="shared" si="1"/>
        <v>0.98406842278701234</v>
      </c>
      <c r="O9" s="88">
        <f t="shared" si="0"/>
        <v>0.98758928487038888</v>
      </c>
      <c r="P9" s="88">
        <f t="shared" si="0"/>
        <v>0.98667194983169637</v>
      </c>
      <c r="Q9" s="98">
        <v>8113751.6987305982</v>
      </c>
      <c r="R9" s="98">
        <v>162491.38220927145</v>
      </c>
      <c r="S9" s="98">
        <v>1728994.1269087156</v>
      </c>
    </row>
    <row r="10" spans="1:19">
      <c r="A10" s="103">
        <v>2012</v>
      </c>
      <c r="B10">
        <v>349283</v>
      </c>
      <c r="C10">
        <v>364639</v>
      </c>
      <c r="D10">
        <v>85155</v>
      </c>
      <c r="E10">
        <v>163242</v>
      </c>
      <c r="F10">
        <v>75895</v>
      </c>
      <c r="G10" s="92">
        <v>1.1101059983384369</v>
      </c>
      <c r="H10" s="92">
        <v>3.3384464147993049</v>
      </c>
      <c r="I10" s="92">
        <v>2.6645302358309126</v>
      </c>
      <c r="J10">
        <v>2981949.285896678</v>
      </c>
      <c r="K10">
        <v>7984374.9469999997</v>
      </c>
      <c r="L10">
        <v>48655.932809999998</v>
      </c>
      <c r="M10">
        <v>658877.10400000005</v>
      </c>
      <c r="N10" s="88">
        <f t="shared" si="1"/>
        <v>0.97601095934612048</v>
      </c>
      <c r="O10" s="88">
        <f t="shared" si="0"/>
        <v>0.98034230652494436</v>
      </c>
      <c r="P10" s="88">
        <f t="shared" si="0"/>
        <v>0.98041192876293715</v>
      </c>
      <c r="Q10" s="98">
        <v>8863502.5216478389</v>
      </c>
      <c r="R10" s="98">
        <v>162435.22444826036</v>
      </c>
      <c r="S10" s="98">
        <v>1755597.9653047088</v>
      </c>
    </row>
    <row r="11" spans="1:19">
      <c r="A11" s="103">
        <v>2013</v>
      </c>
      <c r="B11">
        <v>347362</v>
      </c>
      <c r="C11">
        <v>379486</v>
      </c>
      <c r="D11">
        <v>77999</v>
      </c>
      <c r="E11">
        <v>155852</v>
      </c>
      <c r="F11">
        <v>77515</v>
      </c>
      <c r="G11" s="92">
        <v>1.0386642362802394</v>
      </c>
      <c r="H11" s="92">
        <v>3.3917029399887459</v>
      </c>
      <c r="I11" s="92">
        <v>2.7658413914671396</v>
      </c>
      <c r="J11">
        <v>2836036.603578927</v>
      </c>
      <c r="K11">
        <v>7522480.0750000002</v>
      </c>
      <c r="L11">
        <v>46606.157350000001</v>
      </c>
      <c r="M11">
        <v>631386.95479999995</v>
      </c>
      <c r="N11" s="88">
        <f t="shared" si="1"/>
        <v>0.91954887432002086</v>
      </c>
      <c r="O11" s="88">
        <f t="shared" si="0"/>
        <v>0.93904247963309151</v>
      </c>
      <c r="P11" s="88">
        <f t="shared" si="0"/>
        <v>0.93950647001269205</v>
      </c>
      <c r="Q11" s="98">
        <v>7813331.0220331931</v>
      </c>
      <c r="R11" s="98">
        <v>158074.2409055731</v>
      </c>
      <c r="S11" s="98">
        <v>1746316.1736182319</v>
      </c>
    </row>
    <row r="12" spans="1:19">
      <c r="A12" s="103">
        <v>2014</v>
      </c>
      <c r="B12">
        <v>347769</v>
      </c>
      <c r="C12">
        <v>377670</v>
      </c>
      <c r="D12">
        <v>78114</v>
      </c>
      <c r="E12">
        <v>156137</v>
      </c>
      <c r="F12">
        <v>78743</v>
      </c>
      <c r="G12" s="92">
        <v>0.99829352197653265</v>
      </c>
      <c r="H12" s="92">
        <v>3.2447904500843285</v>
      </c>
      <c r="I12" s="92">
        <v>2.8056345395509856</v>
      </c>
      <c r="J12">
        <v>2844643.600042284</v>
      </c>
      <c r="K12">
        <v>7548669.4979999997</v>
      </c>
      <c r="L12">
        <v>46740.150909999997</v>
      </c>
      <c r="M12">
        <v>633250.17420000001</v>
      </c>
      <c r="N12" s="88">
        <f t="shared" si="1"/>
        <v>0.92275027255552777</v>
      </c>
      <c r="O12" s="88">
        <f t="shared" si="0"/>
        <v>0.9417422440417369</v>
      </c>
      <c r="P12" s="88">
        <f t="shared" si="0"/>
        <v>0.94227894839230586</v>
      </c>
      <c r="Q12" s="98">
        <v>7535787.8593952442</v>
      </c>
      <c r="R12" s="98">
        <v>151661.99530826832</v>
      </c>
      <c r="S12" s="98">
        <v>1776668.5609121984</v>
      </c>
    </row>
    <row r="13" spans="1:19">
      <c r="A13" s="103">
        <v>2015</v>
      </c>
      <c r="B13">
        <v>341942</v>
      </c>
      <c r="C13">
        <v>382727</v>
      </c>
      <c r="D13">
        <v>79290</v>
      </c>
      <c r="E13">
        <v>155244</v>
      </c>
      <c r="F13">
        <v>79230</v>
      </c>
      <c r="G13" s="92">
        <v>0.99157265133310557</v>
      </c>
      <c r="H13" s="92">
        <v>3.3081446702677568</v>
      </c>
      <c r="I13" s="92">
        <v>3.0351086493980222</v>
      </c>
      <c r="J13">
        <v>2757805.400033941</v>
      </c>
      <c r="K13">
        <v>7245955.0700000003</v>
      </c>
      <c r="L13">
        <v>45308.296860000002</v>
      </c>
      <c r="M13">
        <v>615366.87219999998</v>
      </c>
      <c r="N13" s="88">
        <f t="shared" si="1"/>
        <v>0.8857464242591494</v>
      </c>
      <c r="O13" s="88">
        <f t="shared" si="0"/>
        <v>0.91289258438223531</v>
      </c>
      <c r="P13" s="88">
        <f t="shared" si="0"/>
        <v>0.91566851907243962</v>
      </c>
      <c r="Q13" s="98">
        <v>7184890.8802004587</v>
      </c>
      <c r="R13" s="98">
        <v>149886.40077631836</v>
      </c>
      <c r="S13" s="98">
        <v>1867705.3163672274</v>
      </c>
    </row>
    <row r="14" spans="1:19">
      <c r="A14" s="103">
        <v>2016</v>
      </c>
      <c r="B14">
        <v>342328</v>
      </c>
      <c r="C14">
        <v>382873</v>
      </c>
      <c r="D14">
        <v>78997</v>
      </c>
      <c r="E14">
        <v>155050</v>
      </c>
      <c r="F14">
        <v>79185</v>
      </c>
      <c r="G14" s="92">
        <v>0.8556639153108534</v>
      </c>
      <c r="H14" s="92">
        <v>3.1962287995608221</v>
      </c>
      <c r="I14" s="92">
        <v>3.0653904240327052</v>
      </c>
      <c r="J14">
        <v>2759470.944315725</v>
      </c>
      <c r="K14">
        <v>7251232.1830000002</v>
      </c>
      <c r="L14">
        <v>45341.13063</v>
      </c>
      <c r="M14">
        <v>615766.77619999996</v>
      </c>
      <c r="N14" s="88">
        <f t="shared" si="1"/>
        <v>0.886391499190612</v>
      </c>
      <c r="O14" s="88">
        <f t="shared" si="0"/>
        <v>0.91355413441230882</v>
      </c>
      <c r="P14" s="88">
        <f t="shared" si="0"/>
        <v>0.9162635779226862</v>
      </c>
      <c r="Q14" s="98">
        <v>6204617.7205338469</v>
      </c>
      <c r="R14" s="98">
        <v>144920.62752425531</v>
      </c>
      <c r="S14" s="98">
        <v>1887565.5792009698</v>
      </c>
    </row>
    <row r="15" spans="1:19">
      <c r="A15" s="103">
        <v>2017</v>
      </c>
      <c r="B15">
        <v>341944</v>
      </c>
      <c r="C15">
        <v>382417</v>
      </c>
      <c r="D15">
        <v>80616</v>
      </c>
      <c r="E15">
        <v>154021</v>
      </c>
      <c r="F15">
        <v>79435</v>
      </c>
      <c r="G15" s="92">
        <v>0.78481034003988981</v>
      </c>
      <c r="H15" s="92">
        <v>2.9510572172571674</v>
      </c>
      <c r="I15" s="92">
        <v>3.0429974537403659</v>
      </c>
      <c r="J15">
        <v>2759080.0571409739</v>
      </c>
      <c r="K15">
        <v>7250755.449</v>
      </c>
      <c r="L15">
        <v>45332.657780000001</v>
      </c>
      <c r="M15">
        <v>615629.79390000005</v>
      </c>
      <c r="N15" s="88">
        <f t="shared" si="1"/>
        <v>0.88633322316878416</v>
      </c>
      <c r="O15" s="88">
        <f t="shared" si="0"/>
        <v>0.91338341949981761</v>
      </c>
      <c r="P15" s="88">
        <f t="shared" si="0"/>
        <v>0.91605974767857246</v>
      </c>
      <c r="Q15" s="98">
        <v>5690467.849475774</v>
      </c>
      <c r="R15" s="98">
        <v>133779.26691911829</v>
      </c>
      <c r="S15" s="98">
        <v>1873359.8952844064</v>
      </c>
    </row>
    <row r="16" spans="1:19">
      <c r="A16" s="103">
        <v>2018</v>
      </c>
      <c r="B16">
        <v>340423</v>
      </c>
      <c r="C16">
        <v>385694</v>
      </c>
      <c r="D16">
        <v>76830</v>
      </c>
      <c r="E16">
        <v>155284</v>
      </c>
      <c r="F16">
        <v>80202</v>
      </c>
      <c r="G16" s="92">
        <v>0.78586651917301675</v>
      </c>
      <c r="H16" s="92">
        <v>2.859298490444433</v>
      </c>
      <c r="I16" s="92">
        <v>2.8434484298578053</v>
      </c>
      <c r="J16">
        <v>2703830.7908102991</v>
      </c>
      <c r="K16">
        <v>7069077.4790000003</v>
      </c>
      <c r="L16">
        <v>44495.492550000003</v>
      </c>
      <c r="M16">
        <v>605370.67709999997</v>
      </c>
      <c r="N16" s="88">
        <f t="shared" si="1"/>
        <v>0.86412488613942406</v>
      </c>
      <c r="O16" s="88">
        <f t="shared" si="0"/>
        <v>0.89651582607137525</v>
      </c>
      <c r="P16" s="88">
        <f t="shared" si="0"/>
        <v>0.90079413831344213</v>
      </c>
      <c r="Q16" s="98">
        <v>5555351.3121860949</v>
      </c>
      <c r="R16" s="98">
        <v>127225.89467979652</v>
      </c>
      <c r="S16" s="98">
        <v>1721340.3012819514</v>
      </c>
    </row>
    <row r="17" spans="1:19">
      <c r="A17" s="103">
        <v>2019</v>
      </c>
      <c r="B17">
        <v>340155</v>
      </c>
      <c r="C17">
        <v>385698</v>
      </c>
      <c r="D17">
        <v>77011</v>
      </c>
      <c r="E17">
        <v>154700</v>
      </c>
      <c r="F17">
        <v>80869</v>
      </c>
      <c r="G17" s="92">
        <v>0.81424768846714712</v>
      </c>
      <c r="H17" s="92">
        <v>2.8211354213792195</v>
      </c>
      <c r="I17" s="92">
        <v>2.7645211535614505</v>
      </c>
      <c r="J17">
        <v>2701659.266941038</v>
      </c>
      <c r="K17">
        <v>7062138.4000000004</v>
      </c>
      <c r="L17">
        <v>44457.469810000002</v>
      </c>
      <c r="M17">
        <v>604903.11959999998</v>
      </c>
      <c r="N17" s="88">
        <f t="shared" si="1"/>
        <v>0.86327665228308281</v>
      </c>
      <c r="O17" s="88">
        <f t="shared" si="0"/>
        <v>0.89574972626649518</v>
      </c>
      <c r="P17" s="88">
        <f t="shared" si="0"/>
        <v>0.90009841076789576</v>
      </c>
      <c r="Q17" s="98">
        <v>5750329.8678350775</v>
      </c>
      <c r="R17" s="98">
        <v>125420.54282588829</v>
      </c>
      <c r="S17" s="98">
        <v>1672267.4699895119</v>
      </c>
    </row>
    <row r="18" spans="1:19">
      <c r="A18" s="103">
        <v>2020</v>
      </c>
      <c r="B18">
        <v>340110</v>
      </c>
      <c r="C18">
        <v>385326</v>
      </c>
      <c r="D18">
        <v>77156</v>
      </c>
      <c r="E18">
        <v>155105</v>
      </c>
      <c r="F18">
        <v>80736</v>
      </c>
      <c r="G18" s="92">
        <v>0.77388509264684469</v>
      </c>
      <c r="H18" s="92">
        <v>2.9213872348111729</v>
      </c>
      <c r="I18" s="92">
        <v>2.8251639012035392</v>
      </c>
      <c r="J18">
        <v>2705382.3166556959</v>
      </c>
      <c r="K18">
        <v>7072038.3399999999</v>
      </c>
      <c r="L18">
        <v>44502.001750000003</v>
      </c>
      <c r="M18">
        <v>605571.59210000001</v>
      </c>
      <c r="N18" s="88">
        <f t="shared" si="1"/>
        <v>0.86448682214622263</v>
      </c>
      <c r="O18" s="88">
        <f t="shared" si="0"/>
        <v>0.89664697645269775</v>
      </c>
      <c r="P18" s="88">
        <f t="shared" si="0"/>
        <v>0.90109310068665494</v>
      </c>
      <c r="Q18" s="98">
        <v>5472945.0459529376</v>
      </c>
      <c r="R18" s="98">
        <v>130007.57983599449</v>
      </c>
      <c r="S18" s="98">
        <v>1710839.0015952743</v>
      </c>
    </row>
    <row r="19" spans="1:19">
      <c r="A19" s="103">
        <v>2021</v>
      </c>
      <c r="B19">
        <v>339464</v>
      </c>
      <c r="C19">
        <v>385280</v>
      </c>
      <c r="D19">
        <v>77708</v>
      </c>
      <c r="E19">
        <v>154948</v>
      </c>
      <c r="F19">
        <v>81033</v>
      </c>
      <c r="G19" s="92">
        <v>1.1251715641725795</v>
      </c>
      <c r="H19" s="92">
        <v>3.115268143111658</v>
      </c>
      <c r="I19" s="92">
        <v>2.8169633064182524</v>
      </c>
      <c r="J19">
        <v>2701978.6472557108</v>
      </c>
      <c r="K19">
        <v>7060816.1150000002</v>
      </c>
      <c r="L19">
        <v>44444.668749999997</v>
      </c>
      <c r="M19">
        <v>604774.81660000002</v>
      </c>
      <c r="N19" s="88">
        <f t="shared" si="1"/>
        <v>0.86311501600473339</v>
      </c>
      <c r="O19" s="88">
        <f t="shared" ref="O19:O28" si="2">+L19/L$3</f>
        <v>0.89549180457099775</v>
      </c>
      <c r="P19" s="88">
        <f t="shared" ref="P19:P28" si="3">+M19/M$3</f>
        <v>0.8999074953590398</v>
      </c>
      <c r="Q19" s="98">
        <v>7944629.5124495057</v>
      </c>
      <c r="R19" s="98">
        <v>138457.06068802523</v>
      </c>
      <c r="S19" s="98">
        <v>1703628.4670080282</v>
      </c>
    </row>
    <row r="20" spans="1:19">
      <c r="A20" s="103">
        <v>2022</v>
      </c>
      <c r="B20">
        <v>338845</v>
      </c>
      <c r="C20">
        <v>386092</v>
      </c>
      <c r="D20">
        <v>77740</v>
      </c>
      <c r="E20">
        <v>153864</v>
      </c>
      <c r="F20">
        <v>81892</v>
      </c>
      <c r="G20" s="92">
        <v>2.1854608016304349</v>
      </c>
      <c r="H20" s="92">
        <v>5.209840385802468</v>
      </c>
      <c r="I20" s="92">
        <v>4.0080035879629632</v>
      </c>
      <c r="J20">
        <v>2694546.5290964702</v>
      </c>
      <c r="K20">
        <v>7039398.8909999998</v>
      </c>
      <c r="L20">
        <v>44336.031289999999</v>
      </c>
      <c r="M20">
        <v>603274.59880000004</v>
      </c>
      <c r="N20" s="88">
        <f t="shared" si="1"/>
        <v>0.8604969719522525</v>
      </c>
      <c r="O20" s="88">
        <f t="shared" si="2"/>
        <v>0.89330292662825439</v>
      </c>
      <c r="P20" s="88">
        <f t="shared" si="3"/>
        <v>0.89767516490176158</v>
      </c>
      <c r="Q20" s="98">
        <v>15384330.343321254</v>
      </c>
      <c r="R20" s="98">
        <v>230983.64636084388</v>
      </c>
      <c r="S20" s="98">
        <v>2417926.7565173171</v>
      </c>
    </row>
    <row r="21" spans="1:19">
      <c r="A21" s="103">
        <v>2023</v>
      </c>
      <c r="B21">
        <v>338733</v>
      </c>
      <c r="C21">
        <v>385812</v>
      </c>
      <c r="D21">
        <v>77986</v>
      </c>
      <c r="E21">
        <v>153931</v>
      </c>
      <c r="F21">
        <v>81971</v>
      </c>
      <c r="G21" s="92">
        <v>1.3355434782608697</v>
      </c>
      <c r="H21" s="92">
        <v>4.5844537037037032</v>
      </c>
      <c r="I21" s="92">
        <v>3.762438271604938</v>
      </c>
      <c r="J21">
        <v>2694404.375352826</v>
      </c>
      <c r="K21">
        <v>7036848.1299999999</v>
      </c>
      <c r="L21">
        <v>44327.959770000001</v>
      </c>
      <c r="M21">
        <v>603221.42350000003</v>
      </c>
      <c r="N21" s="88">
        <f t="shared" si="1"/>
        <v>0.8601851666190613</v>
      </c>
      <c r="O21" s="88">
        <f t="shared" si="2"/>
        <v>0.89314029789878657</v>
      </c>
      <c r="P21" s="88">
        <f t="shared" si="3"/>
        <v>0.8975960398295455</v>
      </c>
      <c r="Q21" s="98">
        <v>9398016.6275336966</v>
      </c>
      <c r="R21" s="98">
        <v>203219.47934520527</v>
      </c>
      <c r="S21" s="98">
        <v>2269583.3700284106</v>
      </c>
    </row>
    <row r="22" spans="1:19">
      <c r="A22" s="103">
        <v>2024</v>
      </c>
      <c r="B22">
        <v>338187</v>
      </c>
      <c r="C22">
        <v>387209</v>
      </c>
      <c r="D22">
        <v>77376</v>
      </c>
      <c r="E22">
        <v>152994</v>
      </c>
      <c r="F22">
        <v>82667</v>
      </c>
      <c r="G22" s="92">
        <v>1.0724421866047416</v>
      </c>
      <c r="H22" s="92">
        <v>3.5804848083883924</v>
      </c>
      <c r="I22" s="92">
        <v>3.2044056404770411</v>
      </c>
      <c r="J22">
        <v>2630135.0961251799</v>
      </c>
      <c r="K22">
        <v>6790293.9720000001</v>
      </c>
      <c r="L22">
        <v>43784.675139999999</v>
      </c>
      <c r="M22">
        <v>590758.31259999995</v>
      </c>
      <c r="N22" s="88">
        <f t="shared" si="1"/>
        <v>0.83004635652087433</v>
      </c>
      <c r="O22" s="88">
        <f t="shared" si="2"/>
        <v>0.88219394713507693</v>
      </c>
      <c r="P22" s="88">
        <f t="shared" si="3"/>
        <v>0.87905087788405545</v>
      </c>
      <c r="Q22" s="98">
        <v>7282197.7150206761</v>
      </c>
      <c r="R22" s="98">
        <v>156770.36417899092</v>
      </c>
      <c r="S22" s="98">
        <v>1893029.2690541388</v>
      </c>
    </row>
    <row r="23" spans="1:19">
      <c r="A23" s="103">
        <v>2025</v>
      </c>
      <c r="B23">
        <v>337399</v>
      </c>
      <c r="C23">
        <v>388732</v>
      </c>
      <c r="D23">
        <v>76776</v>
      </c>
      <c r="E23">
        <v>152138</v>
      </c>
      <c r="F23">
        <v>83388</v>
      </c>
      <c r="G23" s="92">
        <v>1.0035538299534961</v>
      </c>
      <c r="H23" s="92">
        <v>3.1760382101942799</v>
      </c>
      <c r="I23" s="92">
        <v>3.081605765728749</v>
      </c>
      <c r="J23">
        <v>2614753.3370900862</v>
      </c>
      <c r="K23">
        <v>6738996.5449999999</v>
      </c>
      <c r="L23">
        <v>43575.129630000003</v>
      </c>
      <c r="M23">
        <v>587516.05020000006</v>
      </c>
      <c r="N23" s="88">
        <f t="shared" si="1"/>
        <v>0.82377575283923365</v>
      </c>
      <c r="O23" s="88">
        <f t="shared" si="2"/>
        <v>0.87797192698806781</v>
      </c>
      <c r="P23" s="88">
        <f t="shared" si="3"/>
        <v>0.87422637766414879</v>
      </c>
      <c r="Q23" s="98">
        <v>6762945.7927781278</v>
      </c>
      <c r="R23" s="98">
        <v>138396.27671904894</v>
      </c>
      <c r="S23" s="98">
        <v>1810492.8477545013</v>
      </c>
    </row>
    <row r="24" spans="1:19">
      <c r="A24" s="103">
        <v>2026</v>
      </c>
      <c r="B24">
        <v>336612</v>
      </c>
      <c r="C24">
        <v>390268</v>
      </c>
      <c r="D24">
        <v>76188</v>
      </c>
      <c r="E24">
        <v>151257</v>
      </c>
      <c r="F24">
        <v>84108</v>
      </c>
      <c r="G24" s="92">
        <v>0.96534294810249266</v>
      </c>
      <c r="H24" s="92">
        <v>3.0070884334785899</v>
      </c>
      <c r="I24" s="92">
        <v>2.8961233062430645</v>
      </c>
      <c r="J24">
        <v>2598959.6287786001</v>
      </c>
      <c r="K24">
        <v>6686822.557</v>
      </c>
      <c r="L24">
        <v>43347.682009999997</v>
      </c>
      <c r="M24">
        <v>584172.48450000002</v>
      </c>
      <c r="N24" s="88">
        <f t="shared" si="1"/>
        <v>0.81739799823492032</v>
      </c>
      <c r="O24" s="88">
        <f t="shared" si="2"/>
        <v>0.87338920682370191</v>
      </c>
      <c r="P24" s="88">
        <f t="shared" si="3"/>
        <v>0.86925113770364371</v>
      </c>
      <c r="Q24" s="98">
        <v>6455077.0006126286</v>
      </c>
      <c r="R24" s="98">
        <v>130350.31319037895</v>
      </c>
      <c r="S24" s="98">
        <v>1691835.5472263654</v>
      </c>
    </row>
    <row r="25" spans="1:19">
      <c r="A25" s="103">
        <v>2027</v>
      </c>
      <c r="B25">
        <v>335822</v>
      </c>
      <c r="C25">
        <v>391812</v>
      </c>
      <c r="D25">
        <v>75602</v>
      </c>
      <c r="E25">
        <v>150367</v>
      </c>
      <c r="F25">
        <v>84830</v>
      </c>
      <c r="G25" s="92">
        <v>0.97482011573884653</v>
      </c>
      <c r="H25" s="92">
        <v>3.0211764192163422</v>
      </c>
      <c r="I25" s="92">
        <v>2.8380359996533198</v>
      </c>
      <c r="J25">
        <v>2583080.1386582712</v>
      </c>
      <c r="K25">
        <v>6634260.4989999998</v>
      </c>
      <c r="L25">
        <v>43113.96746</v>
      </c>
      <c r="M25">
        <v>580837.99320000003</v>
      </c>
      <c r="N25" s="88">
        <f t="shared" si="1"/>
        <v>0.81097280590686438</v>
      </c>
      <c r="O25" s="88">
        <f t="shared" si="2"/>
        <v>0.86868021764636683</v>
      </c>
      <c r="P25" s="88">
        <f t="shared" si="3"/>
        <v>0.86428940048887448</v>
      </c>
      <c r="Q25" s="98">
        <v>6467210.5874768374</v>
      </c>
      <c r="R25" s="98">
        <v>130254.9018290127</v>
      </c>
      <c r="S25" s="98">
        <v>1648439.1346679903</v>
      </c>
    </row>
    <row r="26" spans="1:19">
      <c r="A26" s="103">
        <v>2028</v>
      </c>
      <c r="B26">
        <v>335038</v>
      </c>
      <c r="C26">
        <v>393365</v>
      </c>
      <c r="D26">
        <v>75030</v>
      </c>
      <c r="E26">
        <v>149436</v>
      </c>
      <c r="F26">
        <v>85564</v>
      </c>
      <c r="G26" s="92">
        <v>0.97165681979420004</v>
      </c>
      <c r="H26" s="92">
        <v>3.0290269775171761</v>
      </c>
      <c r="I26" s="92">
        <v>2.8202734869980266</v>
      </c>
      <c r="J26">
        <v>2567483.448759587</v>
      </c>
      <c r="K26">
        <v>6582235.034</v>
      </c>
      <c r="L26">
        <v>42873.845500000003</v>
      </c>
      <c r="M26">
        <v>577488.29440000001</v>
      </c>
      <c r="N26" s="88">
        <f t="shared" si="1"/>
        <v>0.80461320677203707</v>
      </c>
      <c r="O26" s="88">
        <f t="shared" si="2"/>
        <v>0.86384212899985113</v>
      </c>
      <c r="P26" s="88">
        <f t="shared" si="3"/>
        <v>0.85930503444952444</v>
      </c>
      <c r="Q26" s="98">
        <v>6395673.5602744082</v>
      </c>
      <c r="R26" s="98">
        <v>129866.03464940339</v>
      </c>
      <c r="S26" s="98">
        <v>1628674.9257480309</v>
      </c>
    </row>
    <row r="27" spans="1:19">
      <c r="A27" s="103">
        <v>2029</v>
      </c>
      <c r="B27">
        <v>334251</v>
      </c>
      <c r="C27">
        <v>394906</v>
      </c>
      <c r="D27">
        <v>74446</v>
      </c>
      <c r="E27">
        <v>148548</v>
      </c>
      <c r="F27">
        <v>86282</v>
      </c>
      <c r="G27" s="92">
        <v>0.94565620201912126</v>
      </c>
      <c r="H27" s="92">
        <v>2.9682917914877796</v>
      </c>
      <c r="I27" s="92">
        <v>2.7691226085682596</v>
      </c>
      <c r="J27">
        <v>2552051.5194663601</v>
      </c>
      <c r="K27">
        <v>6531198.5870000003</v>
      </c>
      <c r="L27">
        <v>42631.141739999999</v>
      </c>
      <c r="M27">
        <v>574158.81359999999</v>
      </c>
      <c r="N27" s="88">
        <f t="shared" si="1"/>
        <v>0.79837450531716581</v>
      </c>
      <c r="O27" s="88">
        <f t="shared" si="2"/>
        <v>0.85895202104919688</v>
      </c>
      <c r="P27" s="88">
        <f t="shared" si="3"/>
        <v>0.85435075288003282</v>
      </c>
      <c r="Q27" s="98">
        <v>6176268.450415072</v>
      </c>
      <c r="R27" s="98">
        <v>126541.66808859406</v>
      </c>
      <c r="S27" s="98">
        <v>1589916.1516484891</v>
      </c>
    </row>
    <row r="28" spans="1:19">
      <c r="A28" s="103">
        <v>2030</v>
      </c>
      <c r="B28">
        <v>333460</v>
      </c>
      <c r="C28">
        <v>396447</v>
      </c>
      <c r="D28">
        <v>73868</v>
      </c>
      <c r="E28">
        <v>147647</v>
      </c>
      <c r="F28">
        <v>87011</v>
      </c>
      <c r="G28" s="92">
        <v>0.92137795255967636</v>
      </c>
      <c r="H28" s="92">
        <v>2.8930650845520747</v>
      </c>
      <c r="I28" s="92">
        <v>2.7066719222792512</v>
      </c>
      <c r="J28">
        <v>2537317.5132637508</v>
      </c>
      <c r="K28">
        <v>6482024.3619999997</v>
      </c>
      <c r="L28">
        <v>42397.56164</v>
      </c>
      <c r="M28">
        <v>570976.90460000001</v>
      </c>
      <c r="N28" s="88">
        <f t="shared" si="1"/>
        <v>0.79236344210483689</v>
      </c>
      <c r="O28" s="88">
        <f t="shared" si="2"/>
        <v>0.85424574083283522</v>
      </c>
      <c r="P28" s="88">
        <f t="shared" si="3"/>
        <v>0.84961605877562496</v>
      </c>
      <c r="Q28" s="98">
        <v>5972394.335101502</v>
      </c>
      <c r="R28" s="98">
        <v>122658.90525082839</v>
      </c>
      <c r="S28" s="98">
        <v>1545447.1559507386</v>
      </c>
    </row>
  </sheetData>
  <mergeCells count="5">
    <mergeCell ref="G1:I1"/>
    <mergeCell ref="K1:M1"/>
    <mergeCell ref="Q1:S1"/>
    <mergeCell ref="B1:F1"/>
    <mergeCell ref="N1:P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Iker Echeondo - Ext (LIM)</dc:creator>
  <cp:keywords/>
  <dc:description/>
  <cp:lastModifiedBy>Maria Jesús  Campión</cp:lastModifiedBy>
  <cp:revision/>
  <dcterms:created xsi:type="dcterms:W3CDTF">2024-05-28T14:04:15Z</dcterms:created>
  <dcterms:modified xsi:type="dcterms:W3CDTF">2024-10-28T12:01:21Z</dcterms:modified>
  <cp:category/>
  <cp:contentStatus/>
</cp:coreProperties>
</file>