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Work\PraxismodulHSLU\Praxismodul\05_Kostenanalysen\"/>
    </mc:Choice>
  </mc:AlternateContent>
  <xr:revisionPtr revIDLastSave="0" documentId="13_ncr:1_{1C7D08ED-6658-48A0-9DC5-EC0328C98955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Kostenanalys_Features" sheetId="1" r:id="rId1"/>
    <sheet name="Kostenanalyse_SMSe" sheetId="3" r:id="rId2"/>
    <sheet name="Kostenanalys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6" i="1" l="1"/>
  <c r="H43" i="1"/>
  <c r="I43" i="1" s="1"/>
  <c r="I46" i="1" s="1"/>
  <c r="G43" i="1"/>
  <c r="X43" i="1"/>
  <c r="X46" i="1" s="1"/>
  <c r="S43" i="1"/>
  <c r="S46" i="1" s="1"/>
  <c r="N42" i="1"/>
  <c r="S39" i="1"/>
  <c r="S42" i="1" s="1"/>
  <c r="H39" i="1"/>
  <c r="I39" i="1" s="1"/>
  <c r="I42" i="1" s="1"/>
  <c r="A40" i="1" s="1"/>
  <c r="G39" i="1"/>
  <c r="X18" i="1"/>
  <c r="N62" i="1"/>
  <c r="X59" i="1"/>
  <c r="X62" i="1" s="1"/>
  <c r="S59" i="1"/>
  <c r="S62" i="1" s="1"/>
  <c r="H59" i="1"/>
  <c r="I59" i="1" s="1"/>
  <c r="I62" i="1" s="1"/>
  <c r="A60" i="1" s="1"/>
  <c r="G59" i="1"/>
  <c r="N38" i="1"/>
  <c r="X35" i="1"/>
  <c r="X38" i="1" s="1"/>
  <c r="S35" i="1"/>
  <c r="S38" i="1" s="1"/>
  <c r="H35" i="1"/>
  <c r="G35" i="1"/>
  <c r="S31" i="1"/>
  <c r="S34" i="1" s="1"/>
  <c r="S27" i="1"/>
  <c r="S30" i="1" s="1"/>
  <c r="N34" i="1"/>
  <c r="X31" i="1"/>
  <c r="X34" i="1" s="1"/>
  <c r="H31" i="1"/>
  <c r="G31" i="1"/>
  <c r="N30" i="1"/>
  <c r="X27" i="1"/>
  <c r="X30" i="1" s="1"/>
  <c r="H27" i="1"/>
  <c r="G27" i="1"/>
  <c r="X55" i="1"/>
  <c r="X58" i="1" s="1"/>
  <c r="S55" i="1"/>
  <c r="S58" i="1" s="1"/>
  <c r="N58" i="1"/>
  <c r="H55" i="1"/>
  <c r="N22" i="1"/>
  <c r="N26" i="1"/>
  <c r="X23" i="1"/>
  <c r="X26" i="1" s="1"/>
  <c r="H23" i="1"/>
  <c r="S23" i="1"/>
  <c r="S26" i="1" s="1"/>
  <c r="X19" i="1"/>
  <c r="X22" i="1" s="1"/>
  <c r="S7" i="1"/>
  <c r="H19" i="1"/>
  <c r="S19" i="1"/>
  <c r="S22" i="1" s="1"/>
  <c r="S11" i="1"/>
  <c r="N15" i="1"/>
  <c r="N18" i="1" s="1"/>
  <c r="S15" i="1"/>
  <c r="S18" i="1" s="1"/>
  <c r="H15" i="1"/>
  <c r="X5" i="1"/>
  <c r="A44" i="1" l="1"/>
  <c r="I35" i="1"/>
  <c r="I38" i="1" s="1"/>
  <c r="I27" i="1"/>
  <c r="I30" i="1" s="1"/>
  <c r="A36" i="1"/>
  <c r="I31" i="1"/>
  <c r="I34" i="1" s="1"/>
  <c r="A32" i="1"/>
  <c r="A28" i="1"/>
  <c r="X4" i="1"/>
  <c r="X3" i="1"/>
  <c r="X10" i="1"/>
  <c r="S10" i="1"/>
  <c r="X14" i="1"/>
  <c r="S14" i="1"/>
  <c r="I10" i="1"/>
  <c r="S6" i="1"/>
  <c r="N8" i="1"/>
  <c r="N7" i="1"/>
  <c r="H11" i="1"/>
  <c r="N11" i="1"/>
  <c r="N14" i="1" s="1"/>
  <c r="X6" i="1" l="1"/>
  <c r="N10" i="1"/>
  <c r="A8" i="1" s="1"/>
  <c r="H3" i="1" l="1"/>
  <c r="AC3" i="1"/>
  <c r="G3" i="1" s="1"/>
  <c r="F6" i="3"/>
  <c r="AB3" i="1"/>
  <c r="AA3" i="1"/>
  <c r="N3" i="1"/>
  <c r="N6" i="1" s="1"/>
  <c r="G6" i="3"/>
  <c r="E6" i="3"/>
  <c r="D6" i="3"/>
  <c r="C6" i="3"/>
  <c r="B6" i="3"/>
  <c r="G11" i="1" l="1"/>
  <c r="I11" i="1" s="1"/>
  <c r="I14" i="1" s="1"/>
  <c r="A12" i="1" s="1"/>
  <c r="G15" i="1"/>
  <c r="I15" i="1" s="1"/>
  <c r="I18" i="1" s="1"/>
  <c r="A16" i="1" s="1"/>
  <c r="G23" i="1"/>
  <c r="I23" i="1" s="1"/>
  <c r="I26" i="1" s="1"/>
  <c r="A24" i="1" s="1"/>
  <c r="G19" i="1"/>
  <c r="I19" i="1" s="1"/>
  <c r="I22" i="1" s="1"/>
  <c r="A20" i="1" s="1"/>
  <c r="G55" i="1"/>
  <c r="I55" i="1" s="1"/>
  <c r="I58" i="1" s="1"/>
  <c r="A56" i="1" s="1"/>
  <c r="I3" i="1"/>
  <c r="I6" i="1" l="1"/>
  <c r="A4" i="1" s="1"/>
</calcChain>
</file>

<file path=xl/sharedStrings.xml><?xml version="1.0" encoding="utf-8"?>
<sst xmlns="http://schemas.openxmlformats.org/spreadsheetml/2006/main" count="133" uniqueCount="86">
  <si>
    <t>Grundboard</t>
  </si>
  <si>
    <t>Positionen</t>
  </si>
  <si>
    <t>Leiterplatte selbst</t>
  </si>
  <si>
    <t>Schnittstelle an IOe2</t>
  </si>
  <si>
    <t>Encoder Stecker</t>
  </si>
  <si>
    <t>Motoren Stecker</t>
  </si>
  <si>
    <t>Zusatzausstattungen</t>
  </si>
  <si>
    <t>Speisung extern</t>
  </si>
  <si>
    <t>Eingänge auf Board platzieren</t>
  </si>
  <si>
    <t>eigene MCU</t>
  </si>
  <si>
    <t>selbst entworfene Endstufe</t>
  </si>
  <si>
    <t>Encoder an IOe2 weiterleiten</t>
  </si>
  <si>
    <t>Encoder auswertung</t>
  </si>
  <si>
    <t>Schätzung benötigte Bauteile</t>
  </si>
  <si>
    <t>Preis/Stück</t>
  </si>
  <si>
    <t>Position:</t>
  </si>
  <si>
    <t>L</t>
  </si>
  <si>
    <t>C</t>
  </si>
  <si>
    <t>R</t>
  </si>
  <si>
    <t>D</t>
  </si>
  <si>
    <t>Leiterplatte</t>
  </si>
  <si>
    <t>maximal</t>
  </si>
  <si>
    <t>Schm.Trig.</t>
  </si>
  <si>
    <t>Best. SMD</t>
  </si>
  <si>
    <t>Best. THT</t>
  </si>
  <si>
    <t>ges.Kosten</t>
  </si>
  <si>
    <t>ges.Anzahl</t>
  </si>
  <si>
    <t>Erfahrungs-/Durchschnittswerte SMSe</t>
  </si>
  <si>
    <t>Feature</t>
  </si>
  <si>
    <t>IC's</t>
  </si>
  <si>
    <t>Stecker</t>
  </si>
  <si>
    <t>Bez.</t>
  </si>
  <si>
    <t>Anzahl</t>
  </si>
  <si>
    <t>ext Speisung</t>
  </si>
  <si>
    <t>sonstiges</t>
  </si>
  <si>
    <t>Standartkomponenten Anzahl</t>
  </si>
  <si>
    <t>Bestück.</t>
  </si>
  <si>
    <t>Filter/Drossel</t>
  </si>
  <si>
    <t>Kabel</t>
  </si>
  <si>
    <t>CHF/stück</t>
  </si>
  <si>
    <t>CHF/tot</t>
  </si>
  <si>
    <t>Kosten/Komponente</t>
  </si>
  <si>
    <t>Q</t>
  </si>
  <si>
    <t>Q (fets)</t>
  </si>
  <si>
    <t>Q(FETS)</t>
  </si>
  <si>
    <t>S-Faktor:</t>
  </si>
  <si>
    <t>Komp</t>
  </si>
  <si>
    <t>Interface Ioe</t>
  </si>
  <si>
    <t>Motorstecker</t>
  </si>
  <si>
    <t>Encoderstecker</t>
  </si>
  <si>
    <t>Ferritkern?</t>
  </si>
  <si>
    <t>Molex Minifit fem</t>
  </si>
  <si>
    <t>MTA100</t>
  </si>
  <si>
    <t>HexTrigger</t>
  </si>
  <si>
    <t>Inp OnBoard</t>
  </si>
  <si>
    <t>Diff. Reciever</t>
  </si>
  <si>
    <t>MCU on Board</t>
  </si>
  <si>
    <t>Spannungsregler</t>
  </si>
  <si>
    <t>I2C PrintID</t>
  </si>
  <si>
    <t>Wie kalkulieren</t>
  </si>
  <si>
    <t>STM32C011F6P6</t>
  </si>
  <si>
    <t>Treiber+Index</t>
  </si>
  <si>
    <t>1.8-2.1A ; 24V</t>
  </si>
  <si>
    <t>Step/Dir, StGrd</t>
  </si>
  <si>
    <t>Dicke Elkos</t>
  </si>
  <si>
    <t>Treiber vollInt.</t>
  </si>
  <si>
    <t>2.1A; 24V</t>
  </si>
  <si>
    <t>SPI, Step/dir</t>
  </si>
  <si>
    <t>Baustein</t>
  </si>
  <si>
    <t>2.8A ; 24V</t>
  </si>
  <si>
    <t>10A ; 48V</t>
  </si>
  <si>
    <t>z.B.</t>
  </si>
  <si>
    <t>PowerStep01</t>
  </si>
  <si>
    <t>DRV8462</t>
  </si>
  <si>
    <t>7A; 48V</t>
  </si>
  <si>
    <t>Eigene Endstufe</t>
  </si>
  <si>
    <t>Indexer vollInt.</t>
  </si>
  <si>
    <t>TMC2210</t>
  </si>
  <si>
    <t>DRV8461</t>
  </si>
  <si>
    <t>TMC2260</t>
  </si>
  <si>
    <t>TMC2160</t>
  </si>
  <si>
    <t>Ohne Endstufe</t>
  </si>
  <si>
    <t>Indexer</t>
  </si>
  <si>
    <t>N_Channel MOSFET</t>
  </si>
  <si>
    <t>40A-&gt;</t>
  </si>
  <si>
    <t>oben 7A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</si>
</sst>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333333"/>
      <name val="Arial"/>
      <family val="2"/>
    </font>
    <font>
      <sz val="9"/>
      <color rgb="FF222222"/>
      <name val="Roboto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1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4" fillId="0" borderId="0" xfId="0" applyFon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0" xfId="0" applyFont="1"/>
    <xf numFmtId="0" fontId="0" fillId="2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Standard 2" xfId="1" xr:uid="{DB82A262-6B48-45E2-B0FA-3E152AE97B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2"/>
  <sheetViews>
    <sheetView tabSelected="1" zoomScale="85" zoomScaleNormal="85" workbookViewId="0">
      <selection activeCell="Q28" sqref="Q28"/>
    </sheetView>
  </sheetViews>
  <sheetFormatPr defaultRowHeight="15" x14ac:dyDescent="0.25"/>
  <cols>
    <col min="1" max="1" width="14.7109375" style="1" customWidth="1"/>
    <col min="2" max="5" width="11.140625" style="1" customWidth="1"/>
    <col min="9" max="9" width="11.140625" style="1" customWidth="1"/>
    <col min="10" max="10" width="17.140625" style="1" customWidth="1"/>
    <col min="11" max="14" width="11.140625" style="1" customWidth="1"/>
    <col min="15" max="15" width="17.140625" style="1" customWidth="1"/>
    <col min="16" max="19" width="11.140625" style="1" customWidth="1"/>
    <col min="20" max="20" width="17.140625" style="1" customWidth="1"/>
    <col min="21" max="24" width="11.140625" style="1" customWidth="1"/>
  </cols>
  <sheetData>
    <row r="1" spans="1:30" x14ac:dyDescent="0.25">
      <c r="A1" s="10" t="s">
        <v>28</v>
      </c>
      <c r="B1" s="5" t="s">
        <v>35</v>
      </c>
      <c r="C1"/>
      <c r="D1"/>
      <c r="E1"/>
      <c r="F1" t="s">
        <v>45</v>
      </c>
      <c r="G1" s="1">
        <v>1</v>
      </c>
      <c r="J1" s="3" t="s">
        <v>30</v>
      </c>
      <c r="K1"/>
      <c r="L1"/>
      <c r="O1" s="3" t="s">
        <v>29</v>
      </c>
      <c r="P1"/>
      <c r="Q1"/>
      <c r="R1"/>
      <c r="S1"/>
      <c r="T1" s="3" t="s">
        <v>34</v>
      </c>
      <c r="U1"/>
      <c r="V1"/>
      <c r="W1"/>
      <c r="X1"/>
      <c r="Y1" t="s">
        <v>41</v>
      </c>
      <c r="AB1" s="1"/>
      <c r="AC1" s="1"/>
      <c r="AD1" s="1"/>
    </row>
    <row r="2" spans="1:30" x14ac:dyDescent="0.25">
      <c r="A2" s="11"/>
      <c r="B2" s="6" t="s">
        <v>18</v>
      </c>
      <c r="C2" s="6" t="s">
        <v>17</v>
      </c>
      <c r="D2" s="6" t="s">
        <v>16</v>
      </c>
      <c r="E2" s="6" t="s">
        <v>19</v>
      </c>
      <c r="F2" s="6" t="s">
        <v>42</v>
      </c>
      <c r="G2" s="8" t="s">
        <v>46</v>
      </c>
      <c r="H2" s="6" t="s">
        <v>36</v>
      </c>
      <c r="I2" s="6" t="s">
        <v>40</v>
      </c>
      <c r="J2" s="7" t="s">
        <v>31</v>
      </c>
      <c r="K2" s="8" t="s">
        <v>36</v>
      </c>
      <c r="L2" s="8" t="s">
        <v>39</v>
      </c>
      <c r="M2" s="8" t="s">
        <v>32</v>
      </c>
      <c r="N2" s="6" t="s">
        <v>40</v>
      </c>
      <c r="O2" s="7" t="s">
        <v>31</v>
      </c>
      <c r="P2" s="8" t="s">
        <v>36</v>
      </c>
      <c r="Q2" s="8" t="s">
        <v>39</v>
      </c>
      <c r="R2" s="8" t="s">
        <v>32</v>
      </c>
      <c r="S2" s="6" t="s">
        <v>40</v>
      </c>
      <c r="T2" s="7" t="s">
        <v>31</v>
      </c>
      <c r="U2" s="8" t="s">
        <v>36</v>
      </c>
      <c r="V2" s="8" t="s">
        <v>39</v>
      </c>
      <c r="W2" s="8" t="s">
        <v>32</v>
      </c>
      <c r="X2" s="6" t="s">
        <v>40</v>
      </c>
      <c r="Y2" t="s">
        <v>18</v>
      </c>
      <c r="Z2" t="s">
        <v>17</v>
      </c>
      <c r="AA2" t="s">
        <v>16</v>
      </c>
      <c r="AB2" s="1" t="s">
        <v>19</v>
      </c>
      <c r="AC2" s="1" t="s">
        <v>44</v>
      </c>
    </row>
    <row r="3" spans="1:30" x14ac:dyDescent="0.25">
      <c r="A3" s="17" t="s">
        <v>33</v>
      </c>
      <c r="B3" s="1">
        <v>10</v>
      </c>
      <c r="C3" s="1">
        <v>10</v>
      </c>
      <c r="E3" s="1">
        <v>4</v>
      </c>
      <c r="F3" s="1">
        <v>2</v>
      </c>
      <c r="G3" s="1">
        <f>G1*(B3*Y3+C3*Z3+D3*AA3+E3*AB3+F3*AC3)</f>
        <v>0.91932408333333338</v>
      </c>
      <c r="H3">
        <f>(SUM(B3:F3)*0.04)</f>
        <v>1.04</v>
      </c>
      <c r="I3" s="1">
        <f>G3+H3</f>
        <v>1.9593240833333334</v>
      </c>
      <c r="J3" s="4" t="s">
        <v>51</v>
      </c>
      <c r="K3" s="1">
        <v>0.2</v>
      </c>
      <c r="L3" s="12">
        <v>0.151</v>
      </c>
      <c r="M3" s="1">
        <v>1</v>
      </c>
      <c r="N3" s="1">
        <f>M3*(L3+K3)</f>
        <v>0.35099999999999998</v>
      </c>
      <c r="O3" s="4"/>
      <c r="T3" s="4" t="s">
        <v>37</v>
      </c>
      <c r="U3" s="1">
        <v>0.04</v>
      </c>
      <c r="V3" s="1">
        <v>0.85</v>
      </c>
      <c r="W3" s="1">
        <v>1</v>
      </c>
      <c r="X3" s="1">
        <f>W3*(V3+U3)</f>
        <v>0.89</v>
      </c>
      <c r="Y3">
        <v>1E-3</v>
      </c>
      <c r="Z3">
        <v>2E-3</v>
      </c>
      <c r="AA3">
        <f>Kostenanalyse_SMSe!D6</f>
        <v>0.16765000000000002</v>
      </c>
      <c r="AB3" s="1">
        <f>Kostenanalyse_SMSe!E6</f>
        <v>3.3121333333333336E-2</v>
      </c>
      <c r="AC3" s="1">
        <f>Kostenanalyse_SMSe!F6</f>
        <v>0.378419375</v>
      </c>
    </row>
    <row r="4" spans="1:30" x14ac:dyDescent="0.25">
      <c r="A4" s="9">
        <f>ROUND((I6+N6+S6+X6),2)</f>
        <v>7.8</v>
      </c>
      <c r="J4" s="4"/>
      <c r="O4" s="4"/>
      <c r="S4" s="14"/>
      <c r="T4" s="1" t="s">
        <v>50</v>
      </c>
      <c r="U4" s="1">
        <v>0.04</v>
      </c>
      <c r="V4" s="1">
        <v>0.51100000000000001</v>
      </c>
      <c r="W4" s="1">
        <v>1</v>
      </c>
      <c r="X4" s="1">
        <f>W4*(V4+U4)</f>
        <v>0.55100000000000005</v>
      </c>
      <c r="AA4" s="1"/>
      <c r="AB4" s="1"/>
      <c r="AC4" s="1"/>
      <c r="AD4" s="1"/>
    </row>
    <row r="5" spans="1:30" x14ac:dyDescent="0.25">
      <c r="A5" s="9"/>
      <c r="J5" s="4"/>
      <c r="O5" s="4"/>
      <c r="T5" s="4" t="s">
        <v>38</v>
      </c>
      <c r="U5" s="1">
        <v>3.8</v>
      </c>
      <c r="V5" s="1">
        <v>0.25</v>
      </c>
      <c r="W5" s="1">
        <v>1</v>
      </c>
      <c r="X5" s="1">
        <f>W5*(V5+U5)</f>
        <v>4.05</v>
      </c>
    </row>
    <row r="6" spans="1:30" s="8" customFormat="1" x14ac:dyDescent="0.25">
      <c r="A6" s="13"/>
      <c r="B6" s="6"/>
      <c r="D6" s="6"/>
      <c r="E6" s="6"/>
      <c r="I6" s="6">
        <f>SUM(I3:I5)</f>
        <v>1.9593240833333334</v>
      </c>
      <c r="J6" s="7"/>
      <c r="K6" s="6"/>
      <c r="L6" s="6"/>
      <c r="M6" s="6"/>
      <c r="N6" s="6">
        <f>SUM(N3:N5)</f>
        <v>0.35099999999999998</v>
      </c>
      <c r="O6" s="7"/>
      <c r="P6" s="6"/>
      <c r="Q6" s="6"/>
      <c r="R6" s="6"/>
      <c r="S6" s="6">
        <f>SUM(S3:S5)</f>
        <v>0</v>
      </c>
      <c r="T6" s="7"/>
      <c r="U6" s="6"/>
      <c r="V6" s="6"/>
      <c r="W6" s="6"/>
      <c r="X6" s="6">
        <f>SUM(X3:X5)</f>
        <v>5.4909999999999997</v>
      </c>
    </row>
    <row r="7" spans="1:30" x14ac:dyDescent="0.25">
      <c r="A7" s="17" t="s">
        <v>20</v>
      </c>
      <c r="F7" s="1"/>
      <c r="G7" s="1"/>
      <c r="J7" s="4" t="s">
        <v>47</v>
      </c>
      <c r="K7" s="1">
        <v>0.04</v>
      </c>
      <c r="L7" s="12">
        <v>3.25935</v>
      </c>
      <c r="M7" s="1">
        <v>1</v>
      </c>
      <c r="N7" s="1">
        <f>M7*(L7+K7)</f>
        <v>3.29935</v>
      </c>
      <c r="O7" s="4" t="s">
        <v>58</v>
      </c>
      <c r="P7" s="1">
        <v>0.02</v>
      </c>
      <c r="Q7" s="1">
        <v>0.32756000000000002</v>
      </c>
      <c r="R7" s="1">
        <v>1</v>
      </c>
      <c r="S7" s="1">
        <f>R7*(Q7+P7)</f>
        <v>0.34756000000000004</v>
      </c>
      <c r="T7" s="4" t="s">
        <v>20</v>
      </c>
      <c r="V7" s="1">
        <v>6</v>
      </c>
      <c r="W7" s="1">
        <v>1</v>
      </c>
      <c r="X7" s="1">
        <v>6</v>
      </c>
    </row>
    <row r="8" spans="1:30" x14ac:dyDescent="0.25">
      <c r="A8" s="9">
        <f>I10+N10+S10+X10</f>
        <v>10.35791</v>
      </c>
      <c r="J8" s="4" t="s">
        <v>48</v>
      </c>
      <c r="K8" s="1">
        <v>0.2</v>
      </c>
      <c r="L8" s="1">
        <v>0.51100000000000001</v>
      </c>
      <c r="M8" s="1">
        <v>1</v>
      </c>
      <c r="N8" s="1">
        <f>M8*(L8+K8)</f>
        <v>0.71100000000000008</v>
      </c>
      <c r="O8" s="4"/>
      <c r="S8" s="14"/>
    </row>
    <row r="9" spans="1:30" x14ac:dyDescent="0.25">
      <c r="A9" s="9"/>
      <c r="J9" s="4"/>
      <c r="O9" s="4"/>
      <c r="T9" s="4"/>
    </row>
    <row r="10" spans="1:30" s="8" customFormat="1" x14ac:dyDescent="0.25">
      <c r="A10" s="13"/>
      <c r="B10" s="6"/>
      <c r="D10" s="6"/>
      <c r="E10" s="6"/>
      <c r="I10" s="6">
        <f>SUM(I7:I9)</f>
        <v>0</v>
      </c>
      <c r="J10" s="7"/>
      <c r="K10" s="6"/>
      <c r="L10" s="6"/>
      <c r="M10" s="6"/>
      <c r="N10" s="6">
        <f>SUM(N7:N9)</f>
        <v>4.0103499999999999</v>
      </c>
      <c r="O10" s="7"/>
      <c r="P10" s="6"/>
      <c r="Q10" s="6"/>
      <c r="R10" s="6"/>
      <c r="S10" s="6">
        <f>SUM(S7:S9)</f>
        <v>0.34756000000000004</v>
      </c>
      <c r="T10" s="7"/>
      <c r="U10" s="6"/>
      <c r="V10" s="6"/>
      <c r="W10" s="6"/>
      <c r="X10" s="6">
        <f>SUM(X7:X9)</f>
        <v>6</v>
      </c>
    </row>
    <row r="11" spans="1:30" x14ac:dyDescent="0.25">
      <c r="A11" s="17" t="s">
        <v>49</v>
      </c>
      <c r="B11" s="1">
        <v>12</v>
      </c>
      <c r="C11" s="1">
        <v>6</v>
      </c>
      <c r="F11" s="1"/>
      <c r="G11" s="1">
        <f>G1*(B11*Y3+C11*Z3+D11*AA3+E11*AB3+F11*AC3)</f>
        <v>2.4E-2</v>
      </c>
      <c r="H11">
        <f>0.04*(SUM(B11:F11))</f>
        <v>0.72</v>
      </c>
      <c r="I11" s="1">
        <f>H11+G11</f>
        <v>0.74399999999999999</v>
      </c>
      <c r="J11" s="4" t="s">
        <v>4</v>
      </c>
      <c r="K11" s="1">
        <v>0.2</v>
      </c>
      <c r="L11" s="12">
        <v>1.01</v>
      </c>
      <c r="M11" s="1">
        <v>1</v>
      </c>
      <c r="N11" s="1">
        <f>M11*(L11+K11)</f>
        <v>1.21</v>
      </c>
      <c r="O11" s="4" t="s">
        <v>55</v>
      </c>
      <c r="P11" s="1">
        <v>0.04</v>
      </c>
      <c r="Q11" s="1">
        <v>0.65564999999999996</v>
      </c>
      <c r="R11" s="1">
        <v>1</v>
      </c>
      <c r="S11" s="1">
        <f>R11*(Q11+P11)</f>
        <v>0.69564999999999999</v>
      </c>
      <c r="T11" s="4"/>
    </row>
    <row r="12" spans="1:30" x14ac:dyDescent="0.25">
      <c r="A12" s="9">
        <f>I14+N14+S14+X11</f>
        <v>2.6496499999999998</v>
      </c>
      <c r="J12" s="4"/>
      <c r="O12" s="4"/>
      <c r="S12" s="14"/>
    </row>
    <row r="13" spans="1:30" x14ac:dyDescent="0.25">
      <c r="A13" s="9"/>
      <c r="J13" s="4"/>
      <c r="O13" s="4"/>
      <c r="T13" s="4"/>
    </row>
    <row r="14" spans="1:30" s="8" customFormat="1" x14ac:dyDescent="0.25">
      <c r="A14" s="13"/>
      <c r="B14" s="6"/>
      <c r="D14" s="6"/>
      <c r="E14" s="6"/>
      <c r="I14" s="6">
        <f>SUM(I11:I13)</f>
        <v>0.74399999999999999</v>
      </c>
      <c r="J14" s="7"/>
      <c r="K14" s="6"/>
      <c r="L14" s="6"/>
      <c r="M14" s="6"/>
      <c r="N14" s="6">
        <f>SUM(N11:N13)</f>
        <v>1.21</v>
      </c>
      <c r="O14" s="7"/>
      <c r="P14" s="6"/>
      <c r="Q14" s="6"/>
      <c r="R14" s="6"/>
      <c r="S14" s="6">
        <f>SUM(S11:S13)</f>
        <v>0.69564999999999999</v>
      </c>
      <c r="T14" s="7"/>
      <c r="U14" s="6"/>
      <c r="V14" s="6"/>
      <c r="W14" s="6"/>
      <c r="X14" s="6">
        <f>SUM(X11:X13)</f>
        <v>0</v>
      </c>
    </row>
    <row r="15" spans="1:30" x14ac:dyDescent="0.25">
      <c r="A15" s="17" t="s">
        <v>54</v>
      </c>
      <c r="B15" s="1">
        <v>5</v>
      </c>
      <c r="C15" s="1">
        <v>4</v>
      </c>
      <c r="E15" s="1">
        <v>2</v>
      </c>
      <c r="F15" s="1"/>
      <c r="G15" s="1">
        <f>G1*(B15*Y3+C15*Z3+D15*AA3+E15*AB3+F15*AC3)</f>
        <v>7.924266666666667E-2</v>
      </c>
      <c r="H15">
        <f>0.04*(SUM(B15:F15))</f>
        <v>0.44</v>
      </c>
      <c r="I15" s="1">
        <f>H15+G15</f>
        <v>0.51924266666666663</v>
      </c>
      <c r="J15" s="4" t="s">
        <v>52</v>
      </c>
      <c r="K15" s="1">
        <v>0.2</v>
      </c>
      <c r="L15" s="12">
        <v>0.39500000000000002</v>
      </c>
      <c r="M15" s="1">
        <v>1</v>
      </c>
      <c r="N15" s="1">
        <f>M15*(L15+K15)</f>
        <v>0.59499999999999997</v>
      </c>
      <c r="O15" s="4" t="s">
        <v>53</v>
      </c>
      <c r="P15" s="1">
        <v>0.04</v>
      </c>
      <c r="Q15" s="1">
        <v>5.3999999999999999E-2</v>
      </c>
      <c r="R15" s="1">
        <v>1</v>
      </c>
      <c r="S15" s="1">
        <f>R15*(Q15+P15)</f>
        <v>9.4E-2</v>
      </c>
      <c r="T15" s="4"/>
    </row>
    <row r="16" spans="1:30" x14ac:dyDescent="0.25">
      <c r="A16" s="9">
        <f>I18+N18+S18+X15</f>
        <v>1.2082426666666668</v>
      </c>
      <c r="J16" s="4"/>
      <c r="O16" s="4"/>
      <c r="S16" s="14"/>
    </row>
    <row r="17" spans="1:24" x14ac:dyDescent="0.25">
      <c r="A17" s="9"/>
      <c r="J17" s="4"/>
      <c r="O17" s="4"/>
      <c r="T17" s="4"/>
    </row>
    <row r="18" spans="1:24" s="8" customFormat="1" x14ac:dyDescent="0.25">
      <c r="A18" s="13"/>
      <c r="B18" s="6"/>
      <c r="D18" s="6"/>
      <c r="E18" s="6"/>
      <c r="I18" s="6">
        <f>SUM(I15:I17)</f>
        <v>0.51924266666666663</v>
      </c>
      <c r="J18" s="7"/>
      <c r="K18" s="6"/>
      <c r="L18" s="6"/>
      <c r="M18" s="6"/>
      <c r="N18" s="6">
        <f>SUM(N15:N17)</f>
        <v>0.59499999999999997</v>
      </c>
      <c r="O18" s="7"/>
      <c r="P18" s="6"/>
      <c r="Q18" s="6"/>
      <c r="R18" s="6"/>
      <c r="S18" s="6">
        <f>SUM(S15:S17)</f>
        <v>9.4E-2</v>
      </c>
      <c r="T18" s="7"/>
      <c r="U18" s="6"/>
      <c r="V18" s="6"/>
      <c r="W18" s="6"/>
      <c r="X18" s="6">
        <f>SUM(X15:X17)</f>
        <v>0</v>
      </c>
    </row>
    <row r="19" spans="1:24" x14ac:dyDescent="0.25">
      <c r="A19" s="17" t="s">
        <v>56</v>
      </c>
      <c r="B19" s="1">
        <v>8</v>
      </c>
      <c r="C19" s="1">
        <v>8</v>
      </c>
      <c r="F19" s="1"/>
      <c r="G19" s="1">
        <f>G1*(B19*Y3+C19*Z3+D19*AA3+E19*AB3+F19*AC3)</f>
        <v>2.4E-2</v>
      </c>
      <c r="H19">
        <f>0.04*(SUM(B19:F19))</f>
        <v>0.64</v>
      </c>
      <c r="I19" s="1">
        <f>H19+G19</f>
        <v>0.66400000000000003</v>
      </c>
      <c r="J19" s="4"/>
      <c r="L19" s="12"/>
      <c r="O19" s="4" t="s">
        <v>60</v>
      </c>
      <c r="P19" s="1">
        <v>0.04</v>
      </c>
      <c r="Q19" s="1">
        <v>0.746</v>
      </c>
      <c r="R19" s="1">
        <v>1</v>
      </c>
      <c r="S19" s="1">
        <f>R19*(Q19+P19)</f>
        <v>0.78600000000000003</v>
      </c>
      <c r="T19" s="4" t="s">
        <v>57</v>
      </c>
      <c r="U19" s="1">
        <v>0.04</v>
      </c>
      <c r="V19" s="1">
        <v>9.4210000000000002E-2</v>
      </c>
      <c r="W19" s="1">
        <v>1</v>
      </c>
      <c r="X19" s="1">
        <f>W19*(V19+U19)</f>
        <v>0.13421</v>
      </c>
    </row>
    <row r="20" spans="1:24" x14ac:dyDescent="0.25">
      <c r="A20" s="9">
        <f>I22+N22+S22+X19</f>
        <v>1.5842100000000001</v>
      </c>
      <c r="J20" s="4"/>
      <c r="O20" s="4"/>
      <c r="S20" s="14"/>
    </row>
    <row r="21" spans="1:24" x14ac:dyDescent="0.25">
      <c r="A21" s="9"/>
      <c r="J21" s="4"/>
      <c r="O21" s="4"/>
      <c r="T21" s="4"/>
    </row>
    <row r="22" spans="1:24" s="8" customFormat="1" x14ac:dyDescent="0.25">
      <c r="A22" s="16" t="s">
        <v>59</v>
      </c>
      <c r="B22" s="6"/>
      <c r="D22" s="6"/>
      <c r="E22" s="6"/>
      <c r="I22" s="6">
        <f>SUM(I19:I21)</f>
        <v>0.66400000000000003</v>
      </c>
      <c r="J22" s="7"/>
      <c r="K22" s="6"/>
      <c r="L22" s="6"/>
      <c r="M22" s="6"/>
      <c r="N22" s="6">
        <f>SUM(N19:N21)</f>
        <v>0</v>
      </c>
      <c r="O22" s="7"/>
      <c r="P22" s="6"/>
      <c r="Q22" s="6"/>
      <c r="R22" s="6"/>
      <c r="S22" s="6">
        <f>SUM(S19:S21)</f>
        <v>0.78600000000000003</v>
      </c>
      <c r="T22" s="7"/>
      <c r="U22" s="6"/>
      <c r="V22" s="6"/>
      <c r="W22" s="6"/>
      <c r="X22" s="6">
        <f>SUM(X19:X21)</f>
        <v>0.13421</v>
      </c>
    </row>
    <row r="23" spans="1:24" x14ac:dyDescent="0.25">
      <c r="A23" s="17" t="s">
        <v>61</v>
      </c>
      <c r="B23" s="1">
        <v>5</v>
      </c>
      <c r="C23" s="1">
        <v>10</v>
      </c>
      <c r="F23" s="1"/>
      <c r="G23" s="1">
        <f>G1*(B23*Y3+C23*Z3+D23*AA3+E23*AB3+F23*AC3)</f>
        <v>2.5000000000000001E-2</v>
      </c>
      <c r="H23">
        <f>0.04*(SUM(B23:F23))</f>
        <v>0.6</v>
      </c>
      <c r="I23" s="1">
        <f>H23+G23</f>
        <v>0.625</v>
      </c>
      <c r="J23" s="4"/>
      <c r="L23" s="12"/>
      <c r="O23" s="4" t="s">
        <v>68</v>
      </c>
      <c r="P23" s="1">
        <v>0.04</v>
      </c>
      <c r="Q23" s="1">
        <v>2.8</v>
      </c>
      <c r="R23" s="1">
        <v>1</v>
      </c>
      <c r="S23" s="1">
        <f>R23*(Q23+P23)</f>
        <v>2.84</v>
      </c>
      <c r="T23" s="4" t="s">
        <v>64</v>
      </c>
      <c r="U23" s="1">
        <v>0.2</v>
      </c>
      <c r="V23" s="15">
        <v>8.0680000000000002E-2</v>
      </c>
      <c r="W23" s="1">
        <v>1</v>
      </c>
      <c r="X23" s="1">
        <f>W23*(V23+U23)</f>
        <v>0.28068000000000004</v>
      </c>
    </row>
    <row r="24" spans="1:24" x14ac:dyDescent="0.25">
      <c r="A24" s="9">
        <f>I26+N26+S26+X23</f>
        <v>3.7456800000000001</v>
      </c>
      <c r="J24" s="4"/>
      <c r="O24" s="4" t="s">
        <v>71</v>
      </c>
      <c r="S24" s="14"/>
    </row>
    <row r="25" spans="1:24" x14ac:dyDescent="0.25">
      <c r="A25" s="18" t="s">
        <v>62</v>
      </c>
      <c r="J25" s="4"/>
      <c r="O25" s="4" t="s">
        <v>77</v>
      </c>
      <c r="T25" s="4"/>
    </row>
    <row r="26" spans="1:24" s="8" customFormat="1" x14ac:dyDescent="0.25">
      <c r="A26" s="13" t="s">
        <v>63</v>
      </c>
      <c r="B26" s="6"/>
      <c r="D26" s="6"/>
      <c r="E26" s="6"/>
      <c r="I26" s="6">
        <f>SUM(I23:I25)</f>
        <v>0.625</v>
      </c>
      <c r="J26" s="7"/>
      <c r="K26" s="6"/>
      <c r="L26" s="6"/>
      <c r="M26" s="6"/>
      <c r="N26" s="6">
        <f>SUM(N23:N25)</f>
        <v>0</v>
      </c>
      <c r="O26" s="7" t="s">
        <v>78</v>
      </c>
      <c r="P26" s="6"/>
      <c r="Q26" s="6"/>
      <c r="R26" s="6"/>
      <c r="S26" s="6">
        <f>SUM(S23:S25)</f>
        <v>2.84</v>
      </c>
      <c r="T26" s="7"/>
      <c r="U26" s="6"/>
      <c r="V26" s="6"/>
      <c r="W26" s="6"/>
      <c r="X26" s="6">
        <f>SUM(X23:X25)</f>
        <v>0.28068000000000004</v>
      </c>
    </row>
    <row r="27" spans="1:24" x14ac:dyDescent="0.25">
      <c r="A27" s="17" t="s">
        <v>61</v>
      </c>
      <c r="B27" s="1">
        <v>5</v>
      </c>
      <c r="C27" s="1">
        <v>10</v>
      </c>
      <c r="F27" s="1"/>
      <c r="G27" s="1">
        <f>G5*(B27*Y7+C27*Z7+D27*AA7+E27*AB7+F27*AC7)</f>
        <v>0</v>
      </c>
      <c r="H27">
        <f>0.04*(SUM(B27:F27))</f>
        <v>0.6</v>
      </c>
      <c r="I27" s="1">
        <f>H27+G27</f>
        <v>0.6</v>
      </c>
      <c r="J27" s="4"/>
      <c r="L27" s="12"/>
      <c r="O27" s="4" t="s">
        <v>68</v>
      </c>
      <c r="P27" s="1">
        <v>0.04</v>
      </c>
      <c r="Q27" s="1">
        <v>3.5</v>
      </c>
      <c r="R27" s="1">
        <v>1</v>
      </c>
      <c r="S27" s="1">
        <f>R27*(Q27+P27)</f>
        <v>3.54</v>
      </c>
      <c r="T27" s="4" t="s">
        <v>64</v>
      </c>
      <c r="U27" s="1">
        <v>0.2</v>
      </c>
      <c r="V27" s="15">
        <v>8.0680000000000002E-2</v>
      </c>
      <c r="W27" s="1">
        <v>1</v>
      </c>
      <c r="X27" s="1">
        <f>W27*(V27+U27)</f>
        <v>0.28068000000000004</v>
      </c>
    </row>
    <row r="28" spans="1:24" x14ac:dyDescent="0.25">
      <c r="A28" s="9">
        <f>I30+N30+S30+X27</f>
        <v>4.4206799999999999</v>
      </c>
      <c r="J28" s="4"/>
      <c r="O28" s="4" t="s">
        <v>71</v>
      </c>
      <c r="S28" s="14"/>
    </row>
    <row r="29" spans="1:24" x14ac:dyDescent="0.25">
      <c r="A29" s="18" t="s">
        <v>69</v>
      </c>
      <c r="J29" s="4"/>
      <c r="O29" s="4" t="s">
        <v>79</v>
      </c>
      <c r="T29" s="4"/>
    </row>
    <row r="30" spans="1:24" x14ac:dyDescent="0.25">
      <c r="A30" s="13" t="s">
        <v>63</v>
      </c>
      <c r="B30" s="6"/>
      <c r="C30" s="8"/>
      <c r="D30" s="6"/>
      <c r="E30" s="6"/>
      <c r="F30" s="8"/>
      <c r="G30" s="8"/>
      <c r="H30" s="8"/>
      <c r="I30" s="6">
        <f>SUM(I27:I29)</f>
        <v>0.6</v>
      </c>
      <c r="J30" s="7"/>
      <c r="K30" s="6"/>
      <c r="L30" s="6"/>
      <c r="M30" s="6"/>
      <c r="N30" s="6">
        <f>SUM(N27:N29)</f>
        <v>0</v>
      </c>
      <c r="O30" s="7"/>
      <c r="P30" s="6"/>
      <c r="Q30" s="6"/>
      <c r="R30" s="6"/>
      <c r="S30" s="6">
        <f>SUM(S27:S29)</f>
        <v>3.54</v>
      </c>
      <c r="T30" s="7"/>
      <c r="U30" s="6"/>
      <c r="V30" s="6"/>
      <c r="W30" s="6"/>
      <c r="X30" s="6">
        <f>SUM(X27:X29)</f>
        <v>0.28068000000000004</v>
      </c>
    </row>
    <row r="31" spans="1:24" x14ac:dyDescent="0.25">
      <c r="A31" s="17" t="s">
        <v>61</v>
      </c>
      <c r="B31" s="1">
        <v>5</v>
      </c>
      <c r="C31" s="1">
        <v>10</v>
      </c>
      <c r="F31" s="1"/>
      <c r="G31" s="1">
        <f>G9*(B31*Y11+C31*Z11+D31*AA11+E31*AB11+F31*AC11)</f>
        <v>0</v>
      </c>
      <c r="H31">
        <f>0.04*(SUM(B31:F31))</f>
        <v>0.6</v>
      </c>
      <c r="I31" s="1">
        <f>H31+G31</f>
        <v>0.6</v>
      </c>
      <c r="J31" s="4"/>
      <c r="L31" s="12"/>
      <c r="O31" s="4" t="s">
        <v>68</v>
      </c>
      <c r="P31" s="1">
        <v>0.04</v>
      </c>
      <c r="Q31" s="1">
        <v>7.4867999999999997</v>
      </c>
      <c r="R31" s="1">
        <v>1</v>
      </c>
      <c r="S31" s="1">
        <f>R31*(Q31+P31)</f>
        <v>7.5267999999999997</v>
      </c>
      <c r="T31" s="4" t="s">
        <v>64</v>
      </c>
      <c r="U31" s="1">
        <v>0.2</v>
      </c>
      <c r="V31" s="15">
        <v>8.0680000000000002E-2</v>
      </c>
      <c r="W31" s="1">
        <v>2</v>
      </c>
      <c r="X31" s="1">
        <f>W31*(V31+U31)</f>
        <v>0.56136000000000008</v>
      </c>
    </row>
    <row r="32" spans="1:24" x14ac:dyDescent="0.25">
      <c r="A32" s="9">
        <f>I34+N34+S34+X31</f>
        <v>8.6881599999999999</v>
      </c>
      <c r="J32" s="4"/>
      <c r="O32" s="4" t="s">
        <v>72</v>
      </c>
      <c r="S32" s="14"/>
    </row>
    <row r="33" spans="1:24" x14ac:dyDescent="0.25">
      <c r="A33" s="18" t="s">
        <v>70</v>
      </c>
      <c r="J33" s="4"/>
      <c r="O33" s="4"/>
      <c r="T33" s="4"/>
    </row>
    <row r="34" spans="1:24" x14ac:dyDescent="0.25">
      <c r="A34" s="13" t="s">
        <v>63</v>
      </c>
      <c r="B34" s="6"/>
      <c r="C34" s="8"/>
      <c r="D34" s="6"/>
      <c r="E34" s="6"/>
      <c r="F34" s="8"/>
      <c r="G34" s="8"/>
      <c r="H34" s="8"/>
      <c r="I34" s="6">
        <f>SUM(I31:I33)</f>
        <v>0.6</v>
      </c>
      <c r="J34" s="7"/>
      <c r="K34" s="6"/>
      <c r="L34" s="6"/>
      <c r="M34" s="6"/>
      <c r="N34" s="6">
        <f>SUM(N31:N33)</f>
        <v>0</v>
      </c>
      <c r="O34" s="7"/>
      <c r="P34" s="6"/>
      <c r="Q34" s="6"/>
      <c r="R34" s="6"/>
      <c r="S34" s="6">
        <f>SUM(S31:S33)</f>
        <v>7.5267999999999997</v>
      </c>
      <c r="T34" s="7"/>
      <c r="U34" s="6"/>
      <c r="V34" s="6"/>
      <c r="W34" s="6"/>
      <c r="X34" s="6">
        <f>SUM(X31:X33)</f>
        <v>0.56136000000000008</v>
      </c>
    </row>
    <row r="35" spans="1:24" x14ac:dyDescent="0.25">
      <c r="A35" s="17" t="s">
        <v>61</v>
      </c>
      <c r="B35" s="1">
        <v>5</v>
      </c>
      <c r="C35" s="1">
        <v>10</v>
      </c>
      <c r="F35" s="1"/>
      <c r="G35" s="1">
        <f>G13*(B35*Y15+C35*Z15+D35*AA15+E35*AB15+F35*AC15)</f>
        <v>0</v>
      </c>
      <c r="H35">
        <f>0.04*(SUM(B35:F35))</f>
        <v>0.6</v>
      </c>
      <c r="I35" s="1">
        <f>H35+G35</f>
        <v>0.6</v>
      </c>
      <c r="J35" s="4"/>
      <c r="L35" s="12"/>
      <c r="O35" s="4" t="s">
        <v>68</v>
      </c>
      <c r="P35" s="1">
        <v>0.04</v>
      </c>
      <c r="Q35" s="1">
        <v>3.67</v>
      </c>
      <c r="R35" s="1">
        <v>1</v>
      </c>
      <c r="S35" s="1">
        <f>R35*(Q35+P35)</f>
        <v>3.71</v>
      </c>
      <c r="T35" s="4" t="s">
        <v>64</v>
      </c>
      <c r="U35" s="1">
        <v>0.2</v>
      </c>
      <c r="V35" s="15">
        <v>8.0680000000000002E-2</v>
      </c>
      <c r="W35" s="1">
        <v>2</v>
      </c>
      <c r="X35" s="1">
        <f>W35*(V35+U35)</f>
        <v>0.56136000000000008</v>
      </c>
    </row>
    <row r="36" spans="1:24" x14ac:dyDescent="0.25">
      <c r="A36" s="9">
        <f>I38+N38+S38+X35</f>
        <v>4.8713599999999992</v>
      </c>
      <c r="J36" s="4"/>
      <c r="O36" s="4" t="s">
        <v>71</v>
      </c>
      <c r="S36" s="14"/>
    </row>
    <row r="37" spans="1:24" x14ac:dyDescent="0.25">
      <c r="A37" s="18" t="s">
        <v>74</v>
      </c>
      <c r="J37" s="4"/>
      <c r="O37" s="4" t="s">
        <v>73</v>
      </c>
      <c r="T37" s="4"/>
    </row>
    <row r="38" spans="1:24" x14ac:dyDescent="0.25">
      <c r="A38" s="13" t="s">
        <v>63</v>
      </c>
      <c r="B38" s="6"/>
      <c r="C38" s="8"/>
      <c r="D38" s="6"/>
      <c r="E38" s="6"/>
      <c r="F38" s="8"/>
      <c r="G38" s="8"/>
      <c r="H38" s="8"/>
      <c r="I38" s="6">
        <f>SUM(I35:I37)</f>
        <v>0.6</v>
      </c>
      <c r="J38" s="7"/>
      <c r="K38" s="6"/>
      <c r="L38" s="6"/>
      <c r="M38" s="6"/>
      <c r="N38" s="6">
        <f>SUM(N35:N37)</f>
        <v>0</v>
      </c>
      <c r="O38" s="7"/>
      <c r="P38" s="6"/>
      <c r="Q38" s="6"/>
      <c r="R38" s="6"/>
      <c r="S38" s="6">
        <f>SUM(S35:S37)</f>
        <v>3.71</v>
      </c>
      <c r="T38" s="7"/>
      <c r="U38" s="6"/>
      <c r="V38" s="6"/>
      <c r="W38" s="6"/>
      <c r="X38" s="6">
        <f>SUM(X35:X37)</f>
        <v>0.56136000000000008</v>
      </c>
    </row>
    <row r="39" spans="1:24" x14ac:dyDescent="0.25">
      <c r="A39" s="17" t="s">
        <v>82</v>
      </c>
      <c r="B39" s="1">
        <v>5</v>
      </c>
      <c r="C39" s="1">
        <v>5</v>
      </c>
      <c r="F39" s="1"/>
      <c r="G39" s="1">
        <f>G17*(B39*Y19+C39*Z19+D39*AA19+E39*AB19+F39*AC19)</f>
        <v>0</v>
      </c>
      <c r="H39">
        <f>0.04*(SUM(B39:F39))</f>
        <v>0.4</v>
      </c>
      <c r="I39" s="1">
        <f>H39+G39</f>
        <v>0.4</v>
      </c>
      <c r="J39" s="4"/>
      <c r="L39" s="12"/>
      <c r="O39" s="4" t="s">
        <v>68</v>
      </c>
      <c r="P39" s="1">
        <v>0.04</v>
      </c>
      <c r="Q39" s="1">
        <v>3.01</v>
      </c>
      <c r="R39" s="1">
        <v>1</v>
      </c>
      <c r="S39" s="1">
        <f>R39*(Q39+P39)</f>
        <v>3.05</v>
      </c>
      <c r="T39" s="4"/>
    </row>
    <row r="40" spans="1:24" x14ac:dyDescent="0.25">
      <c r="A40" s="9">
        <f>I42+N42+S42+X39</f>
        <v>3.4499999999999997</v>
      </c>
      <c r="J40" s="4"/>
      <c r="O40" s="4" t="s">
        <v>71</v>
      </c>
      <c r="S40" s="14"/>
    </row>
    <row r="41" spans="1:24" x14ac:dyDescent="0.25">
      <c r="A41" s="9" t="s">
        <v>81</v>
      </c>
      <c r="J41" s="4"/>
      <c r="O41" s="4" t="s">
        <v>80</v>
      </c>
      <c r="T41" s="4"/>
    </row>
    <row r="42" spans="1:24" x14ac:dyDescent="0.25">
      <c r="A42" s="13" t="s">
        <v>63</v>
      </c>
      <c r="B42" s="6"/>
      <c r="C42" s="8"/>
      <c r="D42" s="6"/>
      <c r="E42" s="6"/>
      <c r="F42" s="8"/>
      <c r="G42" s="8"/>
      <c r="H42" s="8"/>
      <c r="I42" s="6">
        <f>SUM(I39:I41)</f>
        <v>0.4</v>
      </c>
      <c r="J42" s="7"/>
      <c r="K42" s="6"/>
      <c r="L42" s="6"/>
      <c r="M42" s="6"/>
      <c r="N42" s="6">
        <f>SUM(N39:N41)</f>
        <v>0</v>
      </c>
      <c r="O42" s="7"/>
      <c r="P42" s="6"/>
      <c r="Q42" s="6"/>
      <c r="R42" s="6"/>
      <c r="S42" s="6">
        <f>SUM(S39:S41)</f>
        <v>3.05</v>
      </c>
      <c r="T42" s="7"/>
      <c r="U42" s="6"/>
      <c r="V42" s="6"/>
      <c r="W42" s="6"/>
      <c r="X42" s="6"/>
    </row>
    <row r="43" spans="1:24" x14ac:dyDescent="0.25">
      <c r="A43" s="17" t="s">
        <v>75</v>
      </c>
      <c r="B43" s="1">
        <v>12</v>
      </c>
      <c r="C43" s="1">
        <v>8</v>
      </c>
      <c r="F43" s="1"/>
      <c r="G43" s="1">
        <f>G21*(B43*Y23+C43*Z23+D43*AA23+E43*AB23+F43*AC23)</f>
        <v>0</v>
      </c>
      <c r="H43">
        <f>0.04*(SUM(B43:F43))</f>
        <v>0.8</v>
      </c>
      <c r="I43" s="1">
        <f>H43+G43</f>
        <v>0.8</v>
      </c>
      <c r="J43" s="4"/>
      <c r="L43" s="12"/>
      <c r="O43" s="4" t="s">
        <v>83</v>
      </c>
      <c r="P43" s="1">
        <v>0.04</v>
      </c>
      <c r="Q43" s="15">
        <v>0.47145999999999999</v>
      </c>
      <c r="R43" s="1">
        <v>8</v>
      </c>
      <c r="S43" s="1">
        <f>R43*(Q43+P43)</f>
        <v>4.0916800000000002</v>
      </c>
      <c r="T43" s="4" t="s">
        <v>64</v>
      </c>
      <c r="U43" s="1">
        <v>0.2</v>
      </c>
      <c r="V43" s="15">
        <v>8.0680000000000002E-2</v>
      </c>
      <c r="W43" s="1">
        <v>2</v>
      </c>
      <c r="X43" s="1">
        <f>W43*(V43+U43)</f>
        <v>0.56136000000000008</v>
      </c>
    </row>
    <row r="44" spans="1:24" x14ac:dyDescent="0.25">
      <c r="A44" s="9">
        <f>I46+N46+S46+X43</f>
        <v>5.4530399999999997</v>
      </c>
      <c r="J44" s="4"/>
      <c r="O44" s="4"/>
      <c r="P44" s="1" t="s">
        <v>84</v>
      </c>
      <c r="Q44" s="12">
        <v>0.71899999999999997</v>
      </c>
      <c r="S44" s="14"/>
    </row>
    <row r="45" spans="1:24" x14ac:dyDescent="0.25">
      <c r="A45" s="9"/>
      <c r="J45" s="4"/>
      <c r="O45" s="4"/>
      <c r="P45" s="1" t="s">
        <v>85</v>
      </c>
      <c r="T45" s="4"/>
    </row>
    <row r="46" spans="1:24" x14ac:dyDescent="0.25">
      <c r="A46" s="13"/>
      <c r="B46" s="6"/>
      <c r="C46" s="8"/>
      <c r="D46" s="6"/>
      <c r="E46" s="6"/>
      <c r="F46" s="8"/>
      <c r="G46" s="8"/>
      <c r="H46" s="8"/>
      <c r="I46" s="6">
        <f>SUM(I43:I45)</f>
        <v>0.8</v>
      </c>
      <c r="J46" s="7"/>
      <c r="K46" s="6"/>
      <c r="L46" s="6"/>
      <c r="M46" s="6"/>
      <c r="N46" s="6">
        <f>SUM(N43:N45)</f>
        <v>0</v>
      </c>
      <c r="O46" s="7"/>
      <c r="P46" s="6"/>
      <c r="Q46" s="6"/>
      <c r="R46" s="6"/>
      <c r="S46" s="6">
        <f>SUM(S43:S45)</f>
        <v>4.0916800000000002</v>
      </c>
      <c r="T46" s="7"/>
      <c r="U46" s="6"/>
      <c r="V46" s="6"/>
      <c r="W46" s="6"/>
      <c r="X46" s="6">
        <f>SUM(X43:X45)</f>
        <v>0.56136000000000008</v>
      </c>
    </row>
    <row r="47" spans="1:24" x14ac:dyDescent="0.25">
      <c r="A47" s="17"/>
      <c r="F47" s="1"/>
      <c r="G47" s="1"/>
      <c r="J47" s="4"/>
      <c r="L47" s="12"/>
      <c r="O47" s="4"/>
      <c r="T47" s="4"/>
    </row>
    <row r="48" spans="1:24" x14ac:dyDescent="0.25">
      <c r="A48" s="9"/>
      <c r="J48" s="4"/>
      <c r="O48" s="4"/>
      <c r="S48" s="14"/>
    </row>
    <row r="49" spans="1:24" x14ac:dyDescent="0.25">
      <c r="A49" s="9"/>
      <c r="J49" s="4"/>
      <c r="O49" s="4"/>
      <c r="T49" s="4"/>
    </row>
    <row r="50" spans="1:24" x14ac:dyDescent="0.25">
      <c r="A50" s="13"/>
      <c r="B50" s="6"/>
      <c r="C50" s="8"/>
      <c r="D50" s="6"/>
      <c r="E50" s="6"/>
      <c r="F50" s="8"/>
      <c r="G50" s="8"/>
      <c r="H50" s="8"/>
      <c r="I50" s="6"/>
      <c r="J50" s="7"/>
      <c r="K50" s="6"/>
      <c r="L50" s="6"/>
      <c r="M50" s="6"/>
      <c r="N50" s="6"/>
      <c r="O50" s="7"/>
      <c r="P50" s="6"/>
      <c r="Q50" s="6"/>
      <c r="R50" s="6"/>
      <c r="S50" s="6"/>
      <c r="T50" s="7"/>
      <c r="U50" s="6"/>
      <c r="V50" s="6"/>
      <c r="W50" s="6"/>
      <c r="X50" s="6"/>
    </row>
    <row r="51" spans="1:24" x14ac:dyDescent="0.25">
      <c r="A51" s="9"/>
      <c r="F51" s="1"/>
      <c r="G51" s="1"/>
      <c r="J51" s="4"/>
      <c r="L51" s="12"/>
      <c r="O51" s="4"/>
      <c r="T51" s="4"/>
    </row>
    <row r="52" spans="1:24" x14ac:dyDescent="0.25">
      <c r="A52" s="9"/>
      <c r="J52" s="4"/>
      <c r="O52" s="4"/>
      <c r="S52" s="14"/>
    </row>
    <row r="53" spans="1:24" x14ac:dyDescent="0.25">
      <c r="A53" s="9"/>
      <c r="J53" s="4"/>
      <c r="O53" s="4"/>
      <c r="T53" s="4"/>
    </row>
    <row r="54" spans="1:24" x14ac:dyDescent="0.25">
      <c r="A54" s="13"/>
      <c r="B54" s="6"/>
      <c r="C54" s="8"/>
      <c r="D54" s="6"/>
      <c r="E54" s="6"/>
      <c r="F54" s="8"/>
      <c r="G54" s="8"/>
      <c r="H54" s="8"/>
      <c r="I54" s="6"/>
      <c r="J54" s="7"/>
      <c r="K54" s="6"/>
      <c r="L54" s="6"/>
      <c r="M54" s="6"/>
      <c r="N54" s="6"/>
      <c r="O54" s="7"/>
      <c r="P54" s="6"/>
      <c r="Q54" s="6"/>
      <c r="R54" s="6"/>
      <c r="S54" s="6"/>
      <c r="T54" s="7"/>
      <c r="U54" s="6"/>
      <c r="V54" s="6"/>
      <c r="W54" s="6"/>
      <c r="X54" s="6"/>
    </row>
    <row r="55" spans="1:24" x14ac:dyDescent="0.25">
      <c r="A55" s="17" t="s">
        <v>65</v>
      </c>
      <c r="B55" s="1">
        <v>5</v>
      </c>
      <c r="C55" s="1">
        <v>10</v>
      </c>
      <c r="F55" s="1"/>
      <c r="G55" s="1">
        <f>G1*(B55*Y3+C55*Z3+D55*AA3+E55*AB3+F55*AC3)</f>
        <v>2.5000000000000001E-2</v>
      </c>
      <c r="H55">
        <f>0.04*(SUM(B55:F55))</f>
        <v>0.6</v>
      </c>
      <c r="I55" s="1">
        <f>H55+G55</f>
        <v>0.625</v>
      </c>
      <c r="J55" s="4"/>
      <c r="L55" s="12"/>
      <c r="O55" s="4" t="s">
        <v>68</v>
      </c>
      <c r="P55" s="1">
        <v>0.04</v>
      </c>
      <c r="Q55" s="15">
        <v>3.91161</v>
      </c>
      <c r="R55" s="1">
        <v>1</v>
      </c>
      <c r="S55" s="1">
        <f>R55*(Q55+P55)</f>
        <v>3.9516100000000001</v>
      </c>
      <c r="T55" s="4" t="s">
        <v>64</v>
      </c>
      <c r="U55" s="1">
        <v>0.2</v>
      </c>
      <c r="V55" s="15">
        <v>8.0680000000000002E-2</v>
      </c>
      <c r="W55" s="1">
        <v>1</v>
      </c>
      <c r="X55" s="1">
        <f>W55*(V55+U55)</f>
        <v>0.28068000000000004</v>
      </c>
    </row>
    <row r="56" spans="1:24" x14ac:dyDescent="0.25">
      <c r="A56" s="9">
        <f>I58+N58+S58+X55</f>
        <v>4.8572900000000008</v>
      </c>
      <c r="J56" s="4"/>
      <c r="O56" s="4"/>
      <c r="S56" s="14"/>
    </row>
    <row r="57" spans="1:24" x14ac:dyDescent="0.25">
      <c r="A57" s="9" t="s">
        <v>66</v>
      </c>
      <c r="J57" s="4"/>
      <c r="O57" s="4"/>
      <c r="T57" s="4"/>
    </row>
    <row r="58" spans="1:24" x14ac:dyDescent="0.25">
      <c r="A58" s="13" t="s">
        <v>67</v>
      </c>
      <c r="B58" s="6"/>
      <c r="C58" s="8"/>
      <c r="D58" s="6"/>
      <c r="E58" s="6"/>
      <c r="F58" s="8"/>
      <c r="G58" s="8"/>
      <c r="H58" s="8"/>
      <c r="I58" s="6">
        <f>SUM(I55:I57)</f>
        <v>0.625</v>
      </c>
      <c r="J58" s="7"/>
      <c r="K58" s="6"/>
      <c r="L58" s="6"/>
      <c r="M58" s="6"/>
      <c r="N58" s="6">
        <f>SUM(N55:N57)</f>
        <v>0</v>
      </c>
      <c r="O58" s="7"/>
      <c r="P58" s="6"/>
      <c r="Q58" s="6"/>
      <c r="R58" s="6"/>
      <c r="S58" s="6">
        <f>SUM(S55:S57)</f>
        <v>3.9516100000000001</v>
      </c>
      <c r="T58" s="7"/>
      <c r="U58" s="6"/>
      <c r="V58" s="6"/>
      <c r="W58" s="6"/>
      <c r="X58" s="6">
        <f>SUM(X55:X57)</f>
        <v>0.28068000000000004</v>
      </c>
    </row>
    <row r="59" spans="1:24" x14ac:dyDescent="0.25">
      <c r="A59" s="17" t="s">
        <v>76</v>
      </c>
      <c r="B59" s="1">
        <v>5</v>
      </c>
      <c r="C59" s="1">
        <v>10</v>
      </c>
      <c r="F59" s="1"/>
      <c r="G59" s="1">
        <f>G5*(B59*Y7+C59*Z7+D59*AA7+E59*AB7+F59*AC7)</f>
        <v>0</v>
      </c>
      <c r="H59">
        <f>0.04*(SUM(B59:F59))</f>
        <v>0.6</v>
      </c>
      <c r="I59" s="1">
        <f>H59+G59</f>
        <v>0.6</v>
      </c>
      <c r="J59" s="4"/>
      <c r="L59" s="12"/>
      <c r="O59" s="4" t="s">
        <v>68</v>
      </c>
      <c r="P59" s="1">
        <v>0.04</v>
      </c>
      <c r="Q59" s="15">
        <v>3.91161</v>
      </c>
      <c r="R59" s="1">
        <v>1</v>
      </c>
      <c r="S59" s="1">
        <f>R59*(Q59+P59)</f>
        <v>3.9516100000000001</v>
      </c>
      <c r="T59" s="4" t="s">
        <v>64</v>
      </c>
      <c r="U59" s="1">
        <v>0.2</v>
      </c>
      <c r="V59" s="15">
        <v>8.0680000000000002E-2</v>
      </c>
      <c r="W59" s="1">
        <v>1</v>
      </c>
      <c r="X59" s="1">
        <f>W59*(V59+U59)</f>
        <v>0.28068000000000004</v>
      </c>
    </row>
    <row r="60" spans="1:24" x14ac:dyDescent="0.25">
      <c r="A60" s="9">
        <f>I62+N62+S62+X59</f>
        <v>4.8322900000000004</v>
      </c>
      <c r="J60" s="4"/>
      <c r="O60" s="4"/>
      <c r="S60" s="14"/>
    </row>
    <row r="61" spans="1:24" x14ac:dyDescent="0.25">
      <c r="A61" s="9" t="s">
        <v>66</v>
      </c>
      <c r="J61" s="4"/>
      <c r="O61" s="4"/>
      <c r="T61" s="4"/>
    </row>
    <row r="62" spans="1:24" x14ac:dyDescent="0.25">
      <c r="A62" s="13" t="s">
        <v>67</v>
      </c>
      <c r="B62" s="6"/>
      <c r="C62" s="8"/>
      <c r="D62" s="6"/>
      <c r="E62" s="6"/>
      <c r="F62" s="8"/>
      <c r="G62" s="8"/>
      <c r="H62" s="8"/>
      <c r="I62" s="6">
        <f>SUM(I59:I61)</f>
        <v>0.6</v>
      </c>
      <c r="J62" s="7"/>
      <c r="K62" s="6"/>
      <c r="L62" s="6"/>
      <c r="M62" s="6"/>
      <c r="N62" s="6">
        <f>SUM(N59:N61)</f>
        <v>0</v>
      </c>
      <c r="O62" s="7"/>
      <c r="P62" s="6"/>
      <c r="Q62" s="6"/>
      <c r="R62" s="6"/>
      <c r="S62" s="6">
        <f>SUM(S59:S61)</f>
        <v>3.9516100000000001</v>
      </c>
      <c r="T62" s="7"/>
      <c r="U62" s="6"/>
      <c r="V62" s="6"/>
      <c r="W62" s="6"/>
      <c r="X62" s="6">
        <f>SUM(X59:X61)</f>
        <v>0.28068000000000004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5598-3AF8-430B-9BB1-BC5FCC0BC486}">
  <dimension ref="A1:K6"/>
  <sheetViews>
    <sheetView workbookViewId="0">
      <selection activeCell="H44" sqref="H44"/>
    </sheetView>
  </sheetViews>
  <sheetFormatPr defaultRowHeight="15" x14ac:dyDescent="0.25"/>
  <sheetData>
    <row r="1" spans="1:11" x14ac:dyDescent="0.25">
      <c r="A1" s="19" t="s">
        <v>27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2" spans="1:11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A3" s="1" t="s">
        <v>15</v>
      </c>
      <c r="B3" s="1" t="s">
        <v>18</v>
      </c>
      <c r="C3" s="1" t="s">
        <v>17</v>
      </c>
      <c r="D3" s="1" t="s">
        <v>16</v>
      </c>
      <c r="E3" s="1" t="s">
        <v>19</v>
      </c>
      <c r="F3" s="1" t="s">
        <v>43</v>
      </c>
      <c r="G3" s="1" t="s">
        <v>22</v>
      </c>
      <c r="H3" s="1" t="s">
        <v>23</v>
      </c>
      <c r="I3" s="1" t="s">
        <v>24</v>
      </c>
      <c r="J3" s="1"/>
      <c r="K3" s="1" t="s">
        <v>20</v>
      </c>
    </row>
    <row r="4" spans="1:11" x14ac:dyDescent="0.25">
      <c r="A4" s="1" t="s">
        <v>25</v>
      </c>
      <c r="B4" s="1">
        <v>0.97570000000000001</v>
      </c>
      <c r="C4" s="1">
        <v>1.3303700000000001</v>
      </c>
      <c r="D4" s="1">
        <v>1.6765000000000001</v>
      </c>
      <c r="E4" s="1">
        <v>2.4841000000000002</v>
      </c>
      <c r="F4" s="1">
        <v>12.10942</v>
      </c>
      <c r="G4" s="1">
        <v>0.11</v>
      </c>
      <c r="H4" s="1"/>
      <c r="I4" s="1"/>
      <c r="J4" s="1"/>
      <c r="K4" s="1"/>
    </row>
    <row r="5" spans="1:11" x14ac:dyDescent="0.25">
      <c r="A5" s="1" t="s">
        <v>26</v>
      </c>
      <c r="B5" s="1">
        <v>256</v>
      </c>
      <c r="C5" s="1">
        <v>129</v>
      </c>
      <c r="D5" s="1">
        <v>10</v>
      </c>
      <c r="E5" s="1">
        <v>75</v>
      </c>
      <c r="F5" s="1">
        <v>32</v>
      </c>
      <c r="G5" s="1">
        <v>1</v>
      </c>
      <c r="H5" s="1"/>
      <c r="I5" s="1"/>
      <c r="J5" s="1"/>
      <c r="K5" s="1" t="s">
        <v>21</v>
      </c>
    </row>
    <row r="6" spans="1:11" x14ac:dyDescent="0.25">
      <c r="A6" s="1" t="s">
        <v>14</v>
      </c>
      <c r="B6" s="1">
        <f t="shared" ref="B6:G6" si="0">B4/B5</f>
        <v>3.811328125E-3</v>
      </c>
      <c r="C6" s="1">
        <f t="shared" si="0"/>
        <v>1.0312945736434109E-2</v>
      </c>
      <c r="D6" s="1">
        <f t="shared" si="0"/>
        <v>0.16765000000000002</v>
      </c>
      <c r="E6" s="1">
        <f t="shared" si="0"/>
        <v>3.3121333333333336E-2</v>
      </c>
      <c r="F6" s="1">
        <f t="shared" si="0"/>
        <v>0.378419375</v>
      </c>
      <c r="G6" s="1">
        <f t="shared" si="0"/>
        <v>0.11</v>
      </c>
      <c r="H6" s="1">
        <v>0.04</v>
      </c>
      <c r="I6" s="1">
        <v>0.02</v>
      </c>
      <c r="J6" s="1"/>
      <c r="K6" s="1">
        <v>6</v>
      </c>
    </row>
  </sheetData>
  <mergeCells count="1">
    <mergeCell ref="A1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3D8C3-BD26-497C-A23A-1D0104364E5E}">
  <dimension ref="B2:X44"/>
  <sheetViews>
    <sheetView zoomScale="85" zoomScaleNormal="85" workbookViewId="0">
      <selection activeCell="B41" sqref="B41:F41"/>
    </sheetView>
  </sheetViews>
  <sheetFormatPr defaultRowHeight="15" x14ac:dyDescent="0.25"/>
  <sheetData>
    <row r="2" spans="2:24" x14ac:dyDescent="0.25">
      <c r="B2" s="20" t="s">
        <v>0</v>
      </c>
      <c r="C2" s="20"/>
      <c r="D2" s="20"/>
      <c r="E2" s="20"/>
      <c r="F2" s="20"/>
      <c r="G2" s="23" t="s">
        <v>13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</row>
    <row r="3" spans="2:24" x14ac:dyDescent="0.25">
      <c r="B3" s="20"/>
      <c r="C3" s="20"/>
      <c r="D3" s="20"/>
      <c r="E3" s="20"/>
      <c r="F3" s="20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</row>
    <row r="4" spans="2:24" x14ac:dyDescent="0.25">
      <c r="B4" s="21" t="s">
        <v>1</v>
      </c>
      <c r="C4" s="21"/>
      <c r="D4" s="2"/>
      <c r="E4" s="2"/>
    </row>
    <row r="5" spans="2:24" x14ac:dyDescent="0.25">
      <c r="B5" s="20" t="s">
        <v>2</v>
      </c>
      <c r="C5" s="20"/>
    </row>
    <row r="6" spans="2:24" x14ac:dyDescent="0.25">
      <c r="B6" s="20" t="s">
        <v>3</v>
      </c>
      <c r="C6" s="20"/>
    </row>
    <row r="7" spans="2:24" x14ac:dyDescent="0.25">
      <c r="B7" s="20" t="s">
        <v>4</v>
      </c>
      <c r="C7" s="20"/>
    </row>
    <row r="8" spans="2:24" x14ac:dyDescent="0.25">
      <c r="B8" s="20" t="s">
        <v>5</v>
      </c>
      <c r="C8" s="20"/>
    </row>
    <row r="9" spans="2:24" x14ac:dyDescent="0.25">
      <c r="B9" s="20"/>
      <c r="C9" s="20"/>
    </row>
    <row r="10" spans="2:24" x14ac:dyDescent="0.25">
      <c r="B10" s="20"/>
      <c r="C10" s="20"/>
    </row>
    <row r="11" spans="2:24" x14ac:dyDescent="0.25">
      <c r="B11" s="20"/>
      <c r="C11" s="20"/>
    </row>
    <row r="12" spans="2:24" x14ac:dyDescent="0.25">
      <c r="B12" s="20"/>
      <c r="C12" s="20"/>
    </row>
    <row r="13" spans="2:24" x14ac:dyDescent="0.25">
      <c r="B13" s="20"/>
      <c r="C13" s="20"/>
    </row>
    <row r="14" spans="2:24" x14ac:dyDescent="0.25">
      <c r="B14" s="20"/>
      <c r="C14" s="20"/>
    </row>
    <row r="15" spans="2:24" x14ac:dyDescent="0.25">
      <c r="B15" s="20"/>
      <c r="C15" s="20"/>
    </row>
    <row r="16" spans="2:24" x14ac:dyDescent="0.25">
      <c r="B16" s="20"/>
      <c r="C16" s="20"/>
    </row>
    <row r="17" spans="2:6" x14ac:dyDescent="0.25">
      <c r="B17" s="20"/>
      <c r="C17" s="20"/>
    </row>
    <row r="18" spans="2:6" x14ac:dyDescent="0.25">
      <c r="B18" s="20"/>
      <c r="C18" s="20"/>
    </row>
    <row r="19" spans="2:6" x14ac:dyDescent="0.25">
      <c r="B19" s="20"/>
      <c r="C19" s="20"/>
    </row>
    <row r="20" spans="2:6" x14ac:dyDescent="0.25">
      <c r="B20" s="20"/>
      <c r="C20" s="20"/>
    </row>
    <row r="21" spans="2:6" x14ac:dyDescent="0.25">
      <c r="B21" s="20"/>
      <c r="C21" s="20"/>
    </row>
    <row r="22" spans="2:6" x14ac:dyDescent="0.25">
      <c r="B22" s="20"/>
      <c r="C22" s="20"/>
    </row>
    <row r="23" spans="2:6" x14ac:dyDescent="0.25">
      <c r="B23" s="20"/>
      <c r="C23" s="20"/>
    </row>
    <row r="24" spans="2:6" x14ac:dyDescent="0.25">
      <c r="B24" s="19" t="s">
        <v>6</v>
      </c>
      <c r="C24" s="19"/>
      <c r="D24" s="19"/>
      <c r="E24" s="19"/>
      <c r="F24" s="19"/>
    </row>
    <row r="25" spans="2:6" x14ac:dyDescent="0.25">
      <c r="B25" s="19"/>
      <c r="C25" s="19"/>
      <c r="D25" s="19"/>
      <c r="E25" s="19"/>
      <c r="F25" s="19"/>
    </row>
    <row r="26" spans="2:6" x14ac:dyDescent="0.25">
      <c r="B26" s="22" t="s">
        <v>7</v>
      </c>
      <c r="C26" s="22"/>
      <c r="D26" s="22"/>
      <c r="E26" s="22"/>
      <c r="F26" s="22"/>
    </row>
    <row r="29" spans="2:6" x14ac:dyDescent="0.25">
      <c r="B29" s="22" t="s">
        <v>8</v>
      </c>
      <c r="C29" s="22"/>
      <c r="D29" s="22"/>
      <c r="E29" s="22"/>
      <c r="F29" s="22"/>
    </row>
    <row r="32" spans="2:6" x14ac:dyDescent="0.25">
      <c r="B32" s="22" t="s">
        <v>9</v>
      </c>
      <c r="C32" s="22"/>
      <c r="D32" s="22"/>
      <c r="E32" s="22"/>
      <c r="F32" s="22"/>
    </row>
    <row r="35" spans="2:6" x14ac:dyDescent="0.25">
      <c r="B35" s="22" t="s">
        <v>10</v>
      </c>
      <c r="C35" s="22"/>
      <c r="D35" s="22"/>
      <c r="E35" s="22"/>
      <c r="F35" s="22"/>
    </row>
    <row r="38" spans="2:6" x14ac:dyDescent="0.25">
      <c r="B38" s="22" t="s">
        <v>11</v>
      </c>
      <c r="C38" s="22"/>
      <c r="D38" s="22"/>
      <c r="E38" s="22"/>
      <c r="F38" s="22"/>
    </row>
    <row r="41" spans="2:6" x14ac:dyDescent="0.25">
      <c r="B41" s="22" t="s">
        <v>12</v>
      </c>
      <c r="C41" s="22"/>
      <c r="D41" s="22"/>
      <c r="E41" s="22"/>
      <c r="F41" s="22"/>
    </row>
    <row r="44" spans="2:6" x14ac:dyDescent="0.25">
      <c r="B44" s="23"/>
      <c r="C44" s="23"/>
      <c r="D44" s="23"/>
      <c r="E44" s="23"/>
      <c r="F44" s="23"/>
    </row>
  </sheetData>
  <mergeCells count="30">
    <mergeCell ref="G2:X3"/>
    <mergeCell ref="B29:F29"/>
    <mergeCell ref="B32:F32"/>
    <mergeCell ref="B35:F35"/>
    <mergeCell ref="B38:F38"/>
    <mergeCell ref="B14:C14"/>
    <mergeCell ref="B15:C15"/>
    <mergeCell ref="B16:C16"/>
    <mergeCell ref="B17:C17"/>
    <mergeCell ref="B18:C18"/>
    <mergeCell ref="B19:C19"/>
    <mergeCell ref="B8:C8"/>
    <mergeCell ref="B9:C9"/>
    <mergeCell ref="B10:C10"/>
    <mergeCell ref="B11:C11"/>
    <mergeCell ref="B12:C12"/>
    <mergeCell ref="B41:F41"/>
    <mergeCell ref="B44:F44"/>
    <mergeCell ref="B20:C20"/>
    <mergeCell ref="B21:C21"/>
    <mergeCell ref="B22:C22"/>
    <mergeCell ref="B23:C23"/>
    <mergeCell ref="B24:F25"/>
    <mergeCell ref="B26:F26"/>
    <mergeCell ref="B13:C13"/>
    <mergeCell ref="B2:F3"/>
    <mergeCell ref="B4:C4"/>
    <mergeCell ref="B5:C5"/>
    <mergeCell ref="B6:C6"/>
    <mergeCell ref="B7:C7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8ba2ad2-1b1e-4cec-9ee3-2fdbfa21151f}" enabled="1" method="Privileged" siteId="{8c09d8d5-1d78-4adf-9d10-a13cdacb092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Kostenanalys_Features</vt:lpstr>
      <vt:lpstr>Kostenanalyse_SMSe</vt:lpstr>
      <vt:lpstr>Kostenanalyse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Bischof, Julian</dc:creator>
  <cp:lastModifiedBy>Bischof, Julian</cp:lastModifiedBy>
  <dcterms:created xsi:type="dcterms:W3CDTF">2015-06-05T18:19:34Z</dcterms:created>
  <dcterms:modified xsi:type="dcterms:W3CDTF">2024-03-20T16:12:35Z</dcterms:modified>
</cp:coreProperties>
</file>