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7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8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9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0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1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2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F22EE6CD-C006-4CC2-B737-8B1577EE194A}" xr6:coauthVersionLast="47" xr6:coauthVersionMax="47" xr10:uidLastSave="{00000000-0000-0000-0000-000000000000}"/>
  <bookViews>
    <workbookView xWindow="1020" yWindow="1125" windowWidth="25635" windowHeight="14475" tabRatio="796" firstSheet="3" activeTab="14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esses_BASE" sheetId="31" r:id="rId13"/>
    <sheet name="ANSv2-692-ProcData" sheetId="25" state="veryHidden" r:id="rId14"/>
    <sheet name="ProcData_exportLevels" sheetId="74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  <externalReference r:id="rId31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1" i="77" l="1"/>
  <c r="X41" i="77"/>
  <c r="X42" i="77" s="1"/>
  <c r="I25" i="77" s="1"/>
  <c r="W45" i="77" l="1"/>
  <c r="Y27" i="77"/>
  <c r="W41" i="77"/>
  <c r="W34" i="77" l="1"/>
  <c r="W35" i="77" s="1"/>
  <c r="W33" i="77"/>
  <c r="W42" i="77" s="1"/>
  <c r="W37" i="77" l="1"/>
  <c r="W38" i="77"/>
  <c r="P11" i="65"/>
  <c r="W12" i="74" s="1"/>
  <c r="Q11" i="65"/>
  <c r="X12" i="74" s="1"/>
  <c r="R11" i="65"/>
  <c r="Y12" i="74" s="1"/>
  <c r="S11" i="65"/>
  <c r="Z12" i="74" s="1"/>
  <c r="T11" i="65"/>
  <c r="AA12" i="74" s="1"/>
  <c r="P13" i="65"/>
  <c r="Q13" i="65"/>
  <c r="R13" i="65"/>
  <c r="S13" i="65"/>
  <c r="T13" i="65"/>
  <c r="Q16" i="65"/>
  <c r="X11" i="74" s="1"/>
  <c r="R16" i="65"/>
  <c r="Y11" i="74" s="1"/>
  <c r="S16" i="65"/>
  <c r="Z11" i="74" s="1"/>
  <c r="T16" i="65"/>
  <c r="AA11" i="74" s="1"/>
  <c r="O16" i="65"/>
  <c r="O13" i="65"/>
  <c r="O11" i="65"/>
  <c r="V11" i="74" s="1"/>
  <c r="C3" i="65"/>
  <c r="E12" i="76"/>
  <c r="E11" i="76"/>
  <c r="B11" i="76"/>
  <c r="C11" i="76"/>
  <c r="D11" i="76"/>
  <c r="F11" i="76"/>
  <c r="B12" i="76"/>
  <c r="C12" i="76"/>
  <c r="D12" i="76"/>
  <c r="F12" i="76"/>
  <c r="E12" i="74"/>
  <c r="M5" i="74" s="1"/>
  <c r="D12" i="74"/>
  <c r="C12" i="74"/>
  <c r="B12" i="74"/>
  <c r="E11" i="74"/>
  <c r="L5" i="74" s="1"/>
  <c r="B11" i="74"/>
  <c r="C11" i="74"/>
  <c r="D11" i="74"/>
  <c r="C11" i="31"/>
  <c r="B11" i="31"/>
  <c r="E10" i="76"/>
  <c r="D10" i="76"/>
  <c r="C10" i="76"/>
  <c r="B10" i="76"/>
  <c r="F9" i="76"/>
  <c r="F10" i="76" s="1"/>
  <c r="E9" i="76"/>
  <c r="D9" i="76"/>
  <c r="C9" i="76"/>
  <c r="B9" i="76"/>
  <c r="A8" i="76"/>
  <c r="A2" i="76"/>
  <c r="D10" i="60" s="1"/>
  <c r="B1" i="76"/>
  <c r="H7" i="65"/>
  <c r="I7" i="65"/>
  <c r="J7" i="65"/>
  <c r="K7" i="65"/>
  <c r="L7" i="65"/>
  <c r="D16" i="77" s="1"/>
  <c r="D21" i="77" s="1"/>
  <c r="O7" i="65" s="1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T8" i="65" s="1"/>
  <c r="G8" i="65"/>
  <c r="G7" i="65"/>
  <c r="E25" i="77" l="1"/>
  <c r="P16" i="65" s="1"/>
  <c r="W11" i="74" s="1"/>
  <c r="D22" i="77"/>
  <c r="O8" i="65" s="1"/>
  <c r="V10" i="74" s="1"/>
  <c r="E16" i="77"/>
  <c r="F16" i="77" s="1"/>
  <c r="G16" i="77" s="1"/>
  <c r="H16" i="77" s="1"/>
  <c r="I16" i="77" s="1"/>
  <c r="I21" i="77" s="1"/>
  <c r="V12" i="74"/>
  <c r="AA10" i="74"/>
  <c r="V9" i="74"/>
  <c r="H22" i="77"/>
  <c r="G22" i="77"/>
  <c r="F22" i="77"/>
  <c r="E22" i="77"/>
  <c r="G21" i="77" l="1"/>
  <c r="R8" i="65"/>
  <c r="Y10" i="74" s="1"/>
  <c r="T7" i="65"/>
  <c r="AA9" i="74" s="1"/>
  <c r="E21" i="77"/>
  <c r="F21" i="77"/>
  <c r="H21" i="77"/>
  <c r="P8" i="65"/>
  <c r="W10" i="74" s="1"/>
  <c r="Q8" i="65"/>
  <c r="X10" i="74" s="1"/>
  <c r="S8" i="65"/>
  <c r="Z10" i="74" s="1"/>
  <c r="G24" i="61"/>
  <c r="H24" i="61"/>
  <c r="I24" i="61"/>
  <c r="J24" i="61"/>
  <c r="K24" i="61"/>
  <c r="S7" i="65" l="1"/>
  <c r="Z9" i="74" s="1"/>
  <c r="Q7" i="65"/>
  <c r="X9" i="74" s="1"/>
  <c r="P7" i="65"/>
  <c r="W9" i="74" s="1"/>
  <c r="R7" i="65"/>
  <c r="Y9" i="74" s="1"/>
  <c r="E10" i="74"/>
  <c r="K5" i="74" s="1"/>
  <c r="D10" i="74"/>
  <c r="F9" i="74"/>
  <c r="F10" i="74" s="1"/>
  <c r="F11" i="74" s="1"/>
  <c r="F12" i="74" s="1"/>
  <c r="E9" i="74"/>
  <c r="J5" i="74" s="1"/>
  <c r="D9" i="74"/>
  <c r="A8" i="74"/>
  <c r="A2" i="74"/>
  <c r="D11" i="60" s="1"/>
  <c r="B1" i="74"/>
  <c r="C10" i="31" l="1"/>
  <c r="C10" i="74" s="1"/>
  <c r="B10" i="31"/>
  <c r="B10" i="74" s="1"/>
  <c r="C9" i="31"/>
  <c r="C9" i="74" s="1"/>
  <c r="B9" i="31"/>
  <c r="B9" i="74" s="1"/>
  <c r="B8" i="30"/>
  <c r="G8" i="30" l="1"/>
  <c r="H8" i="30"/>
  <c r="E8" i="30"/>
  <c r="I8" i="30" l="1"/>
  <c r="F8" i="30"/>
  <c r="J8" i="30" l="1"/>
  <c r="K8" i="30" s="1"/>
  <c r="L8" i="30" s="1"/>
  <c r="P9" i="74" l="1"/>
  <c r="N9" i="74"/>
  <c r="O9" i="74"/>
  <c r="R9" i="74"/>
  <c r="Q9" i="74"/>
  <c r="S9" i="74" l="1"/>
  <c r="U9" i="74" s="1"/>
  <c r="N10" i="74"/>
  <c r="O10" i="74"/>
  <c r="P10" i="74"/>
  <c r="R10" i="74"/>
  <c r="Q10" i="74"/>
  <c r="S10" i="74" l="1"/>
  <c r="U10" i="74" s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tc={B2628858-B6B6-4838-9180-F4C75E4FE2C9}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T9" authorId="1" shapeId="0" xr:uid="{B2628858-B6B6-4838-9180-F4C75E4FE2C9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Interpolation and forward extrapolation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<sst xmlns="http://schemas.openxmlformats.org/spreadsheetml/2006/main" count="468" uniqueCount="234">
  <si>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</si>
  <si>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</si>
  <si>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</si>
  <si>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</si>
  <si>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</si>
  <si>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</si>
  <si>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</si>
  <si>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</si>
  <si>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</si>
  <si>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</si>
  <si>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</si>
  <si>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</si>
  <si>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</si>
  <si>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</si>
  <si>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</si>
  <si>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</si>
  <si>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</si>
  <si>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</si>
  <si>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</si>
  <si>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</si>
  <si>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</si>
  <si>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</si>
  <si>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</si>
  <si>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</si>
  <si>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</si>
  <si>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</si>
  <si>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</si>
  <si>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</si>
  <si>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</si>
  <si>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</si>
  <si>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</si>
  <si>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</si>
  <si>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</si>
  <si>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</si>
  <si>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</si>
  <si>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</si>
  <si>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</si>
  <si>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</si>
  <si>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</si>
  <si>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</si>
  <si>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</si>
  <si>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</si>
  <si>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</si>
  <si>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</si>
  <si>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</si>
  <si>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</si>
  <si>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</si>
  <si>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</si>
  <si>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</si>
  <si>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</si>
  <si>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</si>
  <si>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</si>
  <si>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</si>
  <si>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</si>
  <si>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</si>
  <si>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</si>
  <si>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</si>
  <si>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</si>
  <si>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</si>
  <si>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</si>
  <si>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</si>
  <si>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</si>
  <si>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</si>
  <si>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</si>
  <si>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</si>
  <si>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</si>
  <si>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</si>
  <si>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</si>
  <si>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</si>
  <si>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</si>
  <si>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</si>
  <si>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</si>
  <si>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</si>
  <si>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</si>
  <si>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</si>
  <si>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</si>
  <si>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</si>
  <si>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</si>
  <si>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</si>
  <si>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</si>
  <si>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</si>
  <si>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</si>
  <si>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</si>
  <si>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</si>
  <si>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</si>
  <si>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</si>
  <si>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</si>
  <si>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</si>
  <si>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</si>
  <si>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</si>
  <si>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</si>
  <si>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</si>
  <si>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</si>
  <si>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</si>
  <si>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</si>
  <si>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</si>
  <si>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</si>
  <si>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</si>
  <si>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</si>
  <si>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</si>
  <si>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</si>
  <si>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</si>
  <si>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</si>
  <si>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</si>
  <si>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</si>
  <si>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</si>
  <si>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</si>
  <si>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</si>
  <si>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</si>
  <si>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</si>
  <si>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</si>
  <si>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</si>
  <si>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</si>
  <si>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</si>
  <si>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</si>
  <si>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</si>
  <si>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</si>
  <si>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</si>
  <si>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</si>
  <si>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</si>
  <si>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</si>
  <si>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</si>
  <si>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</si>
  <si>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</si>
  <si>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</si>
  <si>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</si>
  <si>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</si>
  <si>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</si>
  <si>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</si>
  <si>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</si>
  <si>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</si>
  <si>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</si>
  <si>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</si>
  <si>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</si>
  <si>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</si>
  <si>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</si>
  <si>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</si>
  <si>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</si>
  <si>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Main activity flow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</si>
  <si>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</si>
  <si>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</si>
  <si>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</si>
  <si>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</si>
  <si>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</si>
  <si>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</si>
  <si>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</si>
  <si>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</si>
  <si>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</si>
  <si>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</si>
  <si>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</si>
  <si>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</si>
  <si>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</si>
  <si>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</si>
  <si>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</si>
  <si>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</si>
  <si>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</si>
  <si>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</si>
  <si>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</si>
  <si>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</si>
  <si>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</si>
  <si>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</si>
  <si>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</si>
  <si>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</si>
  <si>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</si>
  <si>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</si>
  <si>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</si>
  <si>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</si>
  <si>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</si>
  <si>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</si>
  <si>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</si>
  <si>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</si>
  <si>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</si>
  <si>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</si>
  <si>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</si>
  <si>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</si>
  <si>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</si>
  <si>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</si>
  <si>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</si>
  <si>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</si>
  <si>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</si>
  <si>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</si>
  <si>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</si>
  <si>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</si>
  <si>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</si>
  <si>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</si>
  <si>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</si>
  <si>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</si>
  <si>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</si>
  <si>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ACT_BND-LO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</si>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</sst>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_-* #,##0.0_-;\-* #,##0.0_-;_-* &quot;-&quot;??_-;_-@_-"/>
    <numFmt numFmtId="168" formatCode="&quot;R&quot;#,##0.00000;[Red]\-&quot;R&quot;#,##0.00000"/>
    <numFmt numFmtId="169" formatCode="0.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</borders>
  <cellStyleXfs count="28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6" applyNumberFormat="0" applyFill="0" applyAlignment="0" applyProtection="0"/>
    <xf numFmtId="0" fontId="44" fillId="0" borderId="17" applyNumberFormat="0" applyFill="0" applyAlignment="0" applyProtection="0"/>
    <xf numFmtId="0" fontId="45" fillId="4" borderId="15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</cellStyleXfs>
  <cellXfs count="192">
    <xf numFmtId="0" fontId="0" fillId="0" borderId="0" xfId="0"/>
    <xf numFmtId="0" fontId="1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Fill="1"/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 applyFill="1"/>
    <xf numFmtId="0" fontId="17" fillId="0" borderId="0" xfId="1" applyFont="1"/>
    <xf numFmtId="0" fontId="18" fillId="0" borderId="0" xfId="0" applyFont="1" applyFill="1"/>
    <xf numFmtId="0" fontId="25" fillId="0" borderId="0" xfId="0" applyFont="1" applyFill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4" fillId="0" borderId="0" xfId="1" applyFont="1"/>
    <xf numFmtId="0" fontId="19" fillId="0" borderId="0" xfId="1" applyFont="1"/>
    <xf numFmtId="0" fontId="26" fillId="0" borderId="0" xfId="1" applyFont="1" applyFill="1"/>
    <xf numFmtId="0" fontId="18" fillId="0" borderId="0" xfId="1" applyFont="1" applyFill="1"/>
    <xf numFmtId="0" fontId="27" fillId="0" borderId="0" xfId="1" applyFont="1" applyFill="1"/>
    <xf numFmtId="49" fontId="26" fillId="0" borderId="0" xfId="0" applyNumberFormat="1" applyFont="1" applyFill="1" applyAlignment="1">
      <alignment horizontal="left"/>
    </xf>
    <xf numFmtId="0" fontId="28" fillId="0" borderId="0" xfId="1" applyFont="1" applyFill="1"/>
    <xf numFmtId="0" fontId="22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7" fillId="0" borderId="0" xfId="1" applyFont="1" applyFill="1"/>
    <xf numFmtId="0" fontId="21" fillId="0" borderId="0" xfId="1" applyFill="1"/>
    <xf numFmtId="0" fontId="15" fillId="0" borderId="0" xfId="1" applyFont="1" applyFill="1"/>
    <xf numFmtId="0" fontId="0" fillId="0" borderId="0" xfId="0" applyFill="1"/>
    <xf numFmtId="0" fontId="18" fillId="0" borderId="0" xfId="1" applyFont="1" applyFill="1" applyAlignment="1">
      <alignment horizontal="center" wrapText="1"/>
    </xf>
    <xf numFmtId="0" fontId="24" fillId="0" borderId="0" xfId="0" applyFont="1" applyFill="1"/>
    <xf numFmtId="0" fontId="27" fillId="3" borderId="0" xfId="0" applyFont="1" applyFill="1"/>
    <xf numFmtId="0" fontId="27" fillId="3" borderId="0" xfId="1" applyFont="1" applyFill="1"/>
    <xf numFmtId="0" fontId="24" fillId="0" borderId="0" xfId="0" applyFont="1"/>
    <xf numFmtId="0" fontId="18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1" fillId="0" borderId="0" xfId="3" applyFont="1"/>
    <xf numFmtId="0" fontId="18" fillId="0" borderId="0" xfId="3" applyFont="1" applyFill="1"/>
    <xf numFmtId="0" fontId="18" fillId="0" borderId="0" xfId="2" applyFont="1" applyFill="1" applyAlignment="1">
      <alignment horizontal="center"/>
    </xf>
    <xf numFmtId="0" fontId="18" fillId="0" borderId="0" xfId="2" applyFont="1" applyFill="1"/>
    <xf numFmtId="0" fontId="21" fillId="0" borderId="0" xfId="3"/>
    <xf numFmtId="0" fontId="21" fillId="0" borderId="0" xfId="3" applyFont="1" applyFill="1"/>
    <xf numFmtId="0" fontId="18" fillId="0" borderId="0" xfId="2" applyFont="1"/>
    <xf numFmtId="0" fontId="33" fillId="0" borderId="0" xfId="1" applyFont="1" applyFill="1"/>
    <xf numFmtId="0" fontId="18" fillId="0" borderId="0" xfId="3" applyFont="1"/>
    <xf numFmtId="0" fontId="28" fillId="0" borderId="0" xfId="2" applyFont="1" applyFill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27" fillId="0" borderId="0" xfId="2" applyFont="1" applyFill="1" applyAlignment="1">
      <alignment horizontal="center"/>
    </xf>
    <xf numFmtId="0" fontId="27" fillId="0" borderId="0" xfId="2" applyFont="1" applyFill="1"/>
    <xf numFmtId="0" fontId="28" fillId="0" borderId="0" xfId="0" applyFont="1" applyFill="1"/>
    <xf numFmtId="0" fontId="13" fillId="0" borderId="0" xfId="12"/>
    <xf numFmtId="0" fontId="30" fillId="0" borderId="0" xfId="12" applyFont="1"/>
    <xf numFmtId="0" fontId="13" fillId="0" borderId="0" xfId="12" applyBorder="1"/>
    <xf numFmtId="0" fontId="13" fillId="0" borderId="5" xfId="12" applyBorder="1" applyAlignment="1">
      <alignment horizontal="center"/>
    </xf>
    <xf numFmtId="0" fontId="13" fillId="0" borderId="0" xfId="12" applyBorder="1" applyAlignment="1">
      <alignment horizontal="center"/>
    </xf>
    <xf numFmtId="0" fontId="13" fillId="0" borderId="13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3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4" xfId="12" applyFont="1" applyBorder="1" applyAlignment="1">
      <alignment horizontal="center"/>
    </xf>
    <xf numFmtId="0" fontId="13" fillId="0" borderId="5" xfId="12" applyBorder="1"/>
    <xf numFmtId="0" fontId="13" fillId="0" borderId="11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3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43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1" fillId="0" borderId="0" xfId="0" applyFont="1" applyBorder="1"/>
    <xf numFmtId="0" fontId="0" fillId="0" borderId="2" xfId="0" applyBorder="1"/>
    <xf numFmtId="0" fontId="0" fillId="0" borderId="3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2" fontId="0" fillId="0" borderId="2" xfId="0" applyNumberFormat="1" applyBorder="1"/>
    <xf numFmtId="0" fontId="21" fillId="0" borderId="2" xfId="0" applyFont="1" applyBorder="1"/>
    <xf numFmtId="166" fontId="0" fillId="0" borderId="0" xfId="18" applyNumberFormat="1" applyFont="1"/>
    <xf numFmtId="0" fontId="18" fillId="0" borderId="0" xfId="2" applyFont="1" applyFill="1" applyAlignment="1">
      <alignment wrapText="1"/>
    </xf>
    <xf numFmtId="165" fontId="18" fillId="0" borderId="0" xfId="0" applyNumberFormat="1" applyFont="1"/>
    <xf numFmtId="0" fontId="45" fillId="4" borderId="15" xfId="2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0" fontId="12" fillId="0" borderId="5" xfId="12" applyFont="1" applyBorder="1" applyAlignment="1">
      <alignment horizontal="center" textRotation="90"/>
    </xf>
    <xf numFmtId="0" fontId="44" fillId="0" borderId="18" xfId="20" applyBorder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13" fillId="0" borderId="12" xfId="12" applyBorder="1" applyAlignment="1">
      <alignment horizontal="center"/>
    </xf>
    <xf numFmtId="165" fontId="21" fillId="0" borderId="5" xfId="0" applyNumberFormat="1" applyFont="1" applyBorder="1"/>
    <xf numFmtId="0" fontId="21" fillId="0" borderId="3" xfId="0" applyFont="1" applyBorder="1"/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0" fillId="0" borderId="0" xfId="0" applyFill="1" applyBorder="1"/>
    <xf numFmtId="0" fontId="8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7" fillId="0" borderId="9" xfId="12" applyFont="1" applyBorder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13" fillId="0" borderId="6" xfId="12" applyBorder="1"/>
    <xf numFmtId="0" fontId="13" fillId="0" borderId="7" xfId="12" applyBorder="1"/>
    <xf numFmtId="0" fontId="6" fillId="3" borderId="5" xfId="12" applyFont="1" applyFill="1" applyBorder="1" applyAlignment="1">
      <alignment horizontal="center" textRotation="90"/>
    </xf>
    <xf numFmtId="0" fontId="6" fillId="0" borderId="0" xfId="12" applyFont="1"/>
    <xf numFmtId="2" fontId="0" fillId="0" borderId="0" xfId="0" applyNumberFormat="1"/>
    <xf numFmtId="0" fontId="30" fillId="0" borderId="0" xfId="22" applyFont="1"/>
    <xf numFmtId="0" fontId="5" fillId="0" borderId="0" xfId="22"/>
    <xf numFmtId="0" fontId="5" fillId="0" borderId="2" xfId="22" applyBorder="1"/>
    <xf numFmtId="0" fontId="5" fillId="0" borderId="3" xfId="22" applyBorder="1"/>
    <xf numFmtId="0" fontId="5" fillId="0" borderId="5" xfId="22" applyBorder="1"/>
    <xf numFmtId="0" fontId="5" fillId="0" borderId="4" xfId="22" applyBorder="1"/>
    <xf numFmtId="0" fontId="5" fillId="0" borderId="6" xfId="22" applyBorder="1"/>
    <xf numFmtId="0" fontId="5" fillId="0" borderId="7" xfId="22" applyBorder="1"/>
    <xf numFmtId="0" fontId="5" fillId="0" borderId="8" xfId="22" applyBorder="1"/>
    <xf numFmtId="2" fontId="5" fillId="0" borderId="0" xfId="22" applyNumberFormat="1"/>
    <xf numFmtId="165" fontId="5" fillId="0" borderId="0" xfId="22" applyNumberFormat="1"/>
    <xf numFmtId="0" fontId="4" fillId="0" borderId="5" xfId="12" applyFont="1" applyBorder="1" applyAlignment="1">
      <alignment horizontal="center" textRotation="90"/>
    </xf>
    <xf numFmtId="0" fontId="3" fillId="0" borderId="5" xfId="12" applyFont="1" applyBorder="1" applyAlignment="1">
      <alignment horizontal="center" textRotation="90"/>
    </xf>
    <xf numFmtId="1" fontId="5" fillId="0" borderId="0" xfId="22" applyNumberFormat="1"/>
    <xf numFmtId="0" fontId="5" fillId="0" borderId="0" xfId="22" applyBorder="1"/>
    <xf numFmtId="0" fontId="3" fillId="3" borderId="5" xfId="12" applyFont="1" applyFill="1" applyBorder="1" applyAlignment="1">
      <alignment horizontal="center" textRotation="90"/>
    </xf>
    <xf numFmtId="167" fontId="18" fillId="0" borderId="0" xfId="2" applyNumberFormat="1" applyFont="1"/>
    <xf numFmtId="15" fontId="0" fillId="0" borderId="0" xfId="0" applyNumberFormat="1"/>
    <xf numFmtId="0" fontId="21" fillId="0" borderId="0" xfId="0" applyFont="1" applyAlignment="1">
      <alignment wrapText="1"/>
    </xf>
    <xf numFmtId="1" fontId="0" fillId="0" borderId="0" xfId="0" applyNumberFormat="1"/>
    <xf numFmtId="0" fontId="2" fillId="0" borderId="0" xfId="12" applyFont="1"/>
    <xf numFmtId="0" fontId="2" fillId="0" borderId="5" xfId="12" applyFont="1" applyBorder="1" applyAlignment="1">
      <alignment horizontal="center" textRotation="90"/>
    </xf>
    <xf numFmtId="0" fontId="2" fillId="0" borderId="0" xfId="22" applyFont="1"/>
    <xf numFmtId="0" fontId="2" fillId="0" borderId="0" xfId="22" applyFont="1" applyAlignment="1">
      <alignment wrapText="1"/>
    </xf>
    <xf numFmtId="0" fontId="30" fillId="0" borderId="0" xfId="22" applyFont="1" applyAlignment="1">
      <alignment wrapText="1"/>
    </xf>
    <xf numFmtId="0" fontId="5" fillId="0" borderId="0" xfId="22" applyAlignment="1">
      <alignment wrapText="1"/>
    </xf>
    <xf numFmtId="9" fontId="9" fillId="0" borderId="0" xfId="12" applyNumberFormat="1" applyFont="1"/>
    <xf numFmtId="9" fontId="13" fillId="0" borderId="0" xfId="12" applyNumberFormat="1"/>
    <xf numFmtId="168" fontId="7" fillId="0" borderId="0" xfId="12" applyNumberFormat="1" applyFont="1"/>
    <xf numFmtId="0" fontId="2" fillId="0" borderId="14" xfId="12" applyFont="1" applyBorder="1"/>
    <xf numFmtId="0" fontId="2" fillId="0" borderId="13" xfId="12" applyFont="1" applyBorder="1"/>
    <xf numFmtId="0" fontId="13" fillId="0" borderId="9" xfId="12" applyBorder="1"/>
    <xf numFmtId="0" fontId="13" fillId="0" borderId="14" xfId="12" applyBorder="1"/>
    <xf numFmtId="0" fontId="2" fillId="0" borderId="9" xfId="12" applyFont="1" applyBorder="1"/>
    <xf numFmtId="0" fontId="13" fillId="0" borderId="8" xfId="12" applyBorder="1"/>
    <xf numFmtId="1" fontId="18" fillId="0" borderId="0" xfId="0" applyNumberFormat="1" applyFont="1"/>
    <xf numFmtId="0" fontId="27" fillId="0" borderId="0" xfId="2" applyFont="1"/>
    <xf numFmtId="0" fontId="27" fillId="0" borderId="0" xfId="1" applyFont="1"/>
    <xf numFmtId="0" fontId="1" fillId="0" borderId="1" xfId="22" applyFont="1" applyBorder="1"/>
    <xf numFmtId="9" fontId="0" fillId="0" borderId="0" xfId="18" applyFont="1" applyBorder="1"/>
    <xf numFmtId="0" fontId="1" fillId="0" borderId="0" xfId="22" applyFont="1"/>
    <xf numFmtId="0" fontId="30" fillId="5" borderId="0" xfId="22" applyFont="1" applyFill="1"/>
    <xf numFmtId="1" fontId="5" fillId="5" borderId="0" xfId="22" applyNumberFormat="1" applyFill="1"/>
    <xf numFmtId="0" fontId="5" fillId="5" borderId="0" xfId="22" applyFill="1"/>
    <xf numFmtId="0" fontId="18" fillId="0" borderId="0" xfId="2" applyFont="1" applyAlignment="1">
      <alignment wrapText="1"/>
    </xf>
    <xf numFmtId="0" fontId="26" fillId="0" borderId="0" xfId="1" applyFont="1"/>
    <xf numFmtId="0" fontId="0" fillId="0" borderId="10" xfId="0" applyBorder="1"/>
    <xf numFmtId="0" fontId="21" fillId="0" borderId="10" xfId="0" applyFont="1" applyBorder="1"/>
    <xf numFmtId="0" fontId="1" fillId="0" borderId="10" xfId="22" applyFont="1" applyBorder="1"/>
    <xf numFmtId="0" fontId="15" fillId="0" borderId="10" xfId="0" applyFont="1" applyBorder="1"/>
    <xf numFmtId="0" fontId="5" fillId="3" borderId="0" xfId="22" applyFill="1"/>
    <xf numFmtId="1" fontId="0" fillId="0" borderId="10" xfId="0" applyNumberFormat="1" applyBorder="1"/>
    <xf numFmtId="2" fontId="5" fillId="0" borderId="10" xfId="22" applyNumberFormat="1" applyBorder="1" applyAlignment="1">
      <alignment wrapText="1"/>
    </xf>
    <xf numFmtId="1" fontId="18" fillId="0" borderId="10" xfId="0" applyNumberFormat="1" applyFont="1" applyBorder="1"/>
    <xf numFmtId="0" fontId="18" fillId="0" borderId="10" xfId="0" applyFont="1" applyBorder="1"/>
    <xf numFmtId="2" fontId="18" fillId="0" borderId="10" xfId="0" applyNumberFormat="1" applyFont="1" applyBorder="1"/>
    <xf numFmtId="169" fontId="0" fillId="0" borderId="0" xfId="0" applyNumberFormat="1"/>
    <xf numFmtId="169" fontId="0" fillId="0" borderId="10" xfId="0" applyNumberFormat="1" applyBorder="1"/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7" Type="http://schemas.openxmlformats.org/officeDocument/2006/relationships/image" Target="../media/image39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7" Type="http://schemas.openxmlformats.org/officeDocument/2006/relationships/image" Target="../media/image53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6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3.emf"/><Relationship Id="rId3" Type="http://schemas.openxmlformats.org/officeDocument/2006/relationships/image" Target="../media/image58.emf"/><Relationship Id="rId7" Type="http://schemas.openxmlformats.org/officeDocument/2006/relationships/image" Target="../media/image62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6" Type="http://schemas.openxmlformats.org/officeDocument/2006/relationships/image" Target="../media/image61.emf"/><Relationship Id="rId5" Type="http://schemas.openxmlformats.org/officeDocument/2006/relationships/image" Target="../media/image60.emf"/><Relationship Id="rId4" Type="http://schemas.openxmlformats.org/officeDocument/2006/relationships/image" Target="../media/image59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2" Type="http://schemas.openxmlformats.org/officeDocument/2006/relationships/image" Target="../media/image65.emf"/><Relationship Id="rId1" Type="http://schemas.openxmlformats.org/officeDocument/2006/relationships/image" Target="../media/image64.emf"/><Relationship Id="rId4" Type="http://schemas.openxmlformats.org/officeDocument/2006/relationships/image" Target="../media/image67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71.emf"/><Relationship Id="rId7" Type="http://schemas.openxmlformats.org/officeDocument/2006/relationships/image" Target="../media/image75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6" Type="http://schemas.openxmlformats.org/officeDocument/2006/relationships/image" Target="../media/image74.emf"/><Relationship Id="rId5" Type="http://schemas.openxmlformats.org/officeDocument/2006/relationships/image" Target="../media/image73.emf"/><Relationship Id="rId10" Type="http://schemas.openxmlformats.org/officeDocument/2006/relationships/image" Target="../media/image68.emf"/><Relationship Id="rId4" Type="http://schemas.openxmlformats.org/officeDocument/2006/relationships/image" Target="../media/image72.emf"/><Relationship Id="rId9" Type="http://schemas.openxmlformats.org/officeDocument/2006/relationships/image" Target="../media/image77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3" Type="http://schemas.openxmlformats.org/officeDocument/2006/relationships/image" Target="../media/image80.emf"/><Relationship Id="rId7" Type="http://schemas.openxmlformats.org/officeDocument/2006/relationships/image" Target="../media/image84.emf"/><Relationship Id="rId2" Type="http://schemas.openxmlformats.org/officeDocument/2006/relationships/image" Target="../media/image79.emf"/><Relationship Id="rId1" Type="http://schemas.openxmlformats.org/officeDocument/2006/relationships/image" Target="../media/image78.emf"/><Relationship Id="rId6" Type="http://schemas.openxmlformats.org/officeDocument/2006/relationships/image" Target="../media/image83.emf"/><Relationship Id="rId5" Type="http://schemas.openxmlformats.org/officeDocument/2006/relationships/image" Target="../media/image82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3" Type="http://schemas.openxmlformats.org/officeDocument/2006/relationships/image" Target="../media/image89.emf"/><Relationship Id="rId7" Type="http://schemas.openxmlformats.org/officeDocument/2006/relationships/image" Target="../media/image93.emf"/><Relationship Id="rId2" Type="http://schemas.openxmlformats.org/officeDocument/2006/relationships/image" Target="../media/image88.emf"/><Relationship Id="rId1" Type="http://schemas.openxmlformats.org/officeDocument/2006/relationships/image" Target="../media/image87.emf"/><Relationship Id="rId6" Type="http://schemas.openxmlformats.org/officeDocument/2006/relationships/image" Target="../media/image92.emf"/><Relationship Id="rId5" Type="http://schemas.openxmlformats.org/officeDocument/2006/relationships/image" Target="../media/image91.emf"/><Relationship Id="rId10" Type="http://schemas.openxmlformats.org/officeDocument/2006/relationships/image" Target="../media/image86.emf"/><Relationship Id="rId4" Type="http://schemas.openxmlformats.org/officeDocument/2006/relationships/image" Target="../media/image90.emf"/><Relationship Id="rId9" Type="http://schemas.openxmlformats.org/officeDocument/2006/relationships/image" Target="../media/image95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emf"/><Relationship Id="rId3" Type="http://schemas.openxmlformats.org/officeDocument/2006/relationships/image" Target="../media/image99.emf"/><Relationship Id="rId7" Type="http://schemas.openxmlformats.org/officeDocument/2006/relationships/image" Target="../media/image103.emf"/><Relationship Id="rId2" Type="http://schemas.openxmlformats.org/officeDocument/2006/relationships/image" Target="../media/image98.emf"/><Relationship Id="rId1" Type="http://schemas.openxmlformats.org/officeDocument/2006/relationships/image" Target="../media/image97.emf"/><Relationship Id="rId6" Type="http://schemas.openxmlformats.org/officeDocument/2006/relationships/image" Target="../media/image102.emf"/><Relationship Id="rId5" Type="http://schemas.openxmlformats.org/officeDocument/2006/relationships/image" Target="../media/image101.emf"/><Relationship Id="rId10" Type="http://schemas.openxmlformats.org/officeDocument/2006/relationships/image" Target="../media/image96.emf"/><Relationship Id="rId4" Type="http://schemas.openxmlformats.org/officeDocument/2006/relationships/image" Target="../media/image100.emf"/><Relationship Id="rId9" Type="http://schemas.openxmlformats.org/officeDocument/2006/relationships/image" Target="../media/image105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emf"/><Relationship Id="rId3" Type="http://schemas.openxmlformats.org/officeDocument/2006/relationships/image" Target="../media/image108.emf"/><Relationship Id="rId7" Type="http://schemas.openxmlformats.org/officeDocument/2006/relationships/image" Target="../media/image112.emf"/><Relationship Id="rId2" Type="http://schemas.openxmlformats.org/officeDocument/2006/relationships/image" Target="../media/image107.emf"/><Relationship Id="rId1" Type="http://schemas.openxmlformats.org/officeDocument/2006/relationships/image" Target="../media/image106.emf"/><Relationship Id="rId6" Type="http://schemas.openxmlformats.org/officeDocument/2006/relationships/image" Target="../media/image111.emf"/><Relationship Id="rId5" Type="http://schemas.openxmlformats.org/officeDocument/2006/relationships/image" Target="../media/image110.emf"/><Relationship Id="rId4" Type="http://schemas.openxmlformats.org/officeDocument/2006/relationships/image" Target="../media/image10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emf"/><Relationship Id="rId3" Type="http://schemas.openxmlformats.org/officeDocument/2006/relationships/image" Target="../media/image117.emf"/><Relationship Id="rId7" Type="http://schemas.openxmlformats.org/officeDocument/2006/relationships/image" Target="../media/image121.emf"/><Relationship Id="rId2" Type="http://schemas.openxmlformats.org/officeDocument/2006/relationships/image" Target="../media/image116.emf"/><Relationship Id="rId1" Type="http://schemas.openxmlformats.org/officeDocument/2006/relationships/image" Target="../media/image115.emf"/><Relationship Id="rId6" Type="http://schemas.openxmlformats.org/officeDocument/2006/relationships/image" Target="../media/image120.emf"/><Relationship Id="rId5" Type="http://schemas.openxmlformats.org/officeDocument/2006/relationships/image" Target="../media/image119.emf"/><Relationship Id="rId10" Type="http://schemas.openxmlformats.org/officeDocument/2006/relationships/image" Target="../media/image114.emf"/><Relationship Id="rId4" Type="http://schemas.openxmlformats.org/officeDocument/2006/relationships/image" Target="../media/image118.emf"/><Relationship Id="rId9" Type="http://schemas.openxmlformats.org/officeDocument/2006/relationships/image" Target="../media/image12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D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D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D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D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D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D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D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E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E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E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E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E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E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E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F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F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F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F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F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F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F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5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5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6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6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6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7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7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7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8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8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8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9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9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9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A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A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A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A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A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B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B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B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C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C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C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/AppData/Local/Microsoft/Windows/INetCache/Content.Outlook/I62W2NMG/TCH_NH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>
        <row r="11">
          <cell r="T11" t="str">
            <v>Ammonia to Export Market</v>
          </cell>
        </row>
        <row r="12">
          <cell r="T12" t="str">
            <v>PEXNH3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PGM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E8">
            <v>28</v>
          </cell>
        </row>
      </sheetData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9" dT="2021-09-22T07:45:53.23" personId="{B1B3113A-9AEB-4223-A956-A0CFC873B37D}" id="{B2628858-B6B6-4838-9180-F4C75E4FE2C9}">
    <text>Interpolation and forward extrapolation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1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0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7.emf"/><Relationship Id="rId12" Type="http://schemas.openxmlformats.org/officeDocument/2006/relationships/control" Target="../activeX/activeX58.xml"/><Relationship Id="rId17" Type="http://schemas.openxmlformats.org/officeDocument/2006/relationships/image" Target="../media/image62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0.xml"/><Relationship Id="rId20" Type="http://schemas.openxmlformats.org/officeDocument/2006/relationships/comments" Target="../comments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59.emf"/><Relationship Id="rId5" Type="http://schemas.openxmlformats.org/officeDocument/2006/relationships/image" Target="../media/image56.emf"/><Relationship Id="rId15" Type="http://schemas.openxmlformats.org/officeDocument/2006/relationships/image" Target="../media/image61.emf"/><Relationship Id="rId10" Type="http://schemas.openxmlformats.org/officeDocument/2006/relationships/control" Target="../activeX/activeX57.xml"/><Relationship Id="rId19" Type="http://schemas.openxmlformats.org/officeDocument/2006/relationships/image" Target="../media/image63.emf"/><Relationship Id="rId4" Type="http://schemas.openxmlformats.org/officeDocument/2006/relationships/control" Target="../activeX/activeX54.xml"/><Relationship Id="rId9" Type="http://schemas.openxmlformats.org/officeDocument/2006/relationships/image" Target="../media/image58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5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7.emf"/><Relationship Id="rId5" Type="http://schemas.openxmlformats.org/officeDocument/2006/relationships/image" Target="../media/image64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6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2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5.vml"/><Relationship Id="rId21" Type="http://schemas.openxmlformats.org/officeDocument/2006/relationships/image" Target="../media/image76.emf"/><Relationship Id="rId7" Type="http://schemas.openxmlformats.org/officeDocument/2006/relationships/image" Target="../media/image69.emf"/><Relationship Id="rId12" Type="http://schemas.openxmlformats.org/officeDocument/2006/relationships/control" Target="../activeX/activeX70.xml"/><Relationship Id="rId17" Type="http://schemas.openxmlformats.org/officeDocument/2006/relationships/image" Target="../media/image74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1.emf"/><Relationship Id="rId5" Type="http://schemas.openxmlformats.org/officeDocument/2006/relationships/image" Target="../media/image68.emf"/><Relationship Id="rId15" Type="http://schemas.openxmlformats.org/officeDocument/2006/relationships/image" Target="../media/image73.emf"/><Relationship Id="rId23" Type="http://schemas.openxmlformats.org/officeDocument/2006/relationships/image" Target="../media/image77.emf"/><Relationship Id="rId10" Type="http://schemas.openxmlformats.org/officeDocument/2006/relationships/control" Target="../activeX/activeX69.xml"/><Relationship Id="rId19" Type="http://schemas.openxmlformats.org/officeDocument/2006/relationships/image" Target="../media/image75.emf"/><Relationship Id="rId4" Type="http://schemas.openxmlformats.org/officeDocument/2006/relationships/control" Target="../activeX/activeX66.xml"/><Relationship Id="rId9" Type="http://schemas.openxmlformats.org/officeDocument/2006/relationships/image" Target="../media/image70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2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79.emf"/><Relationship Id="rId12" Type="http://schemas.openxmlformats.org/officeDocument/2006/relationships/control" Target="../activeX/activeX80.xml"/><Relationship Id="rId17" Type="http://schemas.openxmlformats.org/officeDocument/2006/relationships/image" Target="../media/image84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1.emf"/><Relationship Id="rId5" Type="http://schemas.openxmlformats.org/officeDocument/2006/relationships/image" Target="../media/image78.emf"/><Relationship Id="rId15" Type="http://schemas.openxmlformats.org/officeDocument/2006/relationships/image" Target="../media/image83.emf"/><Relationship Id="rId10" Type="http://schemas.openxmlformats.org/officeDocument/2006/relationships/control" Target="../activeX/activeX79.xml"/><Relationship Id="rId19" Type="http://schemas.openxmlformats.org/officeDocument/2006/relationships/image" Target="../media/image85.emf"/><Relationship Id="rId4" Type="http://schemas.openxmlformats.org/officeDocument/2006/relationships/control" Target="../activeX/activeX76.xml"/><Relationship Id="rId9" Type="http://schemas.openxmlformats.org/officeDocument/2006/relationships/image" Target="../media/image80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13" Type="http://schemas.openxmlformats.org/officeDocument/2006/relationships/control" Target="../activeX/activeX89.xml"/><Relationship Id="rId18" Type="http://schemas.openxmlformats.org/officeDocument/2006/relationships/image" Target="../media/image93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90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92.emf"/><Relationship Id="rId20" Type="http://schemas.openxmlformats.org/officeDocument/2006/relationships/image" Target="../media/image94.emf"/><Relationship Id="rId1" Type="http://schemas.openxmlformats.org/officeDocument/2006/relationships/drawing" Target="../drawings/drawing19.xml"/><Relationship Id="rId6" Type="http://schemas.openxmlformats.org/officeDocument/2006/relationships/image" Target="../media/image87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89.emf"/><Relationship Id="rId19" Type="http://schemas.openxmlformats.org/officeDocument/2006/relationships/control" Target="../activeX/activeX92.xml"/><Relationship Id="rId4" Type="http://schemas.openxmlformats.org/officeDocument/2006/relationships/image" Target="../media/image86.emf"/><Relationship Id="rId9" Type="http://schemas.openxmlformats.org/officeDocument/2006/relationships/control" Target="../activeX/activeX87.xml"/><Relationship Id="rId14" Type="http://schemas.openxmlformats.org/officeDocument/2006/relationships/image" Target="../media/image91.emf"/><Relationship Id="rId22" Type="http://schemas.openxmlformats.org/officeDocument/2006/relationships/image" Target="../media/image95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8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3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00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102.emf"/><Relationship Id="rId20" Type="http://schemas.openxmlformats.org/officeDocument/2006/relationships/image" Target="../media/image104.emf"/><Relationship Id="rId1" Type="http://schemas.openxmlformats.org/officeDocument/2006/relationships/drawing" Target="../drawings/drawing20.xml"/><Relationship Id="rId6" Type="http://schemas.openxmlformats.org/officeDocument/2006/relationships/image" Target="../media/image97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99.emf"/><Relationship Id="rId19" Type="http://schemas.openxmlformats.org/officeDocument/2006/relationships/control" Target="../activeX/activeX102.xml"/><Relationship Id="rId4" Type="http://schemas.openxmlformats.org/officeDocument/2006/relationships/image" Target="../media/image96.emf"/><Relationship Id="rId9" Type="http://schemas.openxmlformats.org/officeDocument/2006/relationships/control" Target="../activeX/activeX97.xml"/><Relationship Id="rId14" Type="http://schemas.openxmlformats.org/officeDocument/2006/relationships/image" Target="../media/image101.emf"/><Relationship Id="rId22" Type="http://schemas.openxmlformats.org/officeDocument/2006/relationships/image" Target="../media/image105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10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107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2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09.emf"/><Relationship Id="rId5" Type="http://schemas.openxmlformats.org/officeDocument/2006/relationships/image" Target="../media/image106.emf"/><Relationship Id="rId15" Type="http://schemas.openxmlformats.org/officeDocument/2006/relationships/image" Target="../media/image111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3.emf"/><Relationship Id="rId4" Type="http://schemas.openxmlformats.org/officeDocument/2006/relationships/control" Target="../activeX/activeX104.xml"/><Relationship Id="rId9" Type="http://schemas.openxmlformats.org/officeDocument/2006/relationships/image" Target="../media/image108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8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122.emf"/><Relationship Id="rId7" Type="http://schemas.openxmlformats.org/officeDocument/2006/relationships/image" Target="../media/image115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20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7.emf"/><Relationship Id="rId5" Type="http://schemas.openxmlformats.org/officeDocument/2006/relationships/image" Target="../media/image114.emf"/><Relationship Id="rId15" Type="http://schemas.openxmlformats.org/officeDocument/2006/relationships/image" Target="../media/image119.emf"/><Relationship Id="rId23" Type="http://schemas.openxmlformats.org/officeDocument/2006/relationships/image" Target="../media/image123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1.emf"/><Relationship Id="rId4" Type="http://schemas.openxmlformats.org/officeDocument/2006/relationships/control" Target="../activeX/activeX112.xml"/><Relationship Id="rId9" Type="http://schemas.openxmlformats.org/officeDocument/2006/relationships/image" Target="../media/image116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G36" sqref="G36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116</v>
      </c>
      <c r="E8" s="150">
        <f>'Exports summary'!G6</f>
        <v>0</v>
      </c>
      <c r="F8" s="150">
        <f>'Exports summary'!H6</f>
        <v>0</v>
      </c>
      <c r="G8" s="150">
        <f>'Exports summary'!I6</f>
        <v>0</v>
      </c>
      <c r="H8" s="150">
        <f>'Exports summary'!J6</f>
        <v>0</v>
      </c>
      <c r="I8" s="150">
        <f>'Exports summary'!K6</f>
        <v>0</v>
      </c>
      <c r="J8" s="150">
        <f>'Exports summary'!L6</f>
        <v>0</v>
      </c>
      <c r="K8" s="150">
        <f>J8</f>
        <v>0</v>
      </c>
      <c r="L8" s="150">
        <f>K8</f>
        <v>0</v>
      </c>
    </row>
    <row r="9" spans="1:12" s="53" customFormat="1" x14ac:dyDescent="0.2">
      <c r="B9" s="50"/>
      <c r="C9" s="50"/>
      <c r="D9" s="50"/>
      <c r="E9" s="150"/>
      <c r="F9" s="150"/>
      <c r="G9" s="150"/>
      <c r="H9" s="150"/>
      <c r="I9" s="150"/>
      <c r="J9" s="150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workbookViewId="0">
      <selection activeCell="B13" sqref="B13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.75" x14ac:dyDescent="0.2">
      <c r="A9" s="58"/>
      <c r="B9" s="58" t="str">
        <f>RES!T15</f>
        <v>PEXPGM</v>
      </c>
      <c r="C9" s="58" t="str">
        <f>RES!T13</f>
        <v>Export PGMs - Pt</v>
      </c>
      <c r="D9" t="s">
        <v>118</v>
      </c>
      <c r="E9" s="171" t="s">
        <v>186</v>
      </c>
    </row>
    <row r="10" spans="1:6" s="53" customFormat="1" ht="12.75" x14ac:dyDescent="0.2">
      <c r="A10" s="58"/>
      <c r="B10" s="50" t="str">
        <f>RES!T20</f>
        <v>PEXPGMO</v>
      </c>
      <c r="C10" s="50" t="str">
        <f>RES!T18</f>
        <v>Export PGMs - Others</v>
      </c>
      <c r="D10" t="s">
        <v>118</v>
      </c>
      <c r="E10" s="171" t="s">
        <v>186</v>
      </c>
    </row>
    <row r="11" spans="1:6" s="53" customFormat="1" ht="12" x14ac:dyDescent="0.2">
      <c r="A11" s="58"/>
      <c r="B11" s="53" t="str">
        <f>[1]RES!T12</f>
        <v>PEXNH3</v>
      </c>
      <c r="C11" s="53" t="str">
        <f>[1]RES!T11</f>
        <v>Ammonia to Export Market</v>
      </c>
      <c r="D11" s="179" t="s">
        <v>118</v>
      </c>
      <c r="E11" s="171" t="s">
        <v>186</v>
      </c>
    </row>
    <row r="12" spans="1:6" s="53" customFormat="1" ht="12" x14ac:dyDescent="0.2">
      <c r="A12" s="58"/>
      <c r="B12" s="50" t="s">
        <v>208</v>
      </c>
      <c r="C12" s="50" t="s">
        <v>210</v>
      </c>
      <c r="D12" s="179" t="s">
        <v>118</v>
      </c>
      <c r="E12" s="171" t="s">
        <v>186</v>
      </c>
    </row>
    <row r="13" spans="1:6" s="53" customFormat="1" ht="12" x14ac:dyDescent="0.2">
      <c r="A13" s="58"/>
      <c r="B13" s="50"/>
      <c r="C13" s="50"/>
      <c r="D13" s="29"/>
      <c r="E13" s="29"/>
    </row>
    <row r="14" spans="1:6" s="53" customFormat="1" ht="12" x14ac:dyDescent="0.2">
      <c r="A14" s="58"/>
      <c r="B14" s="50"/>
      <c r="C14" s="50"/>
      <c r="D14" s="29"/>
      <c r="E14" s="29"/>
    </row>
    <row r="15" spans="1:6" s="53" customFormat="1" ht="12" x14ac:dyDescent="0.2">
      <c r="A15" s="58"/>
      <c r="B15" s="58"/>
      <c r="C15" s="58"/>
      <c r="D15" s="12"/>
      <c r="E15" s="12"/>
    </row>
    <row r="16" spans="1:6" s="53" customFormat="1" ht="12" x14ac:dyDescent="0.2">
      <c r="A16" s="58"/>
      <c r="B16" s="50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B18" s="50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18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22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22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22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12"/>
  <sheetViews>
    <sheetView tabSelected="1" topLeftCell="D1" workbookViewId="0">
      <selection activeCell="N11" sqref="N11:N12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8" width="9.140625" style="12"/>
    <col min="19" max="20" width="11.42578125" style="12" customWidth="1"/>
    <col min="21" max="21" width="10.85546875" style="12" customWidth="1"/>
    <col min="22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7" ht="11.25" customHeight="1" x14ac:dyDescent="0.2">
      <c r="A2" t="str">
        <f ca="1">MID(CELL("filename",A2),FIND("]",CELL("filename",A2))+1,255)</f>
        <v>ProcData_exportLevels</v>
      </c>
      <c r="H2" s="50"/>
    </row>
    <row r="3" spans="1:27" ht="34.5" customHeight="1" x14ac:dyDescent="0.2">
      <c r="A3" s="22"/>
      <c r="H3" s="107" t="s">
        <v>140</v>
      </c>
      <c r="I3" s="107" t="s">
        <v>139</v>
      </c>
      <c r="J3" s="12" t="s">
        <v>138</v>
      </c>
    </row>
    <row r="4" spans="1:27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26" t="s">
        <v>127</v>
      </c>
      <c r="L4" s="26" t="s">
        <v>127</v>
      </c>
      <c r="M4" s="26" t="s">
        <v>127</v>
      </c>
      <c r="N4" s="170" t="s">
        <v>187</v>
      </c>
      <c r="O4" s="170" t="s">
        <v>187</v>
      </c>
      <c r="P4" s="170" t="s">
        <v>187</v>
      </c>
      <c r="Q4" s="170" t="s">
        <v>187</v>
      </c>
      <c r="R4" s="170" t="s">
        <v>187</v>
      </c>
      <c r="S4" s="170" t="s">
        <v>187</v>
      </c>
      <c r="T4" s="170" t="s">
        <v>188</v>
      </c>
      <c r="U4" s="170" t="s">
        <v>188</v>
      </c>
      <c r="V4" s="170" t="s">
        <v>188</v>
      </c>
      <c r="W4" s="170" t="s">
        <v>188</v>
      </c>
      <c r="X4" s="170" t="s">
        <v>188</v>
      </c>
      <c r="Y4" s="170" t="s">
        <v>188</v>
      </c>
      <c r="Z4" s="170" t="s">
        <v>188</v>
      </c>
      <c r="AA4" s="170" t="s">
        <v>188</v>
      </c>
    </row>
    <row r="5" spans="1:27" ht="16.5" customHeight="1" x14ac:dyDescent="0.2">
      <c r="A5" s="22"/>
      <c r="H5" s="61" t="s">
        <v>27</v>
      </c>
      <c r="I5" s="56"/>
      <c r="J5" s="26" t="str">
        <f>E9</f>
        <v>IPGM</v>
      </c>
      <c r="K5" s="26" t="str">
        <f>E10</f>
        <v>IPGMOP</v>
      </c>
      <c r="L5" s="26" t="str">
        <f>E11</f>
        <v>NH3</v>
      </c>
      <c r="M5" s="26" t="str">
        <f>E12</f>
        <v>IISHBI</v>
      </c>
      <c r="N5" s="170" t="s">
        <v>121</v>
      </c>
      <c r="O5" s="170" t="s">
        <v>121</v>
      </c>
      <c r="P5" s="170" t="s">
        <v>121</v>
      </c>
      <c r="Q5" s="170" t="s">
        <v>121</v>
      </c>
      <c r="R5" s="170" t="s">
        <v>121</v>
      </c>
      <c r="S5" s="170" t="s">
        <v>121</v>
      </c>
      <c r="T5" s="170" t="s">
        <v>121</v>
      </c>
      <c r="U5" s="170" t="s">
        <v>121</v>
      </c>
      <c r="V5" s="170" t="s">
        <v>121</v>
      </c>
      <c r="W5" s="170" t="s">
        <v>121</v>
      </c>
      <c r="X5" s="170" t="s">
        <v>121</v>
      </c>
      <c r="Y5" s="170" t="s">
        <v>121</v>
      </c>
      <c r="Z5" s="170" t="s">
        <v>121</v>
      </c>
      <c r="AA5" s="170" t="s">
        <v>121</v>
      </c>
    </row>
    <row r="6" spans="1:27" ht="17.25" customHeight="1" x14ac:dyDescent="0.2">
      <c r="A6" s="22"/>
      <c r="H6" s="61" t="s">
        <v>121</v>
      </c>
      <c r="I6" s="56"/>
    </row>
    <row r="7" spans="1:27" ht="21.75" customHeight="1" x14ac:dyDescent="0.2">
      <c r="A7" s="22"/>
      <c r="B7" s="11" t="s">
        <v>56</v>
      </c>
      <c r="C7" s="11" t="s">
        <v>57</v>
      </c>
      <c r="D7" s="15" t="s">
        <v>93</v>
      </c>
      <c r="E7" s="111" t="s">
        <v>80</v>
      </c>
      <c r="F7" s="111" t="s">
        <v>81</v>
      </c>
      <c r="G7" s="15" t="s">
        <v>94</v>
      </c>
      <c r="H7" s="49"/>
      <c r="I7" s="60" t="s">
        <v>44</v>
      </c>
      <c r="J7" s="60" t="s">
        <v>44</v>
      </c>
      <c r="K7" s="60" t="s">
        <v>44</v>
      </c>
      <c r="L7" s="60" t="s">
        <v>44</v>
      </c>
      <c r="M7" s="60" t="s">
        <v>44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2">
        <v>2017</v>
      </c>
      <c r="T7" s="12">
        <v>0</v>
      </c>
      <c r="U7" s="12">
        <v>2017</v>
      </c>
      <c r="V7" s="12">
        <v>2025</v>
      </c>
      <c r="W7" s="12">
        <v>2030</v>
      </c>
      <c r="X7" s="12">
        <v>2035</v>
      </c>
      <c r="Y7" s="12">
        <v>2040</v>
      </c>
      <c r="Z7" s="12">
        <v>2045</v>
      </c>
      <c r="AA7" s="12">
        <v>2050</v>
      </c>
    </row>
    <row r="8" spans="1:27" ht="11.25" customHeight="1" x14ac:dyDescent="0.2">
      <c r="A8" s="57" t="str">
        <f>Processes_BASE!A8</f>
        <v>* Conversion technologies</v>
      </c>
      <c r="B8" s="50"/>
      <c r="E8" s="113"/>
      <c r="F8" s="112"/>
      <c r="H8" s="108"/>
    </row>
    <row r="9" spans="1:27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RES!O2</f>
        <v>IPGM</v>
      </c>
      <c r="F9" s="12" t="str">
        <f>Commodities_BASE!B11</f>
        <v>IDUM</v>
      </c>
      <c r="H9" s="12">
        <v>1</v>
      </c>
      <c r="I9" s="12">
        <v>1</v>
      </c>
      <c r="J9" s="12">
        <v>1</v>
      </c>
      <c r="N9" s="169">
        <f>'Exports summary'!G7</f>
        <v>124.69952392131813</v>
      </c>
      <c r="O9" s="169">
        <f>'Exports summary'!H7</f>
        <v>130.71131620168498</v>
      </c>
      <c r="P9" s="169">
        <f>'Exports summary'!I7</f>
        <v>84.02169487089688</v>
      </c>
      <c r="Q9" s="169">
        <f>'Exports summary'!J7</f>
        <v>133.92546693812523</v>
      </c>
      <c r="R9" s="169">
        <f>'Exports summary'!K7</f>
        <v>127.71131620168498</v>
      </c>
      <c r="S9" s="169">
        <f>'Exports summary'!L7</f>
        <v>125.30659928953824</v>
      </c>
      <c r="T9" s="169">
        <v>5</v>
      </c>
      <c r="U9" s="169">
        <f>S9</f>
        <v>125.30659928953824</v>
      </c>
      <c r="V9" s="187">
        <f>'Exports summary'!O7</f>
        <v>125.30659928953824</v>
      </c>
      <c r="W9" s="187">
        <f>'Exports summary'!P7</f>
        <v>125.30659928953824</v>
      </c>
      <c r="X9" s="187">
        <f>'Exports summary'!Q7</f>
        <v>125.30659928953824</v>
      </c>
      <c r="Y9" s="187">
        <f>'Exports summary'!R7</f>
        <v>125.30659928953824</v>
      </c>
      <c r="Z9" s="187">
        <f>'Exports summary'!S7</f>
        <v>125.30659928953824</v>
      </c>
      <c r="AA9" s="187">
        <f>'Exports summary'!T7</f>
        <v>125.30659928953824</v>
      </c>
    </row>
    <row r="10" spans="1:27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RES!P2</f>
        <v>IPGMOP</v>
      </c>
      <c r="F10" s="12" t="str">
        <f>F9</f>
        <v>IDUM</v>
      </c>
      <c r="H10" s="12">
        <v>1</v>
      </c>
      <c r="I10" s="12">
        <v>1</v>
      </c>
      <c r="K10" s="12">
        <v>1</v>
      </c>
      <c r="N10" s="169">
        <f>'Exports summary'!G8</f>
        <v>101.30047607868187</v>
      </c>
      <c r="O10" s="169">
        <f>'Exports summary'!H8</f>
        <v>105.28868379831502</v>
      </c>
      <c r="P10" s="169">
        <f>'Exports summary'!I8</f>
        <v>74.97830512910312</v>
      </c>
      <c r="Q10" s="169">
        <f>'Exports summary'!J8</f>
        <v>110.07453306187479</v>
      </c>
      <c r="R10" s="169">
        <f>'Exports summary'!K8</f>
        <v>105.28868379831502</v>
      </c>
      <c r="S10" s="169">
        <f>'Exports summary'!L8</f>
        <v>103.69340071046176</v>
      </c>
      <c r="T10" s="169">
        <v>5</v>
      </c>
      <c r="U10" s="169">
        <f>S10</f>
        <v>103.69340071046176</v>
      </c>
      <c r="V10" s="187">
        <f>'Exports summary'!O8</f>
        <v>103.69340071046176</v>
      </c>
      <c r="W10" s="187">
        <f>'Exports summary'!P8</f>
        <v>103.69340071046176</v>
      </c>
      <c r="X10" s="187">
        <f>'Exports summary'!Q8</f>
        <v>103.69340071046176</v>
      </c>
      <c r="Y10" s="187">
        <f>'Exports summary'!R8</f>
        <v>103.69340071046176</v>
      </c>
      <c r="Z10" s="187">
        <f>'Exports summary'!S8</f>
        <v>103.69340071046176</v>
      </c>
      <c r="AA10" s="187">
        <f>'Exports summary'!T8</f>
        <v>103.69340071046176</v>
      </c>
    </row>
    <row r="11" spans="1:27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H11" s="12">
        <v>1</v>
      </c>
      <c r="I11" s="12">
        <v>1</v>
      </c>
      <c r="L11" s="12">
        <v>1</v>
      </c>
      <c r="T11" s="12">
        <v>5</v>
      </c>
      <c r="V11" s="189" t="str">
        <f>'Exports summary'!O11</f>
        <v/>
      </c>
      <c r="W11" s="189">
        <f>'Exports summary'!P16</f>
        <v>2.7578253706754534</v>
      </c>
      <c r="X11" s="188" t="str">
        <f>'Exports summary'!Q16</f>
        <v/>
      </c>
      <c r="Y11" s="188" t="str">
        <f>'Exports summary'!R16</f>
        <v/>
      </c>
      <c r="Z11" s="188" t="str">
        <f>'Exports summary'!S16</f>
        <v/>
      </c>
      <c r="AA11" s="188">
        <f>'Exports summary'!T16</f>
        <v>124.155</v>
      </c>
    </row>
    <row r="12" spans="1:27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H12" s="12">
        <v>1</v>
      </c>
      <c r="I12" s="12">
        <v>1</v>
      </c>
      <c r="M12" s="12">
        <v>1</v>
      </c>
      <c r="T12" s="12">
        <v>5</v>
      </c>
      <c r="V12" s="188" t="str">
        <f>'Exports summary'!O11</f>
        <v/>
      </c>
      <c r="W12" s="188">
        <f>'Exports summary'!P11</f>
        <v>1</v>
      </c>
      <c r="X12" s="188" t="str">
        <f>'Exports summary'!Q11</f>
        <v/>
      </c>
      <c r="Y12" s="188" t="str">
        <f>'Exports summary'!R11</f>
        <v/>
      </c>
      <c r="Z12" s="188" t="str">
        <f>'Exports summary'!S11</f>
        <v/>
      </c>
      <c r="AA12" s="188">
        <f>'Exports summary'!T11</f>
        <v>14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55" r:id="rId4" name="cmdAddParamQualifier2">
          <controlPr defaultSize="0" autoLine="0" autoPict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4" name="cmdAddParamQualifier2"/>
      </mc:Fallback>
    </mc:AlternateContent>
    <mc:AlternateContent xmlns:mc="http://schemas.openxmlformats.org/markup-compatibility/2006">
      <mc:Choice Requires="x14">
        <control shapeId="206854" r:id="rId6" name="cmdCheckTechDataSheet">
          <controlPr defaultSize="0" autoLine="0" autoPict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6" name="cmdCheckTechDataSheet"/>
      </mc:Fallback>
    </mc:AlternateContent>
    <mc:AlternateContent xmlns:mc="http://schemas.openxmlformats.org/markup-compatibility/2006">
      <mc:Choice Requires="x14">
        <control shapeId="206853" r:id="rId8" name="cmdAddParamQualifier1">
          <controlPr defaultSize="0" autoLine="0" autoPict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8" name="cmdAddParamQualifier1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12" name="cmdCommOUT"/>
      </mc:Fallback>
    </mc:AlternateContent>
    <mc:AlternateContent xmlns:mc="http://schemas.openxmlformats.org/markup-compatibility/2006">
      <mc:Choice Requires="x14">
        <control shapeId="2068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14" name="cmdCommIN"/>
      </mc:Fallback>
    </mc:AlternateContent>
    <mc:AlternateContent xmlns:mc="http://schemas.openxmlformats.org/markup-compatibility/2006">
      <mc:Choice Requires="x14">
        <control shapeId="206849" r:id="rId16" name="cmdTechNameAndDesc">
          <controlPr defaultSize="0" autoLine="0" autoPict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16" name="cmdTech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1" sqref="I1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8" t="s">
        <v>205</v>
      </c>
      <c r="I3" s="178" t="s">
        <v>205</v>
      </c>
      <c r="J3" s="178" t="s">
        <v>205</v>
      </c>
      <c r="K3" s="178" t="s">
        <v>205</v>
      </c>
      <c r="L3" s="178" t="s">
        <v>205</v>
      </c>
      <c r="M3" s="178"/>
      <c r="N3" s="178"/>
      <c r="O3" s="178"/>
      <c r="P3" s="178"/>
    </row>
    <row r="4" spans="1:16" ht="21.75" customHeight="1" x14ac:dyDescent="0.2">
      <c r="A4" s="22"/>
      <c r="E4" s="46"/>
      <c r="F4" s="46"/>
      <c r="G4" s="46"/>
      <c r="H4" s="12" t="s">
        <v>206</v>
      </c>
      <c r="I4" s="12" t="s">
        <v>206</v>
      </c>
      <c r="J4" s="12" t="s">
        <v>206</v>
      </c>
      <c r="K4" s="12" t="s">
        <v>206</v>
      </c>
      <c r="L4" s="12" t="s">
        <v>206</v>
      </c>
    </row>
    <row r="5" spans="1:16" ht="16.5" customHeight="1" x14ac:dyDescent="0.2">
      <c r="A5" s="22"/>
      <c r="I5" s="170"/>
      <c r="J5" s="170"/>
      <c r="K5" s="170"/>
      <c r="L5" s="170"/>
      <c r="M5" s="170"/>
      <c r="N5" s="170"/>
      <c r="O5" s="170"/>
      <c r="P5" s="170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11" t="s">
        <v>80</v>
      </c>
      <c r="F7" s="111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3"/>
      <c r="F8" s="112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RES!O2</f>
        <v>IPGM</v>
      </c>
      <c r="F9" s="12" t="str">
        <f>Commodities_BASE!B11</f>
        <v>IDUM</v>
      </c>
      <c r="H9" s="169">
        <v>0</v>
      </c>
      <c r="I9" s="169"/>
      <c r="J9" s="169"/>
      <c r="K9" s="169"/>
      <c r="L9" s="169"/>
      <c r="M9" s="169"/>
      <c r="N9" s="169"/>
      <c r="O9" s="169"/>
      <c r="P9" s="169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RES!P2</f>
        <v>IPGMOP</v>
      </c>
      <c r="F10" s="12" t="str">
        <f>F9</f>
        <v>IDUM</v>
      </c>
      <c r="H10" s="169">
        <v>0</v>
      </c>
      <c r="I10" s="169"/>
      <c r="J10" s="169"/>
      <c r="K10" s="169"/>
      <c r="L10" s="169"/>
      <c r="M10" s="169"/>
      <c r="N10" s="169"/>
      <c r="O10" s="169"/>
      <c r="P10" s="169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69"/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3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4" name="cmdTechNameAndDesc"/>
      </mc:Fallback>
    </mc:AlternateContent>
    <mc:AlternateContent xmlns:mc="http://schemas.openxmlformats.org/markup-compatibility/2006">
      <mc:Choice Requires="x14">
        <control shapeId="233474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6" name="cmdCommIN"/>
      </mc:Fallback>
    </mc:AlternateContent>
    <mc:AlternateContent xmlns:mc="http://schemas.openxmlformats.org/markup-compatibility/2006">
      <mc:Choice Requires="x14">
        <control shapeId="233475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8" name="cmdCommOUT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7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12" name="cmdAddParamQualifier1"/>
      </mc:Fallback>
    </mc:AlternateContent>
    <mc:AlternateContent xmlns:mc="http://schemas.openxmlformats.org/markup-compatibility/2006">
      <mc:Choice Requires="x14">
        <control shapeId="233478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14" name="cmdCheckTechDataSheet"/>
      </mc:Fallback>
    </mc:AlternateContent>
    <mc:AlternateContent xmlns:mc="http://schemas.openxmlformats.org/markup-compatibility/2006">
      <mc:Choice Requires="x14">
        <control shapeId="233479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16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T25"/>
  <sheetViews>
    <sheetView workbookViewId="0">
      <pane ySplit="1" topLeftCell="A2" activePane="bottomLeft" state="frozen"/>
      <selection pane="bottomLeft" activeCell="V19" sqref="V19"/>
    </sheetView>
  </sheetViews>
  <sheetFormatPr defaultColWidth="8.85546875" defaultRowHeight="15" x14ac:dyDescent="0.25"/>
  <cols>
    <col min="1" max="1" width="17.42578125" style="135" customWidth="1"/>
    <col min="2" max="2" width="16.5703125" style="135" customWidth="1"/>
    <col min="3" max="3" width="8.85546875" style="135"/>
    <col min="4" max="4" width="11.5703125" style="135" customWidth="1"/>
    <col min="5" max="5" width="10.140625" style="135" bestFit="1" customWidth="1"/>
    <col min="6" max="6" width="11.42578125" style="135" customWidth="1"/>
    <col min="7" max="9" width="9.5703125" style="135" customWidth="1"/>
    <col min="10" max="11" width="9.5703125" style="135" bestFit="1" customWidth="1"/>
    <col min="12" max="12" width="9.28515625" style="177" bestFit="1" customWidth="1"/>
    <col min="13" max="14" width="8.85546875" style="135"/>
    <col min="15" max="15" width="11.140625" style="159" customWidth="1"/>
    <col min="16" max="18" width="11.140625" style="135" customWidth="1"/>
    <col min="19" max="20" width="9.5703125" style="135" bestFit="1" customWidth="1"/>
    <col min="21" max="16384" width="8.85546875" style="135"/>
  </cols>
  <sheetData>
    <row r="1" spans="1:20" x14ac:dyDescent="0.25">
      <c r="G1" s="134">
        <v>2012</v>
      </c>
      <c r="H1" s="134">
        <v>2013</v>
      </c>
      <c r="I1" s="134">
        <v>2014</v>
      </c>
      <c r="J1" s="134">
        <v>2015</v>
      </c>
      <c r="K1" s="134">
        <v>2016</v>
      </c>
      <c r="L1" s="175">
        <v>2017</v>
      </c>
      <c r="M1" s="134"/>
      <c r="N1" s="134"/>
      <c r="O1" s="158">
        <v>2025</v>
      </c>
      <c r="P1" s="134">
        <v>2030</v>
      </c>
      <c r="Q1" s="134">
        <v>2035</v>
      </c>
      <c r="R1" s="134">
        <v>2040</v>
      </c>
      <c r="S1" s="134">
        <v>2045</v>
      </c>
      <c r="T1" s="134">
        <v>2050</v>
      </c>
    </row>
    <row r="2" spans="1:20" x14ac:dyDescent="0.25">
      <c r="B2" s="174" t="s">
        <v>211</v>
      </c>
      <c r="D2" s="156"/>
      <c r="F2" s="156"/>
      <c r="H2" s="147"/>
      <c r="I2" s="147"/>
      <c r="J2" s="147"/>
      <c r="K2" s="147"/>
      <c r="L2" s="176"/>
      <c r="O2" s="157"/>
    </row>
    <row r="3" spans="1:20" x14ac:dyDescent="0.25">
      <c r="B3" s="184" t="s">
        <v>212</v>
      </c>
      <c r="C3" s="135" t="str">
        <f>INDEX(Scenarios!$C$4:$C$8,MATCH(B3,Scenarios!$B$4:$B$8,0))</f>
        <v>A high export scenario</v>
      </c>
      <c r="D3" s="156"/>
      <c r="F3" s="156"/>
      <c r="H3" s="147"/>
      <c r="I3" s="147"/>
      <c r="J3" s="147"/>
      <c r="K3" s="147"/>
      <c r="L3" s="176"/>
      <c r="O3" s="157"/>
    </row>
    <row r="4" spans="1:20" x14ac:dyDescent="0.25">
      <c r="A4" s="134" t="s">
        <v>193</v>
      </c>
      <c r="B4" s="156"/>
      <c r="D4" s="156"/>
      <c r="F4" s="156"/>
      <c r="H4" s="147"/>
      <c r="I4" s="147"/>
      <c r="J4" s="147"/>
      <c r="K4" s="147"/>
      <c r="L4" s="176"/>
    </row>
    <row r="5" spans="1:20" x14ac:dyDescent="0.25">
      <c r="B5" s="134" t="s">
        <v>194</v>
      </c>
      <c r="O5" s="157"/>
    </row>
    <row r="6" spans="1:20" x14ac:dyDescent="0.25">
      <c r="D6" s="134" t="s">
        <v>204</v>
      </c>
      <c r="E6" s="134" t="s">
        <v>219</v>
      </c>
      <c r="F6" s="134" t="s">
        <v>203</v>
      </c>
      <c r="G6" s="147"/>
      <c r="H6" s="147"/>
      <c r="I6" s="147"/>
      <c r="J6" s="147"/>
      <c r="K6" s="147"/>
      <c r="L6" s="176"/>
      <c r="O6" s="157"/>
    </row>
    <row r="7" spans="1:20" x14ac:dyDescent="0.25">
      <c r="D7" s="174" t="s">
        <v>165</v>
      </c>
      <c r="E7" s="12" t="s">
        <v>167</v>
      </c>
      <c r="F7" s="156" t="s">
        <v>164</v>
      </c>
      <c r="G7" s="147">
        <f>'[2]PGM methodology'!G23</f>
        <v>124.69952392131813</v>
      </c>
      <c r="H7" s="147">
        <f>'[2]PGM methodology'!H23</f>
        <v>130.71131620168498</v>
      </c>
      <c r="I7" s="147">
        <f>'[2]PGM methodology'!I23</f>
        <v>84.02169487089688</v>
      </c>
      <c r="J7" s="147">
        <f>'[2]PGM methodology'!J23</f>
        <v>133.92546693812523</v>
      </c>
      <c r="K7" s="147">
        <f>'[2]PGM methodology'!K23</f>
        <v>127.71131620168498</v>
      </c>
      <c r="L7" s="176">
        <f>'[2]PGM methodology'!L23</f>
        <v>125.30659928953824</v>
      </c>
      <c r="O7" s="186">
        <f>IF(SUMIFS(Scenarios!D$16:D$25,Scenarios!$B$16:$B$25,$B$3,Scenarios!$C$16:$C$25,$D7)="","",SUMIFS(Scenarios!D$16:D$25,Scenarios!$B$16:$B$25,$B$3,Scenarios!$C$16:$C$25,$D7))</f>
        <v>125.30659928953824</v>
      </c>
      <c r="P7" s="186">
        <f>IF(SUMIFS(Scenarios!E$16:E$25,Scenarios!$B$16:$B$25,$B$3,Scenarios!$C$16:$C$25,$D7)="","",SUMIFS(Scenarios!E$16:E$25,Scenarios!$B$16:$B$25,$B$3,Scenarios!$C$16:$C$25,$D7))</f>
        <v>125.30659928953824</v>
      </c>
      <c r="Q7" s="186">
        <f>IF(SUMIFS(Scenarios!F$16:F$25,Scenarios!$B$16:$B$25,$B$3,Scenarios!$C$16:$C$25,$D7)="","",SUMIFS(Scenarios!F$16:F$25,Scenarios!$B$16:$B$25,$B$3,Scenarios!$C$16:$C$25,$D7))</f>
        <v>125.30659928953824</v>
      </c>
      <c r="R7" s="186">
        <f>IF(SUMIFS(Scenarios!G$16:G$25,Scenarios!$B$16:$B$25,$B$3,Scenarios!$C$16:$C$25,$D7)="","",SUMIFS(Scenarios!G$16:G$25,Scenarios!$B$16:$B$25,$B$3,Scenarios!$C$16:$C$25,$D7))</f>
        <v>125.30659928953824</v>
      </c>
      <c r="S7" s="186">
        <f>IF(SUMIFS(Scenarios!H$16:H$25,Scenarios!$B$16:$B$25,$B$3,Scenarios!$C$16:$C$25,$D7)="","",SUMIFS(Scenarios!H$16:H$25,Scenarios!$B$16:$B$25,$B$3,Scenarios!$C$16:$C$25,$D7))</f>
        <v>125.30659928953824</v>
      </c>
      <c r="T7" s="186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74" t="s">
        <v>162</v>
      </c>
      <c r="E8" s="12" t="s">
        <v>156</v>
      </c>
      <c r="F8" s="156" t="s">
        <v>164</v>
      </c>
      <c r="G8" s="147">
        <f>'[2]PGM methodology'!G24</f>
        <v>101.30047607868187</v>
      </c>
      <c r="H8" s="147">
        <f>'[2]PGM methodology'!H24</f>
        <v>105.28868379831502</v>
      </c>
      <c r="I8" s="147">
        <f>'[2]PGM methodology'!I24</f>
        <v>74.97830512910312</v>
      </c>
      <c r="J8" s="147">
        <f>'[2]PGM methodology'!J24</f>
        <v>110.07453306187479</v>
      </c>
      <c r="K8" s="147">
        <f>'[2]PGM methodology'!K24</f>
        <v>105.28868379831502</v>
      </c>
      <c r="L8" s="176">
        <f>'[2]PGM methodology'!L24</f>
        <v>103.69340071046176</v>
      </c>
      <c r="O8" s="186">
        <f>IF(SUMIFS(Scenarios!D$16:D$25,Scenarios!$B$16:$B$25,$B$3,Scenarios!$C$16:$C$25,$D8)="","",SUMIFS(Scenarios!D$16:D$25,Scenarios!$B$16:$B$25,$B$3,Scenarios!$C$16:$C$25,$D8))</f>
        <v>103.69340071046176</v>
      </c>
      <c r="P8" s="186">
        <f>IF(SUMIFS(Scenarios!E$16:E$25,Scenarios!$B$16:$B$25,$B$3,Scenarios!$C$16:$C$25,$D8)="","",SUMIFS(Scenarios!E$16:E$25,Scenarios!$B$16:$B$25,$B$3,Scenarios!$C$16:$C$25,$D8))</f>
        <v>103.69340071046176</v>
      </c>
      <c r="Q8" s="186">
        <f>IF(SUMIFS(Scenarios!F$16:F$25,Scenarios!$B$16:$B$25,$B$3,Scenarios!$C$16:$C$25,$D8)="","",SUMIFS(Scenarios!F$16:F$25,Scenarios!$B$16:$B$25,$B$3,Scenarios!$C$16:$C$25,$D8))</f>
        <v>103.69340071046176</v>
      </c>
      <c r="R8" s="186">
        <f>IF(SUMIFS(Scenarios!G$16:G$25,Scenarios!$B$16:$B$25,$B$3,Scenarios!$C$16:$C$25,$D8)="","",SUMIFS(Scenarios!G$16:G$25,Scenarios!$B$16:$B$25,$B$3,Scenarios!$C$16:$C$25,$D8))</f>
        <v>103.69340071046176</v>
      </c>
      <c r="S8" s="186">
        <f>IF(SUMIFS(Scenarios!H$16:H$25,Scenarios!$B$16:$B$25,$B$3,Scenarios!$C$16:$C$25,$D8)="","",SUMIFS(Scenarios!H$16:H$25,Scenarios!$B$16:$B$25,$B$3,Scenarios!$C$16:$C$25,$D8))</f>
        <v>103.69340071046176</v>
      </c>
      <c r="T8" s="186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9"/>
      <c r="Q9" s="159"/>
      <c r="R9" s="159"/>
      <c r="S9" s="159"/>
      <c r="T9" s="159"/>
    </row>
    <row r="10" spans="1:20" x14ac:dyDescent="0.25">
      <c r="B10" s="134" t="s">
        <v>196</v>
      </c>
      <c r="P10" s="159"/>
      <c r="Q10" s="159"/>
      <c r="R10" s="159"/>
      <c r="S10" s="159"/>
      <c r="T10" s="159"/>
    </row>
    <row r="11" spans="1:20" x14ac:dyDescent="0.25">
      <c r="D11" s="174" t="s">
        <v>197</v>
      </c>
      <c r="E11" s="12" t="s">
        <v>209</v>
      </c>
      <c r="F11" s="174" t="s">
        <v>200</v>
      </c>
      <c r="O11" s="186" t="str">
        <f>IF(SUMIFS(Scenarios!D$16:D$25,Scenarios!$B$16:$B$25,$B$3,Scenarios!$C$16:$C$25,$D11)=0,"",SUMIFS(Scenarios!D$16:D$25,Scenarios!$B$16:$B$25,$B$3,Scenarios!$C$16:$C$25,$D11))</f>
        <v/>
      </c>
      <c r="P11" s="186">
        <f>IF(SUMIFS(Scenarios!E$16:E$25,Scenarios!$B$16:$B$25,$B$3,Scenarios!$C$16:$C$25,$D11)=0,"",SUMIFS(Scenarios!E$16:E$25,Scenarios!$B$16:$B$25,$B$3,Scenarios!$C$16:$C$25,$D11))</f>
        <v>1</v>
      </c>
      <c r="Q11" s="186" t="str">
        <f>IF(SUMIFS(Scenarios!F$16:F$25,Scenarios!$B$16:$B$25,$B$3,Scenarios!$C$16:$C$25,$D11)=0,"",SUMIFS(Scenarios!F$16:F$25,Scenarios!$B$16:$B$25,$B$3,Scenarios!$C$16:$C$25,$D11))</f>
        <v/>
      </c>
      <c r="R11" s="186" t="str">
        <f>IF(SUMIFS(Scenarios!G$16:G$25,Scenarios!$B$16:$B$25,$B$3,Scenarios!$C$16:$C$25,$D11)=0,"",SUMIFS(Scenarios!G$16:G$25,Scenarios!$B$16:$B$25,$B$3,Scenarios!$C$16:$C$25,$D11))</f>
        <v/>
      </c>
      <c r="S11" s="186" t="str">
        <f>IF(SUMIFS(Scenarios!H$16:H$25,Scenarios!$B$16:$B$25,$B$3,Scenarios!$C$16:$C$25,$D11)=0,"",SUMIFS(Scenarios!H$16:H$25,Scenarios!$B$16:$B$25,$B$3,Scenarios!$C$16:$C$25,$D11))</f>
        <v/>
      </c>
      <c r="T11" s="186">
        <f>IF(SUMIFS(Scenarios!I$16:I$25,Scenarios!$B$16:$B$25,$B$3,Scenarios!$C$16:$C$25,$D11)=0,"",SUMIFS(Scenarios!I$16:I$25,Scenarios!$B$16:$B$25,$B$3,Scenarios!$C$16:$C$25,$D11))</f>
        <v>14</v>
      </c>
    </row>
    <row r="12" spans="1:20" x14ac:dyDescent="0.25">
      <c r="B12" s="134" t="s">
        <v>198</v>
      </c>
      <c r="P12" s="159"/>
      <c r="Q12" s="159"/>
      <c r="R12" s="159"/>
      <c r="S12" s="159"/>
      <c r="T12" s="159"/>
    </row>
    <row r="13" spans="1:20" x14ac:dyDescent="0.25">
      <c r="D13" s="174" t="s">
        <v>199</v>
      </c>
      <c r="F13" s="174" t="s">
        <v>200</v>
      </c>
      <c r="G13" s="174" t="s">
        <v>220</v>
      </c>
      <c r="O13" s="186" t="str">
        <f>IF(SUMIFS(Scenarios!D$16:D$25,Scenarios!$B$16:$B$25,$B$3,Scenarios!$C$16:$C$25,$D13)=0,"",SUMIFS(Scenarios!D$16:D$25,Scenarios!$B$16:$B$25,$B$3,Scenarios!$C$16:$C$25,$D13))</f>
        <v/>
      </c>
      <c r="P13" s="186" t="str">
        <f>IF(SUMIFS(Scenarios!E$16:E$25,Scenarios!$B$16:$B$25,$B$3,Scenarios!$C$16:$C$25,$D13)=0,"",SUMIFS(Scenarios!E$16:E$25,Scenarios!$B$16:$B$25,$B$3,Scenarios!$C$16:$C$25,$D13))</f>
        <v/>
      </c>
      <c r="Q13" s="186" t="str">
        <f>IF(SUMIFS(Scenarios!F$16:F$25,Scenarios!$B$16:$B$25,$B$3,Scenarios!$C$16:$C$25,$D13)=0,"",SUMIFS(Scenarios!F$16:F$25,Scenarios!$B$16:$B$25,$B$3,Scenarios!$C$16:$C$25,$D13))</f>
        <v/>
      </c>
      <c r="R13" s="186" t="str">
        <f>IF(SUMIFS(Scenarios!G$16:G$25,Scenarios!$B$16:$B$25,$B$3,Scenarios!$C$16:$C$25,$D13)=0,"",SUMIFS(Scenarios!G$16:G$25,Scenarios!$B$16:$B$25,$B$3,Scenarios!$C$16:$C$25,$D13))</f>
        <v/>
      </c>
      <c r="S13" s="186" t="str">
        <f>IF(SUMIFS(Scenarios!H$16:H$25,Scenarios!$B$16:$B$25,$B$3,Scenarios!$C$16:$C$25,$D13)=0,"",SUMIFS(Scenarios!H$16:H$25,Scenarios!$B$16:$B$25,$B$3,Scenarios!$C$16:$C$25,$D13))</f>
        <v/>
      </c>
      <c r="T13" s="186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9"/>
      <c r="Q14" s="159"/>
      <c r="R14" s="159"/>
      <c r="S14" s="159"/>
      <c r="T14" s="159"/>
    </row>
    <row r="15" spans="1:20" x14ac:dyDescent="0.25">
      <c r="A15" s="134" t="s">
        <v>195</v>
      </c>
      <c r="P15" s="159"/>
      <c r="Q15" s="159"/>
      <c r="R15" s="159"/>
      <c r="S15" s="159"/>
      <c r="T15" s="159"/>
    </row>
    <row r="16" spans="1:20" x14ac:dyDescent="0.25">
      <c r="B16" s="134" t="s">
        <v>201</v>
      </c>
      <c r="D16" s="174" t="s">
        <v>202</v>
      </c>
      <c r="E16" s="12" t="s">
        <v>207</v>
      </c>
      <c r="F16" s="174" t="s">
        <v>116</v>
      </c>
      <c r="O16" s="186" t="str">
        <f>IF(SUMIFS(Scenarios!D$16:D$25,Scenarios!$B$16:$B$25,$B$3,Scenarios!$C$16:$C$25,$D16)=0,"",SUMIFS(Scenarios!D$16:D$25,Scenarios!$B$16:$B$25,$B$3,Scenarios!$C$16:$C$25,$D16))</f>
        <v/>
      </c>
      <c r="P16" s="186">
        <f>IF(SUMIFS(Scenarios!E$16:E$25,Scenarios!$B$16:$B$25,$B$3,Scenarios!$C$16:$C$25,$D16)=0,"",SUMIFS(Scenarios!E$16:E$25,Scenarios!$B$16:$B$25,$B$3,Scenarios!$C$16:$C$25,$D16))</f>
        <v>2.7578253706754534</v>
      </c>
      <c r="Q16" s="186" t="str">
        <f>IF(SUMIFS(Scenarios!F$16:F$25,Scenarios!$B$16:$B$25,$B$3,Scenarios!$C$16:$C$25,$D16)=0,"",SUMIFS(Scenarios!F$16:F$25,Scenarios!$B$16:$B$25,$B$3,Scenarios!$C$16:$C$25,$D16))</f>
        <v/>
      </c>
      <c r="R16" s="186" t="str">
        <f>IF(SUMIFS(Scenarios!G$16:G$25,Scenarios!$B$16:$B$25,$B$3,Scenarios!$C$16:$C$25,$D16)=0,"",SUMIFS(Scenarios!G$16:G$25,Scenarios!$B$16:$B$25,$B$3,Scenarios!$C$16:$C$25,$D16))</f>
        <v/>
      </c>
      <c r="S16" s="186" t="str">
        <f>IF(SUMIFS(Scenarios!H$16:H$25,Scenarios!$B$16:$B$25,$B$3,Scenarios!$C$16:$C$25,$D16)=0,"",SUMIFS(Scenarios!H$16:H$25,Scenarios!$B$16:$B$25,$B$3,Scenarios!$C$16:$C$25,$D16))</f>
        <v/>
      </c>
      <c r="T16" s="186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43"/>
      <c r="F24" s="143"/>
      <c r="G24" s="143"/>
      <c r="H24" s="143"/>
      <c r="I24" s="143"/>
      <c r="J24" s="143"/>
      <c r="K24" s="143"/>
    </row>
    <row r="25" spans="5:11" x14ac:dyDescent="0.25">
      <c r="E25" s="144"/>
      <c r="F25" s="144"/>
      <c r="G25" s="144"/>
      <c r="H25" s="144"/>
      <c r="I25" s="144"/>
      <c r="J25" s="144"/>
      <c r="K25" s="144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>
    <tabColor rgb="FF00B050"/>
  </sheetPr>
  <dimension ref="B3:Y45"/>
  <sheetViews>
    <sheetView topLeftCell="B11" workbookViewId="0">
      <selection activeCell="I25" sqref="I25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</cols>
  <sheetData>
    <row r="3" spans="2:12" x14ac:dyDescent="0.2">
      <c r="B3" s="1" t="s">
        <v>216</v>
      </c>
      <c r="C3" s="1" t="s">
        <v>15</v>
      </c>
    </row>
    <row r="4" spans="2:12" x14ac:dyDescent="0.2">
      <c r="B4" s="181" t="s">
        <v>212</v>
      </c>
      <c r="C4" s="181" t="s">
        <v>213</v>
      </c>
    </row>
    <row r="5" spans="2:12" x14ac:dyDescent="0.2">
      <c r="B5" s="181" t="s">
        <v>214</v>
      </c>
      <c r="C5" s="181" t="s">
        <v>215</v>
      </c>
    </row>
    <row r="6" spans="2:12" x14ac:dyDescent="0.2">
      <c r="B6" s="180"/>
      <c r="C6" s="180"/>
    </row>
    <row r="7" spans="2:12" x14ac:dyDescent="0.2">
      <c r="B7" s="180"/>
      <c r="C7" s="180"/>
    </row>
    <row r="8" spans="2:12" x14ac:dyDescent="0.2">
      <c r="B8" s="180"/>
      <c r="C8" s="180"/>
    </row>
    <row r="15" spans="2:12" x14ac:dyDescent="0.2">
      <c r="B15" s="183" t="s">
        <v>216</v>
      </c>
      <c r="C15" s="183" t="s">
        <v>126</v>
      </c>
      <c r="D15" s="183">
        <v>2025</v>
      </c>
      <c r="E15" s="183">
        <v>2030</v>
      </c>
      <c r="F15" s="183">
        <v>2035</v>
      </c>
      <c r="G15" s="183">
        <v>2040</v>
      </c>
      <c r="H15" s="183">
        <v>2045</v>
      </c>
      <c r="I15" s="183">
        <v>2050</v>
      </c>
    </row>
    <row r="16" spans="2:12" ht="15" x14ac:dyDescent="0.25">
      <c r="B16" s="181" t="s">
        <v>214</v>
      </c>
      <c r="C16" s="182" t="s">
        <v>165</v>
      </c>
      <c r="D16" s="185">
        <f>'Exports summary'!L7</f>
        <v>125.30659928953824</v>
      </c>
      <c r="E16" s="180">
        <f>D16</f>
        <v>125.30659928953824</v>
      </c>
      <c r="F16" s="180">
        <f t="shared" ref="F16:I16" si="0">E16</f>
        <v>125.30659928953824</v>
      </c>
      <c r="G16" s="180">
        <f t="shared" si="0"/>
        <v>125.30659928953824</v>
      </c>
      <c r="H16" s="180">
        <f t="shared" si="0"/>
        <v>125.30659928953824</v>
      </c>
      <c r="I16" s="180">
        <f t="shared" si="0"/>
        <v>125.30659928953824</v>
      </c>
      <c r="L16" s="91" t="s">
        <v>217</v>
      </c>
    </row>
    <row r="17" spans="2:25" ht="15" x14ac:dyDescent="0.25">
      <c r="B17" s="181" t="s">
        <v>214</v>
      </c>
      <c r="C17" s="182" t="s">
        <v>162</v>
      </c>
      <c r="D17" s="185">
        <f>'Exports summary'!L8</f>
        <v>103.69340071046176</v>
      </c>
      <c r="E17" s="180">
        <f>D17</f>
        <v>103.69340071046176</v>
      </c>
      <c r="F17" s="180">
        <f t="shared" ref="F17:I17" si="1">E17</f>
        <v>103.69340071046176</v>
      </c>
      <c r="G17" s="180">
        <f t="shared" si="1"/>
        <v>103.69340071046176</v>
      </c>
      <c r="H17" s="180">
        <f t="shared" si="1"/>
        <v>103.69340071046176</v>
      </c>
      <c r="I17" s="180">
        <f t="shared" si="1"/>
        <v>103.69340071046176</v>
      </c>
      <c r="L17" s="91" t="s">
        <v>217</v>
      </c>
    </row>
    <row r="18" spans="2:25" ht="15" x14ac:dyDescent="0.25">
      <c r="B18" s="181" t="s">
        <v>214</v>
      </c>
      <c r="C18" s="182" t="s">
        <v>197</v>
      </c>
      <c r="D18" s="180"/>
      <c r="E18" s="180"/>
      <c r="F18" s="180"/>
      <c r="G18" s="180"/>
      <c r="H18" s="180"/>
      <c r="I18" s="180"/>
    </row>
    <row r="19" spans="2:25" ht="15" x14ac:dyDescent="0.25">
      <c r="B19" s="181" t="s">
        <v>214</v>
      </c>
      <c r="C19" s="182" t="s">
        <v>199</v>
      </c>
      <c r="D19" s="180"/>
      <c r="E19" s="180"/>
      <c r="F19" s="180"/>
      <c r="G19" s="180"/>
      <c r="H19" s="180"/>
      <c r="I19" s="180"/>
    </row>
    <row r="20" spans="2:25" ht="15" x14ac:dyDescent="0.25">
      <c r="B20" s="181" t="s">
        <v>214</v>
      </c>
      <c r="C20" s="182" t="s">
        <v>202</v>
      </c>
      <c r="D20" s="180"/>
      <c r="E20" s="180"/>
      <c r="F20" s="180"/>
      <c r="G20" s="180"/>
      <c r="H20" s="180"/>
      <c r="I20" s="180"/>
    </row>
    <row r="21" spans="2:25" ht="15" x14ac:dyDescent="0.25">
      <c r="B21" s="181" t="s">
        <v>212</v>
      </c>
      <c r="C21" s="182" t="s">
        <v>165</v>
      </c>
      <c r="D21" s="185">
        <f>D16</f>
        <v>125.30659928953824</v>
      </c>
      <c r="E21" s="185">
        <f t="shared" ref="E21:I21" si="2">E16</f>
        <v>125.30659928953824</v>
      </c>
      <c r="F21" s="185">
        <f t="shared" si="2"/>
        <v>125.30659928953824</v>
      </c>
      <c r="G21" s="185">
        <f t="shared" si="2"/>
        <v>125.30659928953824</v>
      </c>
      <c r="H21" s="185">
        <f t="shared" si="2"/>
        <v>125.30659928953824</v>
      </c>
      <c r="I21" s="185">
        <f t="shared" si="2"/>
        <v>125.30659928953824</v>
      </c>
      <c r="L21" s="91" t="s">
        <v>218</v>
      </c>
    </row>
    <row r="22" spans="2:25" ht="15" x14ac:dyDescent="0.25">
      <c r="B22" s="181" t="s">
        <v>212</v>
      </c>
      <c r="C22" s="182" t="s">
        <v>162</v>
      </c>
      <c r="D22" s="185">
        <f>D17</f>
        <v>103.69340071046176</v>
      </c>
      <c r="E22" s="185">
        <f t="shared" ref="E22:I22" si="3">E17</f>
        <v>103.69340071046176</v>
      </c>
      <c r="F22" s="185">
        <f t="shared" si="3"/>
        <v>103.69340071046176</v>
      </c>
      <c r="G22" s="185">
        <f t="shared" si="3"/>
        <v>103.69340071046176</v>
      </c>
      <c r="H22" s="185">
        <f t="shared" si="3"/>
        <v>103.69340071046176</v>
      </c>
      <c r="I22" s="185">
        <f t="shared" si="3"/>
        <v>103.69340071046176</v>
      </c>
      <c r="L22" s="91" t="s">
        <v>218</v>
      </c>
    </row>
    <row r="23" spans="2:25" ht="15" x14ac:dyDescent="0.25">
      <c r="B23" s="181" t="s">
        <v>212</v>
      </c>
      <c r="C23" s="182" t="s">
        <v>197</v>
      </c>
      <c r="D23" s="180"/>
      <c r="E23" s="180">
        <v>1</v>
      </c>
      <c r="F23" s="180"/>
      <c r="G23" s="180"/>
      <c r="H23" s="180"/>
      <c r="I23" s="180">
        <v>14</v>
      </c>
      <c r="J23" t="s">
        <v>221</v>
      </c>
      <c r="L23" s="91" t="s">
        <v>233</v>
      </c>
    </row>
    <row r="24" spans="2:25" ht="15" x14ac:dyDescent="0.25">
      <c r="B24" s="181" t="s">
        <v>212</v>
      </c>
      <c r="C24" s="182" t="s">
        <v>199</v>
      </c>
      <c r="D24" s="180"/>
      <c r="E24" s="180"/>
      <c r="F24" s="180"/>
      <c r="G24" s="180"/>
      <c r="H24" s="180"/>
      <c r="I24" s="180"/>
    </row>
    <row r="25" spans="2:25" ht="15" x14ac:dyDescent="0.25">
      <c r="B25" s="181" t="s">
        <v>212</v>
      </c>
      <c r="C25" s="182" t="s">
        <v>202</v>
      </c>
      <c r="D25" s="180"/>
      <c r="E25" s="191">
        <f>W37</f>
        <v>2.7578253706754534</v>
      </c>
      <c r="F25" s="180"/>
      <c r="G25" s="180"/>
      <c r="H25" s="180"/>
      <c r="I25" s="180">
        <f>X42</f>
        <v>124.155</v>
      </c>
      <c r="J25" s="91" t="s">
        <v>116</v>
      </c>
      <c r="L25" s="91" t="s">
        <v>232</v>
      </c>
    </row>
    <row r="27" spans="2:25" x14ac:dyDescent="0.2">
      <c r="Y27">
        <f>5%*2000</f>
        <v>100</v>
      </c>
    </row>
    <row r="29" spans="2:25" x14ac:dyDescent="0.2">
      <c r="Q29" s="91" t="s">
        <v>201</v>
      </c>
      <c r="W29">
        <v>2017</v>
      </c>
    </row>
    <row r="30" spans="2:25" x14ac:dyDescent="0.2">
      <c r="Q30" s="91" t="s">
        <v>224</v>
      </c>
      <c r="V30" s="91" t="s">
        <v>227</v>
      </c>
      <c r="W30">
        <v>12.14</v>
      </c>
    </row>
    <row r="31" spans="2:25" x14ac:dyDescent="0.2">
      <c r="Q31" s="91" t="s">
        <v>228</v>
      </c>
      <c r="V31" s="91" t="s">
        <v>227</v>
      </c>
      <c r="W31">
        <v>3</v>
      </c>
    </row>
    <row r="33" spans="17:25" x14ac:dyDescent="0.2">
      <c r="Q33" s="91" t="s">
        <v>222</v>
      </c>
      <c r="V33" s="91" t="s">
        <v>116</v>
      </c>
      <c r="W33" s="133">
        <f>[3]EB_Exist!$F$5</f>
        <v>6.1380000000000008</v>
      </c>
    </row>
    <row r="34" spans="17:25" x14ac:dyDescent="0.2">
      <c r="V34" s="91" t="s">
        <v>225</v>
      </c>
      <c r="W34">
        <f>[3]EB_Exist!$F$4</f>
        <v>0.33</v>
      </c>
    </row>
    <row r="35" spans="17:25" x14ac:dyDescent="0.2">
      <c r="Q35" s="91" t="s">
        <v>230</v>
      </c>
      <c r="V35" s="91" t="s">
        <v>116</v>
      </c>
      <c r="W35">
        <f>W36/W34*W33</f>
        <v>11.160000000000002</v>
      </c>
    </row>
    <row r="36" spans="17:25" x14ac:dyDescent="0.2">
      <c r="V36" s="91" t="s">
        <v>225</v>
      </c>
      <c r="W36">
        <v>0.6</v>
      </c>
    </row>
    <row r="37" spans="17:25" x14ac:dyDescent="0.2">
      <c r="Q37" s="91" t="s">
        <v>229</v>
      </c>
      <c r="V37" s="91" t="s">
        <v>116</v>
      </c>
      <c r="W37" s="190">
        <f>W31/W30*W35</f>
        <v>2.7578253706754534</v>
      </c>
    </row>
    <row r="38" spans="17:25" x14ac:dyDescent="0.2">
      <c r="Q38" s="91" t="s">
        <v>231</v>
      </c>
      <c r="V38" s="91" t="s">
        <v>116</v>
      </c>
      <c r="W38" s="190">
        <f>W35-W37</f>
        <v>8.4021746293245485</v>
      </c>
    </row>
    <row r="39" spans="17:25" x14ac:dyDescent="0.2">
      <c r="Q39" s="91" t="s">
        <v>223</v>
      </c>
      <c r="V39" s="91" t="s">
        <v>225</v>
      </c>
    </row>
    <row r="41" spans="17:25" x14ac:dyDescent="0.2">
      <c r="Q41" s="91" t="s">
        <v>226</v>
      </c>
      <c r="V41" s="91" t="s">
        <v>225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25" x14ac:dyDescent="0.2">
      <c r="V42" s="91" t="s">
        <v>116</v>
      </c>
      <c r="W42">
        <f>W33/W34*W41</f>
        <v>165.54000000000002</v>
      </c>
      <c r="X42">
        <f>W33/W34*X41</f>
        <v>124.155</v>
      </c>
    </row>
    <row r="44" spans="17:25" x14ac:dyDescent="0.2">
      <c r="Q44" s="91"/>
      <c r="V44" s="91"/>
    </row>
    <row r="45" spans="17:25" x14ac:dyDescent="0.2">
      <c r="W45">
        <f>500/15</f>
        <v>33.333333333333336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5"/>
    <col min="2" max="2" width="13.140625" style="135" customWidth="1"/>
    <col min="3" max="3" width="8.85546875" style="135"/>
    <col min="4" max="4" width="14.7109375" style="135" customWidth="1"/>
    <col min="5" max="5" width="13" style="135" customWidth="1"/>
    <col min="6" max="7" width="8.85546875" style="135"/>
    <col min="8" max="8" width="12.140625" style="135" customWidth="1"/>
    <col min="9" max="9" width="14.140625" style="135" customWidth="1"/>
    <col min="10" max="22" width="8.85546875" style="135"/>
    <col min="23" max="23" width="19.7109375" style="135" customWidth="1"/>
    <col min="24" max="16384" width="8.85546875" style="135"/>
  </cols>
  <sheetData>
    <row r="2" spans="2:26" x14ac:dyDescent="0.25">
      <c r="Z2"/>
    </row>
    <row r="3" spans="2:26" x14ac:dyDescent="0.25">
      <c r="B3" s="172" t="s">
        <v>191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  <c r="Z3"/>
    </row>
    <row r="4" spans="2:26" x14ac:dyDescent="0.25">
      <c r="B4" s="139"/>
      <c r="C4" s="148"/>
      <c r="D4" s="95"/>
      <c r="E4" s="95"/>
      <c r="F4" s="95"/>
      <c r="G4" s="95"/>
      <c r="H4" s="95"/>
      <c r="I4" s="95"/>
      <c r="J4" s="95"/>
      <c r="K4" s="95"/>
      <c r="L4" s="95"/>
      <c r="M4" s="148"/>
      <c r="N4" s="138"/>
      <c r="Z4"/>
    </row>
    <row r="5" spans="2:26" x14ac:dyDescent="0.25">
      <c r="B5" s="139"/>
      <c r="C5" s="148"/>
      <c r="D5" s="95"/>
      <c r="E5" s="95"/>
      <c r="F5" s="95"/>
      <c r="G5" s="95"/>
      <c r="H5" s="95"/>
      <c r="I5" s="95"/>
      <c r="J5" s="95"/>
      <c r="K5" s="95"/>
      <c r="L5" s="95"/>
      <c r="M5" s="148"/>
      <c r="N5" s="138"/>
      <c r="Z5"/>
    </row>
    <row r="6" spans="2:26" ht="43.5" customHeight="1" x14ac:dyDescent="0.25">
      <c r="B6" s="139"/>
      <c r="C6" s="148"/>
      <c r="D6" s="95"/>
      <c r="E6" s="95"/>
      <c r="F6" s="95"/>
      <c r="G6" s="95"/>
      <c r="H6" s="95"/>
      <c r="I6" s="95"/>
      <c r="J6" s="95"/>
      <c r="K6" s="95"/>
      <c r="L6" s="95"/>
      <c r="M6" s="148"/>
      <c r="N6" s="138"/>
      <c r="Z6"/>
    </row>
    <row r="7" spans="2:26" x14ac:dyDescent="0.25">
      <c r="B7" s="139"/>
      <c r="C7" s="148"/>
      <c r="D7" s="95"/>
      <c r="E7" s="95"/>
      <c r="F7" s="95"/>
      <c r="G7" s="95"/>
      <c r="H7" s="95"/>
      <c r="I7" s="95"/>
      <c r="J7" s="95"/>
      <c r="K7" s="95"/>
      <c r="L7" s="95"/>
      <c r="M7" s="148"/>
      <c r="N7" s="138"/>
      <c r="Z7"/>
    </row>
    <row r="8" spans="2:26" x14ac:dyDescent="0.25">
      <c r="B8" s="139"/>
      <c r="C8" s="148"/>
      <c r="D8" s="95"/>
      <c r="E8" s="95"/>
      <c r="F8" s="95"/>
      <c r="G8" s="95"/>
      <c r="H8" s="95"/>
      <c r="I8" s="95"/>
      <c r="J8" s="95"/>
      <c r="K8" s="95"/>
      <c r="L8" s="95"/>
      <c r="M8" s="148"/>
      <c r="N8" s="138"/>
      <c r="Z8"/>
    </row>
    <row r="9" spans="2:26" x14ac:dyDescent="0.25">
      <c r="B9" s="139"/>
      <c r="C9" s="148"/>
      <c r="D9" s="95"/>
      <c r="E9" s="95"/>
      <c r="F9" s="95"/>
      <c r="G9" s="95"/>
      <c r="H9" s="95"/>
      <c r="I9" s="95"/>
      <c r="J9" s="95"/>
      <c r="K9" s="95"/>
      <c r="L9" s="95"/>
      <c r="M9" s="148"/>
      <c r="N9" s="138"/>
      <c r="Y9"/>
      <c r="Z9"/>
    </row>
    <row r="10" spans="2:26" x14ac:dyDescent="0.25">
      <c r="B10" s="139"/>
      <c r="C10" s="148"/>
      <c r="D10" s="95"/>
      <c r="E10" s="95"/>
      <c r="F10" s="95"/>
      <c r="G10" s="95"/>
      <c r="H10" s="95"/>
      <c r="I10" s="95"/>
      <c r="J10" s="95"/>
      <c r="K10" s="95"/>
      <c r="L10" s="95"/>
      <c r="M10" s="148"/>
      <c r="N10" s="138"/>
      <c r="Y10"/>
      <c r="Z10"/>
    </row>
    <row r="11" spans="2:26" x14ac:dyDescent="0.25">
      <c r="B11" s="139"/>
      <c r="C11" s="148"/>
      <c r="D11" s="95"/>
      <c r="E11" s="95"/>
      <c r="F11" s="95"/>
      <c r="G11" s="95"/>
      <c r="H11" s="95"/>
      <c r="I11" s="95"/>
      <c r="J11" s="95"/>
      <c r="K11" s="95"/>
      <c r="L11" s="95"/>
      <c r="M11" s="148"/>
      <c r="N11" s="138"/>
      <c r="Y11"/>
      <c r="Z11"/>
    </row>
    <row r="12" spans="2:26" x14ac:dyDescent="0.25">
      <c r="B12" s="139"/>
      <c r="C12" s="148"/>
      <c r="D12" s="95"/>
      <c r="E12" s="95"/>
      <c r="F12" s="95"/>
      <c r="G12" s="95"/>
      <c r="H12" s="95"/>
      <c r="I12" s="95"/>
      <c r="J12" s="95"/>
      <c r="K12" s="95"/>
      <c r="L12" s="95"/>
      <c r="M12" s="148"/>
      <c r="N12" s="138"/>
      <c r="Y12"/>
      <c r="Z12"/>
    </row>
    <row r="13" spans="2:26" x14ac:dyDescent="0.25">
      <c r="B13" s="139"/>
      <c r="C13" s="148"/>
      <c r="D13" s="95"/>
      <c r="E13" s="95"/>
      <c r="F13" s="95"/>
      <c r="G13" s="95"/>
      <c r="H13" s="95"/>
      <c r="I13" s="95"/>
      <c r="J13" s="95"/>
      <c r="K13" s="95"/>
      <c r="L13" s="95"/>
      <c r="M13" s="148"/>
      <c r="N13" s="138"/>
      <c r="R13"/>
      <c r="S13"/>
      <c r="T13"/>
      <c r="U13"/>
      <c r="V13"/>
      <c r="W13"/>
      <c r="X13"/>
      <c r="Y13"/>
      <c r="Z13"/>
    </row>
    <row r="14" spans="2:26" x14ac:dyDescent="0.25">
      <c r="B14" s="139"/>
      <c r="C14" s="148"/>
      <c r="D14" s="95"/>
      <c r="E14" s="95"/>
      <c r="F14" s="95"/>
      <c r="G14" s="95"/>
      <c r="H14" s="95"/>
      <c r="I14" s="95"/>
      <c r="J14" s="95"/>
      <c r="K14" s="95"/>
      <c r="L14" s="95"/>
      <c r="M14" s="148"/>
      <c r="N14" s="138"/>
      <c r="R14"/>
      <c r="S14"/>
      <c r="T14"/>
      <c r="U14"/>
      <c r="V14"/>
      <c r="W14"/>
      <c r="X14"/>
      <c r="Y14"/>
      <c r="Z14"/>
    </row>
    <row r="15" spans="2:26" x14ac:dyDescent="0.25">
      <c r="B15" s="139"/>
      <c r="C15" s="148"/>
      <c r="D15" s="95"/>
      <c r="E15" s="95"/>
      <c r="F15" s="95"/>
      <c r="G15" s="95"/>
      <c r="H15" s="95"/>
      <c r="I15" s="95"/>
      <c r="J15" s="95"/>
      <c r="K15" s="95"/>
      <c r="L15" s="95"/>
      <c r="M15" s="148"/>
      <c r="N15" s="138"/>
    </row>
    <row r="16" spans="2:26" x14ac:dyDescent="0.25">
      <c r="B16" s="139"/>
      <c r="C16" s="148"/>
      <c r="D16" s="95"/>
      <c r="E16" s="95"/>
      <c r="F16" s="95"/>
      <c r="G16" s="95"/>
      <c r="H16" s="95"/>
      <c r="I16" s="95"/>
      <c r="J16" s="95"/>
      <c r="K16" s="95"/>
      <c r="L16" s="95"/>
      <c r="M16" s="148"/>
      <c r="N16" s="138"/>
    </row>
    <row r="17" spans="2:14" x14ac:dyDescent="0.25">
      <c r="B17" s="139"/>
      <c r="C17" s="148"/>
      <c r="D17" s="95"/>
      <c r="E17" s="95"/>
      <c r="F17" s="95"/>
      <c r="G17" s="95"/>
      <c r="H17" s="95"/>
      <c r="I17" s="95"/>
      <c r="J17" s="95"/>
      <c r="K17" s="95"/>
      <c r="L17" s="95"/>
      <c r="M17" s="148"/>
      <c r="N17" s="138"/>
    </row>
    <row r="18" spans="2:14" x14ac:dyDescent="0.25">
      <c r="B18" s="139"/>
      <c r="C18" s="148"/>
      <c r="D18" s="95"/>
      <c r="E18" s="95"/>
      <c r="F18" s="95">
        <v>2012</v>
      </c>
      <c r="G18" s="95">
        <v>2013</v>
      </c>
      <c r="H18" s="95">
        <v>2014</v>
      </c>
      <c r="I18" s="95">
        <v>2015</v>
      </c>
      <c r="J18" s="95">
        <v>2016</v>
      </c>
      <c r="K18" s="95">
        <v>2017</v>
      </c>
      <c r="L18" s="95"/>
      <c r="M18" s="148"/>
      <c r="N18" s="138"/>
    </row>
    <row r="19" spans="2:14" x14ac:dyDescent="0.25">
      <c r="B19" s="139"/>
      <c r="C19" s="148"/>
      <c r="D19" s="95"/>
      <c r="E19" s="96" t="s">
        <v>168</v>
      </c>
      <c r="F19" s="95">
        <v>254</v>
      </c>
      <c r="G19" s="95">
        <v>264</v>
      </c>
      <c r="H19" s="95">
        <v>188</v>
      </c>
      <c r="I19" s="95">
        <v>276</v>
      </c>
      <c r="J19" s="95">
        <v>264</v>
      </c>
      <c r="K19" s="95">
        <v>260</v>
      </c>
      <c r="L19" s="95"/>
      <c r="M19" s="148"/>
      <c r="N19" s="138"/>
    </row>
    <row r="20" spans="2:14" x14ac:dyDescent="0.25">
      <c r="B20" s="139"/>
      <c r="C20" s="148"/>
      <c r="D20" s="95"/>
      <c r="E20" s="95"/>
      <c r="F20" s="95"/>
      <c r="G20" s="95"/>
      <c r="H20" s="95"/>
      <c r="I20" s="95"/>
      <c r="J20" s="95"/>
      <c r="K20" s="95"/>
      <c r="L20" s="95"/>
      <c r="M20" s="148"/>
      <c r="N20" s="138"/>
    </row>
    <row r="21" spans="2:14" x14ac:dyDescent="0.25">
      <c r="B21" s="139"/>
      <c r="C21" s="148"/>
      <c r="D21" s="95"/>
      <c r="E21" s="96" t="s">
        <v>171</v>
      </c>
      <c r="F21" s="95"/>
      <c r="G21" s="95">
        <v>28</v>
      </c>
      <c r="H21" s="95">
        <v>29</v>
      </c>
      <c r="I21" s="95">
        <v>32</v>
      </c>
      <c r="J21" s="95">
        <v>31</v>
      </c>
      <c r="K21" s="95">
        <v>31</v>
      </c>
      <c r="L21" s="95"/>
      <c r="M21" s="148"/>
      <c r="N21" s="138"/>
    </row>
    <row r="22" spans="2:14" x14ac:dyDescent="0.25">
      <c r="B22" s="139"/>
      <c r="C22" s="148"/>
      <c r="D22" s="95"/>
      <c r="E22" s="96" t="s">
        <v>172</v>
      </c>
      <c r="F22" s="95"/>
      <c r="G22" s="95">
        <v>239</v>
      </c>
      <c r="H22" s="95">
        <v>202</v>
      </c>
      <c r="I22" s="95">
        <v>254</v>
      </c>
      <c r="J22" s="95">
        <v>250</v>
      </c>
      <c r="K22" s="95">
        <v>251</v>
      </c>
      <c r="L22" s="95"/>
      <c r="M22" s="148"/>
      <c r="N22" s="138"/>
    </row>
    <row r="23" spans="2:14" x14ac:dyDescent="0.25">
      <c r="B23" s="139"/>
      <c r="C23" s="148"/>
      <c r="D23" s="95"/>
      <c r="E23" s="95"/>
      <c r="F23" s="95"/>
      <c r="G23" s="95"/>
      <c r="H23" s="95"/>
      <c r="I23" s="95"/>
      <c r="J23" s="95"/>
      <c r="K23" s="95"/>
      <c r="L23" s="95"/>
      <c r="M23" s="148"/>
      <c r="N23" s="138"/>
    </row>
    <row r="24" spans="2:14" x14ac:dyDescent="0.25">
      <c r="B24" s="139"/>
      <c r="C24" s="148"/>
      <c r="D24" s="95"/>
      <c r="E24" s="96" t="s">
        <v>173</v>
      </c>
      <c r="F24" s="95"/>
      <c r="G24" s="173">
        <f>G21/G19</f>
        <v>0.10606060606060606</v>
      </c>
      <c r="H24" s="173">
        <f>H21/H19</f>
        <v>0.15425531914893617</v>
      </c>
      <c r="I24" s="173">
        <f>I21/I19</f>
        <v>0.11594202898550725</v>
      </c>
      <c r="J24" s="173">
        <f>J21/J19</f>
        <v>0.11742424242424243</v>
      </c>
      <c r="K24" s="173">
        <f>K21/K19</f>
        <v>0.11923076923076924</v>
      </c>
      <c r="L24" s="95"/>
      <c r="M24" s="148"/>
      <c r="N24" s="138"/>
    </row>
    <row r="25" spans="2:14" x14ac:dyDescent="0.25">
      <c r="B25" s="139"/>
      <c r="C25" s="148"/>
      <c r="D25" s="95"/>
      <c r="E25" s="148"/>
      <c r="F25" s="148"/>
      <c r="G25" s="148"/>
      <c r="H25" s="148"/>
      <c r="I25" s="148"/>
      <c r="J25" s="148"/>
      <c r="K25" s="148"/>
      <c r="L25" s="95"/>
      <c r="M25" s="148"/>
      <c r="N25" s="138"/>
    </row>
    <row r="26" spans="2:14" x14ac:dyDescent="0.25">
      <c r="B26" s="139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38"/>
    </row>
    <row r="27" spans="2:14" x14ac:dyDescent="0.25">
      <c r="B27" s="14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175</v>
      </c>
      <c r="E1" s="1" t="s">
        <v>166</v>
      </c>
    </row>
    <row r="2" spans="3:5" ht="96" customHeight="1" x14ac:dyDescent="0.2">
      <c r="C2" s="152" t="s">
        <v>177</v>
      </c>
      <c r="D2" s="91" t="s">
        <v>176</v>
      </c>
      <c r="E2" s="151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91" t="s">
        <v>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E8" sqref="E8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2" t="s">
        <v>141</v>
      </c>
      <c r="C3" s="92"/>
      <c r="D3" s="92"/>
      <c r="E3" s="91" t="s">
        <v>144</v>
      </c>
    </row>
    <row r="4" spans="2:5" ht="13.5" thickTop="1" x14ac:dyDescent="0.2"/>
    <row r="5" spans="2:5" x14ac:dyDescent="0.2">
      <c r="B5" s="91" t="s">
        <v>142</v>
      </c>
      <c r="C5" s="91" t="s">
        <v>15</v>
      </c>
      <c r="D5" s="91" t="s">
        <v>145</v>
      </c>
    </row>
    <row r="6" spans="2:5" ht="15" x14ac:dyDescent="0.25">
      <c r="B6" s="91" t="s">
        <v>143</v>
      </c>
      <c r="C6" s="91" t="s">
        <v>146</v>
      </c>
      <c r="E6" s="109">
        <v>1</v>
      </c>
    </row>
    <row r="7" spans="2:5" x14ac:dyDescent="0.2">
      <c r="D7" t="str">
        <f ca="1">Commodities_BASE!A2</f>
        <v>Commodities_BASE</v>
      </c>
      <c r="E7" s="110">
        <v>0</v>
      </c>
    </row>
    <row r="8" spans="2:5" x14ac:dyDescent="0.2">
      <c r="D8" t="str">
        <f ca="1">CommData_BASE!A2</f>
        <v>CommData_BASE</v>
      </c>
      <c r="E8" s="110">
        <v>0</v>
      </c>
    </row>
    <row r="9" spans="2:5" x14ac:dyDescent="0.2">
      <c r="D9" t="str">
        <f ca="1">Processes_BASE!A2</f>
        <v>Processes_BASE</v>
      </c>
      <c r="E9" s="110">
        <v>1</v>
      </c>
    </row>
    <row r="10" spans="2:5" x14ac:dyDescent="0.2">
      <c r="D10" t="str">
        <f ca="1">ProcData_exportPrices!A2</f>
        <v>ProcData_exportPrices</v>
      </c>
      <c r="E10" s="110">
        <v>1</v>
      </c>
    </row>
    <row r="11" spans="2:5" x14ac:dyDescent="0.2">
      <c r="D11" t="str">
        <f ca="1">ProcData_exportLevels!A2</f>
        <v>ProcData_exportLevels</v>
      </c>
      <c r="E11" s="110">
        <v>1</v>
      </c>
    </row>
    <row r="12" spans="2:5" x14ac:dyDescent="0.2">
      <c r="E12" s="110"/>
    </row>
    <row r="13" spans="2:5" x14ac:dyDescent="0.2">
      <c r="E13" s="110"/>
    </row>
    <row r="14" spans="2:5" x14ac:dyDescent="0.2">
      <c r="E14" s="110"/>
    </row>
    <row r="15" spans="2:5" x14ac:dyDescent="0.2">
      <c r="E15" s="110"/>
    </row>
    <row r="16" spans="2:5" x14ac:dyDescent="0.2">
      <c r="E16" s="110"/>
    </row>
    <row r="17" spans="5:5" x14ac:dyDescent="0.2">
      <c r="E17" s="110"/>
    </row>
    <row r="18" spans="5:5" x14ac:dyDescent="0.2">
      <c r="E18" s="110"/>
    </row>
    <row r="19" spans="5:5" x14ac:dyDescent="0.2">
      <c r="E19" s="110"/>
    </row>
    <row r="20" spans="5:5" x14ac:dyDescent="0.2">
      <c r="E20" s="110"/>
    </row>
    <row r="21" spans="5:5" x14ac:dyDescent="0.2">
      <c r="E21" s="110"/>
    </row>
    <row r="22" spans="5:5" x14ac:dyDescent="0.2">
      <c r="E22" s="110"/>
    </row>
    <row r="23" spans="5:5" x14ac:dyDescent="0.2">
      <c r="E23" s="110"/>
    </row>
    <row r="24" spans="5:5" x14ac:dyDescent="0.2">
      <c r="E24" s="110"/>
    </row>
    <row r="25" spans="5:5" x14ac:dyDescent="0.2">
      <c r="E25" s="110"/>
    </row>
    <row r="26" spans="5:5" x14ac:dyDescent="0.2">
      <c r="E26" s="110"/>
    </row>
    <row r="27" spans="5:5" x14ac:dyDescent="0.2">
      <c r="E27" s="1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>
      <selection activeCell="M9" sqref="M9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0" width="3.5703125" style="63" customWidth="1"/>
    <col min="11" max="11" width="4" style="63" customWidth="1"/>
    <col min="12" max="12" width="4.5703125" style="63" customWidth="1"/>
    <col min="13" max="13" width="29.85546875" style="63" customWidth="1"/>
    <col min="14" max="14" width="4" style="63" customWidth="1"/>
    <col min="15" max="16" width="3.5703125" style="63" customWidth="1"/>
    <col min="17" max="17" width="3.7109375" style="63" customWidth="1"/>
    <col min="18" max="18" width="3.85546875" style="63" customWidth="1"/>
    <col min="19" max="19" width="4" style="63" customWidth="1"/>
    <col min="20" max="20" width="25.5703125" style="63" customWidth="1"/>
    <col min="21" max="27" width="3.5703125" style="63" customWidth="1"/>
    <col min="28" max="29" width="9.140625" style="63"/>
    <col min="30" max="30" width="13.7109375" style="63" bestFit="1" customWidth="1"/>
    <col min="31" max="16384" width="9.140625" style="63"/>
  </cols>
  <sheetData>
    <row r="1" spans="3:32" x14ac:dyDescent="0.25">
      <c r="N1" s="63" t="s">
        <v>124</v>
      </c>
      <c r="U1" s="121" t="s">
        <v>149</v>
      </c>
    </row>
    <row r="2" spans="3:32" ht="84" customHeight="1" x14ac:dyDescent="0.25">
      <c r="C2" s="69"/>
      <c r="D2" s="128" t="s">
        <v>153</v>
      </c>
      <c r="E2" s="128" t="s">
        <v>154</v>
      </c>
      <c r="F2" s="146" t="s">
        <v>163</v>
      </c>
      <c r="G2" s="146" t="s">
        <v>155</v>
      </c>
      <c r="H2" s="122"/>
      <c r="I2" s="122"/>
      <c r="J2" s="88"/>
      <c r="K2" s="89"/>
      <c r="L2" s="90"/>
      <c r="M2" s="69"/>
      <c r="O2" s="145" t="s">
        <v>167</v>
      </c>
      <c r="P2" s="128" t="s">
        <v>156</v>
      </c>
      <c r="U2" s="122"/>
      <c r="V2" s="122"/>
      <c r="W2" s="145" t="s">
        <v>178</v>
      </c>
      <c r="X2" s="145"/>
      <c r="Y2" s="155"/>
      <c r="Z2" s="114"/>
      <c r="AA2" s="116"/>
    </row>
    <row r="3" spans="3:32" ht="141" customHeight="1" x14ac:dyDescent="0.25">
      <c r="C3" s="69" t="s">
        <v>123</v>
      </c>
      <c r="D3" s="131" t="s">
        <v>159</v>
      </c>
      <c r="E3" s="131" t="s">
        <v>161</v>
      </c>
      <c r="F3" s="149" t="s">
        <v>169</v>
      </c>
      <c r="G3" s="149" t="s">
        <v>160</v>
      </c>
      <c r="H3" s="122"/>
      <c r="I3" s="122"/>
      <c r="J3" s="88"/>
      <c r="K3" s="89"/>
      <c r="L3" s="90"/>
      <c r="M3" s="69" t="s">
        <v>122</v>
      </c>
      <c r="O3" s="145" t="s">
        <v>157</v>
      </c>
      <c r="P3" s="128" t="s">
        <v>158</v>
      </c>
      <c r="U3" s="122"/>
      <c r="V3" s="122"/>
      <c r="W3" s="155" t="s">
        <v>185</v>
      </c>
      <c r="X3" s="155"/>
      <c r="Y3" s="155"/>
      <c r="Z3" s="116"/>
      <c r="AA3" s="120"/>
    </row>
    <row r="4" spans="3:32" x14ac:dyDescent="0.25">
      <c r="D4" s="66"/>
      <c r="E4" s="66"/>
      <c r="F4" s="66"/>
      <c r="G4" s="66"/>
      <c r="H4" s="66"/>
      <c r="I4" s="66"/>
      <c r="J4" s="66"/>
      <c r="K4" s="70"/>
      <c r="L4" s="69"/>
      <c r="O4" s="66"/>
      <c r="P4" s="66"/>
      <c r="U4" s="66"/>
      <c r="V4" s="66"/>
      <c r="W4" s="66"/>
      <c r="X4" s="66"/>
      <c r="Y4" s="66"/>
      <c r="Z4" s="66"/>
      <c r="AA4" s="66"/>
      <c r="AD4" s="132"/>
    </row>
    <row r="5" spans="3:32" x14ac:dyDescent="0.25">
      <c r="D5" s="66"/>
      <c r="E5" s="71"/>
      <c r="F5" s="74"/>
      <c r="G5" s="71"/>
      <c r="H5" s="71"/>
      <c r="I5" s="71"/>
      <c r="J5" s="74"/>
      <c r="K5" s="78"/>
      <c r="L5" s="74"/>
      <c r="M5" s="79" t="s">
        <v>170</v>
      </c>
      <c r="N5" s="78"/>
      <c r="O5" s="74"/>
      <c r="P5" s="80"/>
      <c r="U5" s="66"/>
      <c r="V5" s="66"/>
      <c r="W5" s="66"/>
      <c r="X5" s="66"/>
      <c r="Y5" s="66"/>
      <c r="Z5" s="66"/>
      <c r="AA5" s="66"/>
      <c r="AD5" s="132"/>
      <c r="AE5" s="87"/>
    </row>
    <row r="6" spans="3:32" x14ac:dyDescent="0.25">
      <c r="C6" s="69"/>
      <c r="D6" s="66"/>
      <c r="E6" s="66"/>
      <c r="F6" s="75"/>
      <c r="G6" s="75"/>
      <c r="H6" s="81"/>
      <c r="I6" s="75"/>
      <c r="J6" s="81"/>
      <c r="K6" s="117"/>
      <c r="L6" s="81"/>
      <c r="M6" s="86"/>
      <c r="N6" s="77"/>
      <c r="O6" s="76"/>
      <c r="P6" s="71"/>
      <c r="Q6" s="130"/>
      <c r="R6" s="130"/>
      <c r="S6" s="168"/>
      <c r="T6" s="166"/>
      <c r="U6" s="71"/>
      <c r="V6" s="74"/>
      <c r="W6" s="74"/>
      <c r="X6" s="66"/>
      <c r="Y6" s="66"/>
      <c r="Z6" s="66"/>
      <c r="AA6" s="66"/>
      <c r="AD6" s="121"/>
      <c r="AE6" s="83"/>
      <c r="AF6" s="161"/>
    </row>
    <row r="7" spans="3:32" x14ac:dyDescent="0.25">
      <c r="C7" s="69"/>
      <c r="D7" s="66"/>
      <c r="E7" s="66"/>
      <c r="F7" s="66"/>
      <c r="G7" s="75"/>
      <c r="H7" s="81"/>
      <c r="I7" s="75"/>
      <c r="J7" s="81"/>
      <c r="K7" s="117"/>
      <c r="L7" s="81"/>
      <c r="M7" s="124" t="s">
        <v>150</v>
      </c>
      <c r="N7" s="129"/>
      <c r="O7" s="130"/>
      <c r="P7" s="71"/>
      <c r="T7" s="164" t="s">
        <v>179</v>
      </c>
      <c r="U7" s="66"/>
      <c r="V7" s="66"/>
      <c r="W7" s="66"/>
      <c r="X7" s="66"/>
      <c r="Y7" s="66"/>
      <c r="Z7" s="66"/>
      <c r="AA7" s="66"/>
      <c r="AD7" s="121"/>
      <c r="AE7" s="85"/>
    </row>
    <row r="8" spans="3:32" x14ac:dyDescent="0.25">
      <c r="C8" s="69"/>
      <c r="D8" s="66"/>
      <c r="E8" s="66"/>
      <c r="F8" s="66"/>
      <c r="G8" s="66"/>
      <c r="H8" s="75"/>
      <c r="I8" s="81"/>
      <c r="J8" s="75"/>
      <c r="K8" s="117"/>
      <c r="L8" s="81"/>
      <c r="M8" s="73"/>
      <c r="N8" s="69"/>
      <c r="O8" s="67"/>
      <c r="P8" s="68"/>
      <c r="T8" s="73"/>
      <c r="U8" s="66"/>
      <c r="V8" s="66"/>
      <c r="W8" s="66"/>
      <c r="X8" s="68"/>
      <c r="Y8" s="66"/>
      <c r="Z8" s="66"/>
      <c r="AA8" s="66"/>
      <c r="AD8" s="160"/>
      <c r="AE8" s="82"/>
    </row>
    <row r="9" spans="3:32" x14ac:dyDescent="0.25">
      <c r="C9" s="69"/>
      <c r="D9" s="66"/>
      <c r="E9" s="66"/>
      <c r="F9" s="66"/>
      <c r="G9" s="66"/>
      <c r="H9" s="66"/>
      <c r="I9" s="66"/>
      <c r="J9" s="66"/>
      <c r="K9" s="70"/>
      <c r="L9" s="67"/>
      <c r="M9" s="127" t="s">
        <v>151</v>
      </c>
      <c r="N9" s="67"/>
      <c r="O9" s="66"/>
      <c r="P9" s="68"/>
      <c r="T9" s="167" t="s">
        <v>184</v>
      </c>
      <c r="U9" s="66"/>
      <c r="V9" s="66"/>
      <c r="W9" s="66"/>
      <c r="X9" s="66"/>
      <c r="Y9" s="66"/>
      <c r="Z9" s="66"/>
      <c r="AA9" s="66"/>
      <c r="AB9" s="72"/>
      <c r="AC9" s="154"/>
      <c r="AD9" s="162"/>
      <c r="AE9" s="84"/>
    </row>
    <row r="10" spans="3:32" x14ac:dyDescent="0.25">
      <c r="C10" s="69"/>
      <c r="D10" s="66"/>
      <c r="E10" s="66"/>
      <c r="F10" s="66"/>
      <c r="G10" s="66"/>
      <c r="H10" s="66"/>
      <c r="I10" s="66"/>
      <c r="J10" s="66"/>
      <c r="K10" s="70"/>
      <c r="L10" s="67"/>
      <c r="M10" s="65"/>
      <c r="N10" s="67"/>
      <c r="O10" s="66"/>
      <c r="P10" s="68"/>
      <c r="U10" s="66"/>
      <c r="V10" s="66"/>
      <c r="W10" s="66"/>
      <c r="X10" s="66"/>
      <c r="Y10" s="66"/>
      <c r="Z10" s="66"/>
      <c r="AA10" s="66"/>
    </row>
    <row r="11" spans="3:32" x14ac:dyDescent="0.25">
      <c r="C11" s="69"/>
      <c r="D11" s="66"/>
      <c r="E11" s="66"/>
      <c r="F11" s="66"/>
      <c r="G11" s="66"/>
      <c r="H11" s="66"/>
      <c r="I11" s="66"/>
      <c r="J11" s="66"/>
      <c r="K11" s="70"/>
      <c r="L11" s="67"/>
      <c r="N11" s="69"/>
      <c r="O11" s="66"/>
      <c r="P11" s="68"/>
      <c r="U11" s="66"/>
      <c r="V11" s="66"/>
      <c r="W11" s="66"/>
      <c r="X11" s="66"/>
      <c r="Y11" s="66"/>
      <c r="Z11" s="66"/>
      <c r="AA11" s="66"/>
      <c r="AE11" s="65"/>
    </row>
    <row r="12" spans="3:32" x14ac:dyDescent="0.25">
      <c r="C12" s="69"/>
      <c r="D12" s="66"/>
      <c r="E12" s="71"/>
      <c r="F12" s="74"/>
      <c r="G12" s="71"/>
      <c r="H12" s="71"/>
      <c r="I12" s="71"/>
      <c r="J12" s="74"/>
      <c r="K12" s="78"/>
      <c r="L12" s="74"/>
      <c r="M12" s="79" t="s">
        <v>174</v>
      </c>
      <c r="N12" s="78"/>
      <c r="O12" s="74"/>
      <c r="P12" s="68"/>
      <c r="U12" s="66"/>
      <c r="V12" s="66"/>
      <c r="W12" s="66"/>
      <c r="X12" s="66"/>
      <c r="Y12" s="66"/>
      <c r="Z12" s="66"/>
      <c r="AA12" s="66"/>
    </row>
    <row r="13" spans="3:32" x14ac:dyDescent="0.25">
      <c r="C13" s="69"/>
      <c r="D13" s="66"/>
      <c r="E13" s="66"/>
      <c r="F13" s="75"/>
      <c r="G13" s="75"/>
      <c r="H13" s="81"/>
      <c r="I13" s="75"/>
      <c r="J13" s="81"/>
      <c r="K13" s="117"/>
      <c r="L13" s="81"/>
      <c r="M13" s="86"/>
      <c r="N13" s="77"/>
      <c r="O13" s="76"/>
      <c r="P13" s="71"/>
      <c r="Q13" s="130"/>
      <c r="R13" s="130"/>
      <c r="S13" s="168"/>
      <c r="T13" s="163" t="s">
        <v>181</v>
      </c>
      <c r="U13" s="66"/>
      <c r="V13" s="66"/>
      <c r="W13" s="66"/>
      <c r="X13" s="66"/>
      <c r="Y13" s="66"/>
      <c r="Z13" s="66"/>
      <c r="AA13" s="66"/>
      <c r="AD13" s="64"/>
    </row>
    <row r="14" spans="3:32" x14ac:dyDescent="0.25">
      <c r="C14" s="69"/>
      <c r="D14" s="66"/>
      <c r="E14" s="66"/>
      <c r="F14" s="66"/>
      <c r="G14" s="75"/>
      <c r="H14" s="81"/>
      <c r="I14" s="75"/>
      <c r="J14" s="81"/>
      <c r="K14" s="117"/>
      <c r="L14" s="81"/>
      <c r="M14" s="73"/>
      <c r="N14" s="129"/>
      <c r="O14" s="130"/>
      <c r="P14" s="71"/>
      <c r="T14" s="73"/>
      <c r="U14" s="66"/>
      <c r="V14" s="66"/>
      <c r="W14" s="66"/>
      <c r="X14" s="66"/>
      <c r="Y14" s="66"/>
      <c r="Z14" s="66"/>
      <c r="AA14" s="66"/>
    </row>
    <row r="15" spans="3:32" x14ac:dyDescent="0.25">
      <c r="C15" s="69"/>
      <c r="D15" s="66"/>
      <c r="E15" s="66"/>
      <c r="F15" s="66"/>
      <c r="G15" s="66"/>
      <c r="H15" s="66"/>
      <c r="I15" s="66"/>
      <c r="J15" s="66"/>
      <c r="K15" s="70"/>
      <c r="L15" s="67"/>
      <c r="M15" s="127" t="s">
        <v>152</v>
      </c>
      <c r="N15" s="69"/>
      <c r="O15" s="67"/>
      <c r="P15" s="68"/>
      <c r="T15" s="164" t="s">
        <v>180</v>
      </c>
      <c r="U15" s="66"/>
      <c r="V15" s="66"/>
      <c r="W15" s="66"/>
      <c r="X15" s="66"/>
      <c r="Y15" s="66"/>
      <c r="Z15" s="66"/>
      <c r="AA15" s="66"/>
      <c r="AC15" s="154"/>
    </row>
    <row r="16" spans="3:32" x14ac:dyDescent="0.25">
      <c r="C16" s="69"/>
      <c r="D16" s="66"/>
      <c r="E16" s="66"/>
      <c r="F16" s="66"/>
      <c r="G16" s="66"/>
      <c r="H16" s="66"/>
      <c r="I16" s="66"/>
      <c r="J16" s="66"/>
      <c r="K16" s="70"/>
      <c r="L16" s="67"/>
      <c r="N16" s="69"/>
      <c r="O16" s="66"/>
      <c r="P16" s="68"/>
      <c r="T16" s="165"/>
      <c r="U16" s="66"/>
      <c r="V16" s="66"/>
      <c r="W16" s="66"/>
      <c r="X16" s="66"/>
      <c r="Y16" s="66"/>
      <c r="Z16" s="66"/>
      <c r="AA16" s="66"/>
    </row>
    <row r="17" spans="3:30" x14ac:dyDescent="0.25">
      <c r="C17" s="69"/>
      <c r="D17" s="66"/>
      <c r="E17" s="66"/>
      <c r="F17" s="66"/>
      <c r="G17" s="66"/>
      <c r="H17" s="66"/>
      <c r="I17" s="66"/>
      <c r="J17" s="66"/>
      <c r="K17" s="70"/>
      <c r="L17" s="67"/>
      <c r="N17" s="69"/>
      <c r="O17" s="66"/>
      <c r="P17" s="68"/>
      <c r="U17" s="66"/>
      <c r="V17" s="66"/>
      <c r="W17" s="66"/>
      <c r="X17" s="66"/>
      <c r="Y17" s="66"/>
      <c r="Z17" s="66"/>
      <c r="AA17" s="66"/>
      <c r="AD17" s="64"/>
    </row>
    <row r="18" spans="3:30" x14ac:dyDescent="0.25">
      <c r="C18" s="69"/>
      <c r="D18" s="66"/>
      <c r="E18" s="66"/>
      <c r="F18" s="66"/>
      <c r="G18" s="66"/>
      <c r="H18" s="66"/>
      <c r="I18" s="66"/>
      <c r="J18" s="66"/>
      <c r="K18" s="70"/>
      <c r="L18" s="67"/>
      <c r="N18" s="69"/>
      <c r="O18" s="66"/>
      <c r="P18" s="68"/>
      <c r="Q18" s="129"/>
      <c r="R18" s="130"/>
      <c r="S18" s="168"/>
      <c r="T18" s="163" t="s">
        <v>182</v>
      </c>
      <c r="U18" s="66"/>
      <c r="V18" s="66"/>
      <c r="W18" s="66"/>
      <c r="X18" s="66"/>
      <c r="Y18" s="66"/>
      <c r="Z18" s="66"/>
      <c r="AA18" s="66"/>
      <c r="AD18" s="83"/>
    </row>
    <row r="19" spans="3:30" x14ac:dyDescent="0.25">
      <c r="C19" s="69"/>
      <c r="D19" s="66"/>
      <c r="E19" s="66"/>
      <c r="F19" s="66"/>
      <c r="G19" s="66"/>
      <c r="H19" s="66"/>
      <c r="I19" s="66"/>
      <c r="J19" s="66"/>
      <c r="K19" s="70"/>
      <c r="L19" s="67"/>
      <c r="N19" s="69"/>
      <c r="O19" s="66"/>
      <c r="P19" s="68"/>
      <c r="T19" s="73"/>
      <c r="U19" s="66"/>
      <c r="V19" s="66"/>
      <c r="W19" s="66"/>
      <c r="X19" s="66"/>
      <c r="Y19" s="66"/>
      <c r="Z19" s="66"/>
      <c r="AA19" s="66"/>
      <c r="AD19" s="83"/>
    </row>
    <row r="20" spans="3:30" x14ac:dyDescent="0.25">
      <c r="C20" s="69"/>
      <c r="D20" s="66"/>
      <c r="E20" s="66"/>
      <c r="F20" s="66"/>
      <c r="G20" s="66"/>
      <c r="H20" s="66"/>
      <c r="I20" s="66"/>
      <c r="J20" s="66"/>
      <c r="K20" s="70"/>
      <c r="L20" s="67"/>
      <c r="N20" s="69"/>
      <c r="O20" s="66"/>
      <c r="P20" s="68"/>
      <c r="T20" s="164" t="s">
        <v>183</v>
      </c>
      <c r="U20" s="66"/>
      <c r="V20" s="66"/>
      <c r="W20" s="66"/>
      <c r="X20" s="66"/>
      <c r="Y20" s="66"/>
      <c r="Z20" s="66"/>
      <c r="AA20" s="66"/>
      <c r="AD20" s="83"/>
    </row>
    <row r="21" spans="3:30" x14ac:dyDescent="0.25">
      <c r="C21" s="69"/>
      <c r="D21" s="66"/>
      <c r="E21" s="66"/>
      <c r="F21" s="66"/>
      <c r="G21" s="66"/>
      <c r="H21" s="66"/>
      <c r="I21" s="66"/>
      <c r="J21" s="66"/>
      <c r="K21" s="70"/>
      <c r="L21" s="67"/>
      <c r="N21" s="69"/>
      <c r="O21" s="66"/>
      <c r="P21" s="68"/>
      <c r="T21" s="165"/>
      <c r="U21" s="66"/>
      <c r="V21" s="66"/>
      <c r="W21" s="66"/>
      <c r="X21" s="66"/>
      <c r="Y21" s="66"/>
      <c r="Z21" s="66"/>
      <c r="AA21" s="66"/>
      <c r="AD21" s="82"/>
    </row>
    <row r="22" spans="3:30" x14ac:dyDescent="0.25">
      <c r="C22" s="69"/>
      <c r="D22" s="66"/>
      <c r="E22" s="66"/>
      <c r="F22" s="66"/>
      <c r="G22" s="66"/>
      <c r="H22" s="66"/>
      <c r="I22" s="66"/>
      <c r="J22" s="66"/>
      <c r="K22" s="70"/>
      <c r="L22" s="67"/>
      <c r="N22" s="69"/>
      <c r="O22" s="66"/>
      <c r="P22" s="68"/>
      <c r="U22" s="66"/>
      <c r="V22" s="66"/>
      <c r="W22" s="66"/>
      <c r="X22" s="66"/>
      <c r="Y22" s="66"/>
      <c r="Z22" s="66"/>
      <c r="AA22" s="66"/>
    </row>
    <row r="23" spans="3:30" x14ac:dyDescent="0.25">
      <c r="C23" s="69"/>
      <c r="D23" s="66"/>
      <c r="E23" s="66"/>
      <c r="F23" s="66"/>
      <c r="G23" s="66"/>
      <c r="H23" s="66"/>
      <c r="I23" s="66"/>
      <c r="J23" s="66"/>
      <c r="K23" s="70"/>
      <c r="L23" s="67"/>
      <c r="N23" s="69"/>
      <c r="O23" s="66"/>
      <c r="P23" s="68"/>
      <c r="U23" s="66"/>
      <c r="V23" s="66"/>
      <c r="W23" s="66"/>
      <c r="X23" s="66"/>
      <c r="Y23" s="66"/>
      <c r="Z23" s="66"/>
      <c r="AA23" s="66"/>
    </row>
    <row r="24" spans="3:30" x14ac:dyDescent="0.25">
      <c r="C24" s="69"/>
      <c r="D24" s="66"/>
      <c r="E24" s="66"/>
      <c r="F24" s="66"/>
      <c r="G24" s="66"/>
      <c r="H24" s="66"/>
      <c r="I24" s="66"/>
      <c r="J24" s="66"/>
      <c r="K24" s="70"/>
      <c r="L24" s="67"/>
      <c r="N24" s="69"/>
      <c r="O24" s="66"/>
      <c r="P24" s="68"/>
      <c r="U24" s="66"/>
      <c r="V24" s="66"/>
      <c r="W24" s="66"/>
      <c r="X24" s="66"/>
      <c r="Y24" s="66"/>
      <c r="Z24" s="66"/>
      <c r="AA24" s="66"/>
      <c r="AD24" s="82"/>
    </row>
    <row r="25" spans="3:30" x14ac:dyDescent="0.25">
      <c r="C25" s="69"/>
      <c r="D25" s="66"/>
      <c r="E25" s="66"/>
      <c r="F25" s="66"/>
      <c r="G25" s="66"/>
      <c r="H25" s="66"/>
      <c r="I25" s="66"/>
      <c r="J25" s="66"/>
      <c r="K25" s="70"/>
      <c r="L25" s="67"/>
      <c r="N25" s="69"/>
      <c r="O25" s="66"/>
      <c r="P25" s="68"/>
      <c r="U25" s="66"/>
      <c r="V25" s="66"/>
      <c r="W25" s="66"/>
      <c r="X25" s="66"/>
      <c r="Y25" s="66"/>
      <c r="Z25" s="66"/>
      <c r="AA25" s="66"/>
    </row>
    <row r="26" spans="3:30" x14ac:dyDescent="0.25">
      <c r="C26" s="69"/>
      <c r="D26" s="66"/>
      <c r="E26" s="66"/>
      <c r="F26" s="66"/>
      <c r="G26" s="66"/>
      <c r="H26" s="66"/>
      <c r="I26" s="66"/>
      <c r="J26" s="66"/>
      <c r="K26" s="70"/>
      <c r="L26" s="67"/>
      <c r="N26" s="69"/>
      <c r="O26" s="66"/>
      <c r="P26" s="68"/>
      <c r="U26" s="66"/>
      <c r="V26" s="66"/>
      <c r="W26" s="66"/>
      <c r="X26" s="66"/>
      <c r="Y26" s="66"/>
      <c r="Z26" s="66"/>
      <c r="AA26" s="66"/>
    </row>
    <row r="27" spans="3:30" x14ac:dyDescent="0.25">
      <c r="C27" s="69"/>
      <c r="D27" s="66"/>
      <c r="E27" s="66"/>
      <c r="F27" s="66"/>
      <c r="G27" s="66"/>
      <c r="H27" s="66"/>
      <c r="I27" s="66"/>
      <c r="J27" s="66"/>
      <c r="K27" s="70"/>
      <c r="L27" s="67"/>
      <c r="N27" s="69"/>
      <c r="O27" s="66"/>
      <c r="P27" s="68"/>
      <c r="U27" s="66"/>
      <c r="V27" s="66"/>
      <c r="W27" s="66"/>
      <c r="X27" s="66"/>
      <c r="Y27" s="66"/>
      <c r="Z27" s="66"/>
      <c r="AA27" s="66"/>
    </row>
    <row r="28" spans="3:30" x14ac:dyDescent="0.25">
      <c r="C28" s="69"/>
      <c r="D28" s="66"/>
      <c r="E28" s="66"/>
      <c r="F28" s="66"/>
      <c r="G28" s="66"/>
      <c r="H28" s="66"/>
      <c r="I28" s="66"/>
      <c r="J28" s="66"/>
      <c r="K28" s="70"/>
      <c r="L28" s="67"/>
      <c r="N28" s="69"/>
      <c r="O28" s="66"/>
      <c r="P28" s="68"/>
      <c r="U28" s="66"/>
      <c r="V28" s="66"/>
      <c r="W28" s="66"/>
      <c r="X28" s="66"/>
      <c r="Y28" s="66"/>
      <c r="Z28" s="66"/>
      <c r="AA28" s="66"/>
    </row>
    <row r="29" spans="3:30" x14ac:dyDescent="0.25">
      <c r="C29" s="69"/>
      <c r="D29" s="66"/>
      <c r="E29" s="66"/>
      <c r="F29" s="66"/>
      <c r="G29" s="66"/>
      <c r="H29" s="66"/>
      <c r="I29" s="66"/>
      <c r="J29" s="66"/>
      <c r="K29" s="70"/>
      <c r="L29" s="67"/>
      <c r="N29" s="69"/>
      <c r="O29" s="66"/>
      <c r="P29" s="68"/>
      <c r="U29" s="66"/>
      <c r="V29" s="66"/>
      <c r="W29" s="66"/>
      <c r="X29" s="66"/>
      <c r="Y29" s="66"/>
      <c r="Z29" s="66"/>
      <c r="AA29" s="66"/>
    </row>
    <row r="30" spans="3:30" x14ac:dyDescent="0.25">
      <c r="C30" s="69"/>
      <c r="D30" s="66"/>
      <c r="E30" s="66"/>
      <c r="F30" s="66"/>
      <c r="G30" s="66"/>
      <c r="H30" s="66"/>
      <c r="I30" s="66"/>
      <c r="J30" s="66"/>
      <c r="K30" s="70"/>
      <c r="L30" s="67"/>
      <c r="N30" s="69"/>
      <c r="O30" s="66"/>
      <c r="P30" s="68"/>
      <c r="U30" s="66"/>
      <c r="V30" s="66"/>
      <c r="W30" s="66"/>
      <c r="X30" s="66"/>
      <c r="Y30" s="66"/>
      <c r="Z30" s="66"/>
      <c r="AA30" s="66"/>
    </row>
    <row r="31" spans="3:30" x14ac:dyDescent="0.25">
      <c r="C31" s="69"/>
      <c r="D31" s="66"/>
      <c r="E31" s="66"/>
      <c r="F31" s="66"/>
      <c r="G31" s="66"/>
      <c r="H31" s="66"/>
      <c r="I31" s="66"/>
      <c r="J31" s="66"/>
      <c r="K31" s="70"/>
      <c r="L31" s="67"/>
      <c r="N31" s="69"/>
      <c r="O31" s="66"/>
      <c r="P31" s="68"/>
      <c r="U31" s="66"/>
      <c r="V31" s="66"/>
      <c r="W31" s="66"/>
      <c r="X31" s="66"/>
      <c r="Y31" s="66"/>
      <c r="Z31" s="66"/>
      <c r="AA31" s="66"/>
    </row>
    <row r="32" spans="3:30" x14ac:dyDescent="0.25">
      <c r="C32" s="69"/>
      <c r="D32" s="66"/>
      <c r="E32" s="66"/>
      <c r="F32" s="66"/>
      <c r="G32" s="66"/>
      <c r="H32" s="66"/>
      <c r="I32" s="66"/>
      <c r="J32" s="66"/>
      <c r="K32" s="70"/>
      <c r="L32" s="67"/>
      <c r="N32" s="69"/>
      <c r="O32" s="66"/>
      <c r="P32" s="68"/>
      <c r="U32" s="66"/>
      <c r="V32" s="66"/>
      <c r="W32" s="66"/>
      <c r="X32" s="66"/>
      <c r="Y32" s="66"/>
      <c r="Z32" s="66"/>
      <c r="AA32" s="66"/>
    </row>
    <row r="33" spans="3:27" x14ac:dyDescent="0.25">
      <c r="C33" s="69"/>
      <c r="D33" s="66"/>
      <c r="E33" s="66"/>
      <c r="F33" s="66"/>
      <c r="G33" s="66"/>
      <c r="H33" s="66"/>
      <c r="I33" s="66"/>
      <c r="J33" s="66"/>
      <c r="K33" s="70"/>
      <c r="L33" s="67"/>
      <c r="N33" s="69"/>
      <c r="O33" s="66"/>
      <c r="P33" s="68"/>
      <c r="U33" s="66"/>
      <c r="V33" s="66"/>
      <c r="W33" s="66"/>
      <c r="X33" s="66"/>
      <c r="Y33" s="66"/>
      <c r="Z33" s="66"/>
      <c r="AA33" s="66"/>
    </row>
    <row r="34" spans="3:27" x14ac:dyDescent="0.25">
      <c r="C34" s="69"/>
      <c r="D34" s="66"/>
      <c r="E34" s="66"/>
      <c r="F34" s="66"/>
      <c r="G34" s="66"/>
      <c r="H34" s="66"/>
      <c r="I34" s="66"/>
      <c r="J34" s="66"/>
      <c r="K34" s="70"/>
      <c r="L34" s="67"/>
      <c r="N34" s="69"/>
      <c r="O34" s="66"/>
      <c r="P34" s="68"/>
      <c r="U34" s="66"/>
      <c r="V34" s="66"/>
      <c r="W34" s="66"/>
      <c r="X34" s="66"/>
      <c r="Y34" s="66"/>
      <c r="Z34" s="66"/>
      <c r="AA34" s="66"/>
    </row>
    <row r="35" spans="3:27" x14ac:dyDescent="0.25">
      <c r="C35" s="69"/>
      <c r="D35" s="66"/>
      <c r="E35" s="66"/>
      <c r="F35" s="66"/>
      <c r="G35" s="66"/>
      <c r="H35" s="66"/>
      <c r="I35" s="66"/>
      <c r="J35" s="66"/>
      <c r="K35" s="70"/>
      <c r="L35" s="67"/>
      <c r="N35" s="69"/>
      <c r="O35" s="66"/>
      <c r="P35" s="68"/>
      <c r="U35" s="66"/>
      <c r="V35" s="66"/>
      <c r="W35" s="66"/>
      <c r="X35" s="66"/>
      <c r="Y35" s="66"/>
      <c r="Z35" s="66"/>
      <c r="AA35" s="66"/>
    </row>
    <row r="36" spans="3:27" x14ac:dyDescent="0.25">
      <c r="C36" s="69"/>
      <c r="D36" s="66"/>
      <c r="E36" s="66"/>
      <c r="F36" s="66"/>
      <c r="G36" s="66"/>
      <c r="H36" s="66"/>
      <c r="I36" s="66"/>
      <c r="J36" s="66"/>
      <c r="K36" s="70"/>
      <c r="L36" s="67"/>
      <c r="N36" s="69"/>
      <c r="O36" s="66"/>
      <c r="P36" s="68"/>
      <c r="U36" s="66"/>
      <c r="V36" s="66"/>
      <c r="W36" s="66"/>
      <c r="X36" s="66"/>
      <c r="Y36" s="66"/>
      <c r="Z36" s="66"/>
      <c r="AA36" s="66"/>
    </row>
    <row r="37" spans="3:27" x14ac:dyDescent="0.25">
      <c r="C37" s="69"/>
      <c r="D37" s="66"/>
      <c r="E37" s="66"/>
      <c r="F37" s="66"/>
      <c r="G37" s="66"/>
      <c r="H37" s="66"/>
      <c r="I37" s="66"/>
      <c r="J37" s="66"/>
      <c r="K37" s="70"/>
      <c r="L37" s="67"/>
      <c r="N37" s="69"/>
      <c r="O37" s="66"/>
      <c r="P37" s="68"/>
      <c r="U37" s="66"/>
      <c r="V37" s="66"/>
      <c r="W37" s="66"/>
      <c r="X37" s="66"/>
      <c r="Y37" s="66"/>
      <c r="Z37" s="66"/>
      <c r="AA37" s="66"/>
    </row>
    <row r="38" spans="3:27" x14ac:dyDescent="0.25">
      <c r="D38" s="66"/>
      <c r="E38" s="66"/>
      <c r="F38" s="66"/>
      <c r="G38" s="66"/>
      <c r="H38" s="66"/>
      <c r="I38" s="66"/>
      <c r="J38" s="66"/>
      <c r="K38" s="70"/>
      <c r="L38" s="67"/>
      <c r="N38" s="69"/>
      <c r="O38" s="66"/>
      <c r="P38" s="68"/>
      <c r="U38" s="66"/>
      <c r="V38" s="66"/>
      <c r="W38" s="66"/>
      <c r="X38" s="66"/>
      <c r="Y38" s="66"/>
      <c r="Z38" s="66"/>
      <c r="AA38" s="66"/>
    </row>
    <row r="39" spans="3:27" x14ac:dyDescent="0.25">
      <c r="D39" s="66"/>
      <c r="E39" s="66"/>
      <c r="F39" s="66"/>
      <c r="G39" s="66"/>
      <c r="H39" s="66"/>
      <c r="I39" s="66"/>
      <c r="J39" s="66"/>
      <c r="K39" s="70"/>
      <c r="L39" s="67"/>
      <c r="N39" s="69"/>
      <c r="O39" s="66"/>
      <c r="P39" s="68"/>
      <c r="U39" s="66"/>
      <c r="V39" s="66"/>
      <c r="W39" s="66"/>
      <c r="X39" s="66"/>
      <c r="Y39" s="66"/>
      <c r="Z39" s="66"/>
      <c r="AA39" s="66"/>
    </row>
    <row r="40" spans="3:27" x14ac:dyDescent="0.25">
      <c r="D40" s="66"/>
      <c r="E40" s="66"/>
      <c r="F40" s="66"/>
      <c r="G40" s="66"/>
      <c r="H40" s="66"/>
      <c r="I40" s="66"/>
      <c r="J40" s="66"/>
      <c r="K40" s="70"/>
      <c r="L40" s="67"/>
      <c r="N40" s="69"/>
      <c r="O40" s="66"/>
      <c r="P40" s="68"/>
      <c r="U40" s="66"/>
      <c r="V40" s="66"/>
      <c r="W40" s="66"/>
      <c r="X40" s="66"/>
      <c r="Y40" s="66"/>
      <c r="Z40" s="66"/>
      <c r="AA40" s="66"/>
    </row>
    <row r="41" spans="3:27" x14ac:dyDescent="0.25">
      <c r="D41" s="66"/>
      <c r="E41" s="66"/>
      <c r="F41" s="66"/>
      <c r="G41" s="66"/>
      <c r="H41" s="66"/>
      <c r="I41" s="66"/>
      <c r="J41" s="66"/>
      <c r="K41" s="70"/>
      <c r="L41" s="67"/>
      <c r="N41" s="69"/>
      <c r="O41" s="66"/>
      <c r="P41" s="68"/>
      <c r="U41" s="66"/>
      <c r="V41" s="66"/>
      <c r="W41" s="66"/>
      <c r="X41" s="66"/>
      <c r="Y41" s="66"/>
      <c r="Z41" s="66"/>
      <c r="AA41" s="66"/>
    </row>
    <row r="42" spans="3:27" x14ac:dyDescent="0.25">
      <c r="D42" s="66"/>
      <c r="E42" s="66"/>
      <c r="F42" s="66"/>
      <c r="G42" s="66"/>
      <c r="H42" s="66"/>
      <c r="I42" s="66"/>
      <c r="J42" s="66"/>
      <c r="K42" s="70"/>
      <c r="L42" s="67"/>
      <c r="N42" s="69"/>
      <c r="O42" s="66"/>
      <c r="P42" s="68"/>
      <c r="U42" s="66"/>
      <c r="V42" s="66"/>
      <c r="W42" s="66"/>
      <c r="X42" s="66"/>
      <c r="Y42" s="66"/>
      <c r="Z42" s="66"/>
      <c r="AA42" s="66"/>
    </row>
    <row r="43" spans="3:27" x14ac:dyDescent="0.25">
      <c r="D43" s="66"/>
      <c r="E43" s="66"/>
      <c r="F43" s="66"/>
      <c r="G43" s="66"/>
      <c r="H43" s="66"/>
      <c r="I43" s="66"/>
      <c r="J43" s="66"/>
      <c r="K43" s="70"/>
      <c r="L43" s="67"/>
      <c r="N43" s="69"/>
      <c r="O43" s="66"/>
      <c r="P43" s="68"/>
      <c r="U43" s="66"/>
      <c r="V43" s="66"/>
      <c r="W43" s="66"/>
      <c r="X43" s="66"/>
      <c r="Y43" s="66"/>
      <c r="Z43" s="66"/>
      <c r="AA43" s="66"/>
    </row>
    <row r="44" spans="3:27" x14ac:dyDescent="0.25">
      <c r="D44" s="66"/>
      <c r="E44" s="66"/>
      <c r="F44" s="66"/>
      <c r="G44" s="66"/>
      <c r="H44" s="66"/>
      <c r="I44" s="66"/>
      <c r="J44" s="66"/>
      <c r="K44" s="70"/>
      <c r="L44" s="67"/>
      <c r="N44" s="69"/>
      <c r="O44" s="66"/>
      <c r="P44" s="68"/>
      <c r="U44" s="66"/>
      <c r="V44" s="66"/>
      <c r="W44" s="66"/>
      <c r="X44" s="66"/>
      <c r="Y44" s="66"/>
      <c r="Z44" s="66"/>
      <c r="AA44" s="66"/>
    </row>
    <row r="45" spans="3:27" x14ac:dyDescent="0.25">
      <c r="D45" s="66"/>
      <c r="E45" s="66"/>
      <c r="F45" s="66"/>
      <c r="G45" s="66"/>
      <c r="H45" s="66"/>
      <c r="I45" s="66"/>
      <c r="J45" s="66"/>
      <c r="K45" s="70"/>
      <c r="L45" s="67"/>
      <c r="N45" s="69"/>
      <c r="O45" s="66"/>
      <c r="P45" s="68"/>
      <c r="U45" s="66"/>
      <c r="V45" s="66"/>
      <c r="W45" s="66"/>
      <c r="X45" s="66"/>
      <c r="Y45" s="66"/>
      <c r="Z45" s="66"/>
      <c r="AA45" s="66"/>
    </row>
    <row r="46" spans="3:27" x14ac:dyDescent="0.25">
      <c r="D46" s="66"/>
      <c r="E46" s="66"/>
      <c r="F46" s="66"/>
      <c r="G46" s="66"/>
      <c r="H46" s="66"/>
      <c r="I46" s="66"/>
      <c r="J46" s="66"/>
      <c r="K46" s="70"/>
      <c r="L46" s="67"/>
      <c r="N46" s="69"/>
      <c r="O46" s="66"/>
      <c r="P46" s="68"/>
      <c r="U46" s="66"/>
      <c r="V46" s="66"/>
      <c r="W46" s="66"/>
      <c r="X46" s="66"/>
      <c r="Y46" s="66"/>
      <c r="Z46" s="66"/>
      <c r="AA46" s="66"/>
    </row>
    <row r="47" spans="3:27" x14ac:dyDescent="0.25">
      <c r="D47" s="66"/>
      <c r="E47" s="66"/>
      <c r="F47" s="66"/>
      <c r="G47" s="66"/>
      <c r="H47" s="66"/>
      <c r="I47" s="66"/>
      <c r="J47" s="66"/>
      <c r="K47" s="70"/>
      <c r="L47" s="67"/>
      <c r="N47" s="69"/>
      <c r="O47" s="66"/>
      <c r="P47" s="68"/>
      <c r="U47" s="66"/>
      <c r="V47" s="66"/>
      <c r="W47" s="66"/>
      <c r="X47" s="66"/>
      <c r="Y47" s="66"/>
      <c r="Z47" s="66"/>
      <c r="AA47" s="66"/>
    </row>
    <row r="48" spans="3:27" x14ac:dyDescent="0.25">
      <c r="D48" s="66"/>
      <c r="E48" s="66"/>
      <c r="F48" s="66"/>
      <c r="G48" s="66"/>
      <c r="H48" s="66"/>
      <c r="I48" s="66"/>
      <c r="J48" s="66"/>
      <c r="K48" s="70"/>
      <c r="L48" s="67"/>
      <c r="N48" s="69"/>
      <c r="O48" s="66"/>
      <c r="P48" s="68"/>
      <c r="U48" s="66"/>
      <c r="V48" s="66"/>
      <c r="W48" s="66"/>
      <c r="X48" s="66"/>
      <c r="Y48" s="66"/>
      <c r="Z48" s="66"/>
      <c r="AA48" s="66"/>
    </row>
    <row r="49" spans="4:27" x14ac:dyDescent="0.25">
      <c r="D49" s="66"/>
      <c r="E49" s="66"/>
      <c r="F49" s="66"/>
      <c r="G49" s="66"/>
      <c r="H49" s="66"/>
      <c r="I49" s="66"/>
      <c r="J49" s="66"/>
      <c r="K49" s="70"/>
      <c r="L49" s="67"/>
      <c r="N49" s="69"/>
      <c r="O49" s="66"/>
      <c r="P49" s="68"/>
      <c r="U49" s="66"/>
      <c r="V49" s="66"/>
      <c r="W49" s="66"/>
      <c r="X49" s="66"/>
      <c r="Y49" s="66"/>
      <c r="Z49" s="66"/>
      <c r="AA49" s="66"/>
    </row>
    <row r="50" spans="4:27" x14ac:dyDescent="0.25">
      <c r="D50" s="66"/>
      <c r="E50" s="66"/>
      <c r="F50" s="66"/>
      <c r="G50" s="66"/>
      <c r="H50" s="66"/>
      <c r="I50" s="66"/>
      <c r="J50" s="66"/>
      <c r="K50" s="70"/>
      <c r="L50" s="67"/>
      <c r="N50" s="69"/>
      <c r="O50" s="66"/>
      <c r="P50" s="68"/>
      <c r="U50" s="66"/>
      <c r="V50" s="66"/>
      <c r="W50" s="66"/>
      <c r="X50" s="66"/>
      <c r="Y50" s="66"/>
      <c r="Z50" s="66"/>
      <c r="AA50" s="66"/>
    </row>
    <row r="51" spans="4:27" x14ac:dyDescent="0.25">
      <c r="D51" s="66"/>
      <c r="E51" s="66"/>
      <c r="F51" s="66"/>
      <c r="G51" s="66"/>
      <c r="H51" s="66"/>
      <c r="I51" s="66"/>
      <c r="J51" s="66"/>
      <c r="K51" s="70"/>
      <c r="L51" s="67"/>
      <c r="N51" s="69"/>
      <c r="O51" s="66"/>
      <c r="P51" s="68"/>
      <c r="U51" s="66"/>
      <c r="V51" s="66"/>
      <c r="W51" s="66"/>
      <c r="X51" s="66"/>
      <c r="Y51" s="66"/>
      <c r="Z51" s="66"/>
      <c r="AA51" s="66"/>
    </row>
    <row r="52" spans="4:27" x14ac:dyDescent="0.25">
      <c r="D52" s="66"/>
      <c r="E52" s="66"/>
      <c r="F52" s="66"/>
      <c r="G52" s="66"/>
      <c r="H52" s="66"/>
      <c r="I52" s="66"/>
      <c r="J52" s="66"/>
      <c r="K52" s="70"/>
      <c r="L52" s="67"/>
      <c r="N52" s="69"/>
      <c r="O52" s="66"/>
      <c r="P52" s="68"/>
      <c r="U52" s="66"/>
      <c r="V52" s="66"/>
      <c r="W52" s="66"/>
      <c r="X52" s="66"/>
      <c r="Y52" s="66"/>
      <c r="Z52" s="66"/>
      <c r="AA52" s="66"/>
    </row>
    <row r="53" spans="4:27" x14ac:dyDescent="0.25">
      <c r="D53" s="66"/>
      <c r="E53" s="66"/>
      <c r="F53" s="66"/>
      <c r="G53" s="66"/>
      <c r="H53" s="66"/>
      <c r="I53" s="66"/>
      <c r="J53" s="66"/>
      <c r="K53" s="70"/>
      <c r="L53" s="67"/>
      <c r="N53" s="69"/>
      <c r="O53" s="66"/>
      <c r="P53" s="68"/>
      <c r="U53" s="66"/>
      <c r="V53" s="66"/>
      <c r="W53" s="66"/>
      <c r="X53" s="66"/>
      <c r="Y53" s="66"/>
      <c r="Z53" s="66"/>
      <c r="AA53" s="66"/>
    </row>
    <row r="54" spans="4:27" x14ac:dyDescent="0.25">
      <c r="D54" s="66"/>
      <c r="E54" s="66"/>
      <c r="F54" s="66"/>
      <c r="G54" s="66"/>
      <c r="H54" s="66"/>
      <c r="I54" s="66"/>
      <c r="J54" s="66"/>
      <c r="K54" s="70"/>
      <c r="L54" s="67"/>
      <c r="N54" s="69"/>
      <c r="O54" s="66"/>
      <c r="P54" s="68"/>
      <c r="U54" s="66"/>
      <c r="V54" s="66"/>
      <c r="W54" s="66"/>
      <c r="X54" s="66"/>
      <c r="Y54" s="66"/>
      <c r="Z54" s="66"/>
      <c r="AA54" s="66"/>
    </row>
    <row r="55" spans="4:27" x14ac:dyDescent="0.25">
      <c r="D55" s="66"/>
      <c r="E55" s="66"/>
      <c r="F55" s="66"/>
      <c r="G55" s="66"/>
      <c r="H55" s="66"/>
      <c r="I55" s="66"/>
      <c r="J55" s="66"/>
      <c r="K55" s="70"/>
      <c r="L55" s="67"/>
      <c r="N55" s="69"/>
      <c r="O55" s="66"/>
      <c r="P55" s="68"/>
      <c r="U55" s="66"/>
      <c r="V55" s="66"/>
      <c r="W55" s="66"/>
      <c r="X55" s="66"/>
      <c r="Y55" s="66"/>
      <c r="Z55" s="66"/>
      <c r="AA55" s="66"/>
    </row>
    <row r="56" spans="4:27" x14ac:dyDescent="0.25">
      <c r="D56" s="66"/>
      <c r="E56" s="66"/>
      <c r="F56" s="66"/>
      <c r="G56" s="66"/>
      <c r="H56" s="66"/>
      <c r="I56" s="66"/>
      <c r="J56" s="66"/>
      <c r="K56" s="70"/>
      <c r="L56" s="67"/>
      <c r="N56" s="69"/>
      <c r="O56" s="66"/>
      <c r="P56" s="68"/>
      <c r="U56" s="66"/>
      <c r="V56" s="66"/>
      <c r="W56" s="66"/>
      <c r="X56" s="66"/>
      <c r="Y56" s="66"/>
      <c r="Z56" s="66"/>
      <c r="AA56" s="66"/>
    </row>
    <row r="57" spans="4:27" x14ac:dyDescent="0.25">
      <c r="D57" s="66"/>
      <c r="E57" s="66"/>
      <c r="F57" s="66"/>
      <c r="G57" s="66"/>
      <c r="H57" s="66"/>
      <c r="I57" s="66"/>
      <c r="J57" s="66"/>
      <c r="K57" s="70"/>
      <c r="L57" s="67"/>
      <c r="N57" s="69"/>
      <c r="O57" s="66"/>
      <c r="P57" s="68"/>
      <c r="U57" s="66"/>
      <c r="V57" s="66"/>
      <c r="W57" s="66"/>
      <c r="X57" s="66"/>
      <c r="Y57" s="66"/>
      <c r="Z57" s="66"/>
      <c r="AA57" s="66"/>
    </row>
    <row r="58" spans="4:27" x14ac:dyDescent="0.25">
      <c r="D58" s="66"/>
      <c r="E58" s="66"/>
      <c r="F58" s="66"/>
      <c r="G58" s="66"/>
      <c r="H58" s="66"/>
      <c r="I58" s="66"/>
      <c r="J58" s="66"/>
      <c r="K58" s="70"/>
      <c r="L58" s="67"/>
      <c r="N58" s="69"/>
      <c r="O58" s="66"/>
      <c r="P58" s="68"/>
      <c r="U58" s="66"/>
      <c r="V58" s="66"/>
      <c r="W58" s="66"/>
      <c r="X58" s="66"/>
      <c r="Y58" s="66"/>
      <c r="Z58" s="66"/>
      <c r="AA58" s="66"/>
    </row>
    <row r="59" spans="4:27" x14ac:dyDescent="0.25">
      <c r="D59" s="66"/>
      <c r="E59" s="66"/>
      <c r="F59" s="66"/>
      <c r="G59" s="66"/>
      <c r="H59" s="66"/>
      <c r="I59" s="66"/>
      <c r="J59" s="66"/>
      <c r="K59" s="70"/>
      <c r="L59" s="67"/>
      <c r="N59" s="69"/>
      <c r="O59" s="66"/>
      <c r="P59" s="68"/>
      <c r="U59" s="66"/>
      <c r="V59" s="66"/>
      <c r="W59" s="66"/>
      <c r="X59" s="66"/>
      <c r="Y59" s="66"/>
      <c r="Z59" s="66"/>
      <c r="AA59" s="66"/>
    </row>
    <row r="60" spans="4:27" x14ac:dyDescent="0.25">
      <c r="D60" s="66"/>
      <c r="E60" s="66"/>
      <c r="F60" s="66"/>
      <c r="G60" s="66"/>
      <c r="H60" s="66"/>
      <c r="I60" s="66"/>
      <c r="J60" s="66"/>
      <c r="K60" s="70"/>
      <c r="L60" s="67"/>
      <c r="N60" s="69"/>
      <c r="O60" s="66"/>
      <c r="P60" s="68"/>
      <c r="U60" s="66"/>
      <c r="V60" s="66"/>
      <c r="W60" s="66"/>
      <c r="X60" s="66"/>
      <c r="Y60" s="66"/>
      <c r="Z60" s="66"/>
      <c r="AA60" s="66"/>
    </row>
    <row r="61" spans="4:27" x14ac:dyDescent="0.25">
      <c r="D61" s="66"/>
      <c r="E61" s="66"/>
      <c r="F61" s="66"/>
      <c r="G61" s="66"/>
      <c r="H61" s="66"/>
      <c r="I61" s="66"/>
      <c r="J61" s="66"/>
      <c r="K61" s="70"/>
      <c r="L61" s="67"/>
      <c r="N61" s="69"/>
      <c r="O61" s="66"/>
      <c r="P61" s="68"/>
      <c r="U61" s="66"/>
      <c r="V61" s="66"/>
      <c r="W61" s="66"/>
      <c r="X61" s="66"/>
      <c r="Y61" s="66"/>
      <c r="Z61" s="66"/>
      <c r="AA61" s="66"/>
    </row>
    <row r="62" spans="4:27" x14ac:dyDescent="0.25">
      <c r="D62" s="66"/>
      <c r="E62" s="66"/>
      <c r="F62" s="66"/>
      <c r="G62" s="66"/>
      <c r="H62" s="66"/>
      <c r="I62" s="66"/>
      <c r="J62" s="66"/>
      <c r="K62" s="70"/>
      <c r="L62" s="67"/>
      <c r="N62" s="69"/>
      <c r="O62" s="66"/>
      <c r="P62" s="68"/>
      <c r="U62" s="66"/>
      <c r="V62" s="66"/>
      <c r="W62" s="66"/>
      <c r="X62" s="66"/>
      <c r="Y62" s="66"/>
      <c r="Z62" s="66"/>
      <c r="AA62" s="66"/>
    </row>
    <row r="63" spans="4:27" x14ac:dyDescent="0.25">
      <c r="D63" s="66"/>
      <c r="E63" s="66"/>
      <c r="F63" s="66"/>
      <c r="G63" s="66"/>
      <c r="H63" s="66"/>
      <c r="I63" s="66"/>
      <c r="J63" s="66"/>
      <c r="K63" s="70"/>
      <c r="L63" s="67"/>
      <c r="N63" s="69"/>
      <c r="O63" s="66"/>
      <c r="P63" s="68"/>
      <c r="U63" s="66"/>
      <c r="V63" s="66"/>
      <c r="W63" s="66"/>
      <c r="X63" s="66"/>
      <c r="Y63" s="66"/>
      <c r="Z63" s="66"/>
      <c r="AA63" s="66"/>
    </row>
    <row r="64" spans="4:27" x14ac:dyDescent="0.25">
      <c r="D64" s="66"/>
      <c r="E64" s="66"/>
      <c r="F64" s="66"/>
      <c r="G64" s="66"/>
      <c r="H64" s="66"/>
      <c r="I64" s="66"/>
      <c r="J64" s="66"/>
      <c r="K64" s="70"/>
      <c r="L64" s="67"/>
      <c r="N64" s="69"/>
      <c r="O64" s="66"/>
      <c r="P64" s="68"/>
      <c r="U64" s="66"/>
      <c r="V64" s="66"/>
      <c r="W64" s="66"/>
      <c r="X64" s="66"/>
      <c r="Y64" s="66"/>
      <c r="Z64" s="66"/>
      <c r="AA64" s="66"/>
    </row>
    <row r="65" spans="4:27" x14ac:dyDescent="0.25">
      <c r="D65" s="66"/>
      <c r="E65" s="66"/>
      <c r="F65" s="66"/>
      <c r="G65" s="66"/>
      <c r="H65" s="66"/>
      <c r="I65" s="66"/>
      <c r="J65" s="66"/>
      <c r="K65" s="70"/>
      <c r="L65" s="67"/>
      <c r="N65" s="69"/>
      <c r="O65" s="66"/>
      <c r="P65" s="68"/>
      <c r="U65" s="66"/>
      <c r="V65" s="66"/>
      <c r="W65" s="66"/>
      <c r="X65" s="66"/>
      <c r="Y65" s="66"/>
      <c r="Z65" s="66"/>
      <c r="AA65" s="66"/>
    </row>
    <row r="66" spans="4:27" x14ac:dyDescent="0.25">
      <c r="D66" s="66"/>
      <c r="E66" s="66"/>
      <c r="F66" s="66"/>
      <c r="G66" s="66"/>
      <c r="H66" s="66"/>
      <c r="I66" s="66"/>
      <c r="J66" s="66"/>
      <c r="K66" s="70"/>
      <c r="L66" s="67"/>
      <c r="N66" s="69"/>
      <c r="O66" s="66"/>
      <c r="P66" s="68"/>
      <c r="U66" s="66"/>
      <c r="V66" s="66"/>
      <c r="W66" s="66"/>
      <c r="X66" s="66"/>
      <c r="Y66" s="66"/>
      <c r="Z66" s="66"/>
      <c r="AA66" s="66"/>
    </row>
    <row r="67" spans="4:27" x14ac:dyDescent="0.25">
      <c r="D67" s="66"/>
      <c r="E67" s="66"/>
      <c r="F67" s="66"/>
      <c r="G67" s="66"/>
      <c r="H67" s="66"/>
      <c r="I67" s="66"/>
      <c r="J67" s="66"/>
      <c r="K67" s="70"/>
      <c r="L67" s="67"/>
      <c r="N67" s="69"/>
      <c r="O67" s="66"/>
      <c r="P67" s="68"/>
      <c r="U67" s="66"/>
      <c r="V67" s="66"/>
      <c r="W67" s="66"/>
      <c r="X67" s="66"/>
      <c r="Y67" s="66"/>
      <c r="Z67" s="66"/>
      <c r="AA67" s="66"/>
    </row>
    <row r="68" spans="4:27" x14ac:dyDescent="0.25">
      <c r="D68" s="66"/>
      <c r="E68" s="66"/>
      <c r="F68" s="66"/>
      <c r="G68" s="66"/>
      <c r="H68" s="66"/>
      <c r="I68" s="66"/>
      <c r="J68" s="66"/>
      <c r="K68" s="70"/>
      <c r="L68" s="67"/>
      <c r="N68" s="69"/>
      <c r="O68" s="66"/>
      <c r="P68" s="68"/>
      <c r="U68" s="66"/>
      <c r="V68" s="66"/>
      <c r="W68" s="66"/>
      <c r="X68" s="66"/>
      <c r="Y68" s="66"/>
      <c r="Z68" s="66"/>
      <c r="AA68" s="66"/>
    </row>
    <row r="69" spans="4:27" x14ac:dyDescent="0.25">
      <c r="D69" s="66"/>
      <c r="E69" s="66"/>
      <c r="F69" s="66"/>
      <c r="G69" s="66"/>
      <c r="H69" s="66"/>
      <c r="I69" s="66"/>
      <c r="J69" s="66"/>
      <c r="K69" s="70"/>
      <c r="L69" s="67"/>
      <c r="N69" s="69"/>
      <c r="O69" s="66"/>
      <c r="P69" s="68"/>
      <c r="U69" s="66"/>
      <c r="V69" s="66"/>
      <c r="W69" s="66"/>
      <c r="X69" s="66"/>
      <c r="Y69" s="66"/>
      <c r="Z69" s="66"/>
      <c r="AA69" s="66"/>
    </row>
    <row r="70" spans="4:27" x14ac:dyDescent="0.25">
      <c r="D70" s="66"/>
      <c r="E70" s="66"/>
      <c r="F70" s="66"/>
      <c r="G70" s="66"/>
      <c r="H70" s="66"/>
      <c r="I70" s="66"/>
      <c r="J70" s="66"/>
      <c r="K70" s="70"/>
      <c r="L70" s="67"/>
      <c r="N70" s="69"/>
      <c r="O70" s="66"/>
      <c r="P70" s="68"/>
      <c r="U70" s="66"/>
      <c r="V70" s="66"/>
      <c r="W70" s="66"/>
      <c r="X70" s="66"/>
      <c r="Y70" s="66"/>
      <c r="Z70" s="66"/>
      <c r="AA70" s="66"/>
    </row>
    <row r="71" spans="4:27" x14ac:dyDescent="0.25">
      <c r="D71" s="66"/>
      <c r="E71" s="66"/>
      <c r="F71" s="66"/>
      <c r="G71" s="66"/>
      <c r="H71" s="66"/>
      <c r="I71" s="66"/>
      <c r="J71" s="66"/>
      <c r="K71" s="70"/>
      <c r="L71" s="67"/>
      <c r="N71" s="69"/>
      <c r="O71" s="66"/>
      <c r="P71" s="68"/>
      <c r="U71" s="66"/>
      <c r="V71" s="66"/>
      <c r="W71" s="66"/>
      <c r="X71" s="66"/>
      <c r="Y71" s="66"/>
      <c r="Z71" s="66"/>
      <c r="AA71" s="66"/>
    </row>
    <row r="72" spans="4:27" x14ac:dyDescent="0.25">
      <c r="D72" s="66"/>
      <c r="E72" s="66"/>
      <c r="F72" s="66"/>
      <c r="G72" s="66"/>
      <c r="H72" s="66"/>
      <c r="I72" s="66"/>
      <c r="J72" s="66"/>
      <c r="K72" s="70"/>
      <c r="L72" s="67"/>
      <c r="N72" s="69"/>
      <c r="O72" s="66"/>
      <c r="P72" s="68"/>
      <c r="U72" s="66"/>
      <c r="V72" s="66"/>
      <c r="W72" s="66"/>
      <c r="X72" s="66"/>
      <c r="Y72" s="66"/>
      <c r="Z72" s="66"/>
      <c r="AA72" s="66"/>
    </row>
    <row r="73" spans="4:27" x14ac:dyDescent="0.25">
      <c r="D73" s="66"/>
      <c r="E73" s="66"/>
      <c r="F73" s="66"/>
      <c r="G73" s="66"/>
      <c r="H73" s="66"/>
      <c r="I73" s="66"/>
      <c r="J73" s="66"/>
      <c r="K73" s="70"/>
      <c r="L73" s="67"/>
      <c r="N73" s="69"/>
      <c r="O73" s="66"/>
      <c r="P73" s="68"/>
      <c r="U73" s="66"/>
      <c r="V73" s="66"/>
      <c r="W73" s="66"/>
      <c r="X73" s="66"/>
      <c r="Y73" s="66"/>
      <c r="Z73" s="66"/>
      <c r="AA73" s="66"/>
    </row>
    <row r="74" spans="4:27" x14ac:dyDescent="0.25">
      <c r="D74" s="66"/>
      <c r="E74" s="66"/>
      <c r="F74" s="66"/>
      <c r="G74" s="66"/>
      <c r="H74" s="66"/>
      <c r="I74" s="66"/>
      <c r="J74" s="66"/>
      <c r="K74" s="70"/>
      <c r="L74" s="67"/>
      <c r="N74" s="69"/>
      <c r="O74" s="66"/>
      <c r="P74" s="68"/>
      <c r="U74" s="66"/>
      <c r="V74" s="66"/>
      <c r="W74" s="66"/>
      <c r="X74" s="66"/>
      <c r="Y74" s="66"/>
      <c r="Z74" s="66"/>
      <c r="AA74" s="66"/>
    </row>
    <row r="75" spans="4:27" x14ac:dyDescent="0.25">
      <c r="D75" s="66"/>
      <c r="E75" s="66"/>
      <c r="F75" s="66"/>
      <c r="G75" s="66"/>
      <c r="H75" s="66"/>
      <c r="I75" s="66"/>
      <c r="J75" s="66"/>
      <c r="K75" s="70"/>
      <c r="L75" s="67"/>
      <c r="N75" s="69"/>
      <c r="O75" s="66"/>
      <c r="P75" s="68"/>
      <c r="U75" s="66"/>
      <c r="V75" s="66"/>
      <c r="W75" s="66"/>
      <c r="X75" s="66"/>
      <c r="Y75" s="66"/>
      <c r="Z75" s="66"/>
      <c r="AA75" s="66"/>
    </row>
    <row r="76" spans="4:27" x14ac:dyDescent="0.25">
      <c r="D76" s="66"/>
      <c r="E76" s="66"/>
      <c r="F76" s="66"/>
      <c r="G76" s="66"/>
      <c r="H76" s="66"/>
      <c r="I76" s="66"/>
      <c r="J76" s="66"/>
      <c r="K76" s="70"/>
      <c r="L76" s="67"/>
      <c r="N76" s="69"/>
      <c r="O76" s="66"/>
      <c r="P76" s="68"/>
      <c r="U76" s="66"/>
      <c r="V76" s="66"/>
      <c r="W76" s="66"/>
      <c r="X76" s="66"/>
      <c r="Y76" s="66"/>
      <c r="Z76" s="66"/>
      <c r="AA76" s="66"/>
    </row>
    <row r="77" spans="4:27" x14ac:dyDescent="0.25">
      <c r="D77" s="66"/>
      <c r="E77" s="66"/>
      <c r="F77" s="66"/>
      <c r="G77" s="66"/>
      <c r="H77" s="66"/>
      <c r="I77" s="66"/>
      <c r="J77" s="66"/>
      <c r="K77" s="70"/>
      <c r="L77" s="67"/>
      <c r="N77" s="69"/>
      <c r="O77" s="66"/>
      <c r="P77" s="68"/>
      <c r="U77" s="66"/>
      <c r="V77" s="66"/>
      <c r="W77" s="66"/>
      <c r="X77" s="66"/>
      <c r="Y77" s="66"/>
      <c r="Z77" s="66"/>
      <c r="AA77" s="66"/>
    </row>
    <row r="78" spans="4:27" x14ac:dyDescent="0.25">
      <c r="D78" s="66"/>
      <c r="E78" s="66"/>
      <c r="F78" s="66"/>
      <c r="G78" s="66"/>
      <c r="H78" s="66"/>
      <c r="I78" s="66"/>
      <c r="J78" s="66"/>
      <c r="K78" s="70"/>
      <c r="L78" s="67"/>
      <c r="N78" s="69"/>
      <c r="O78" s="66"/>
      <c r="P78" s="68"/>
      <c r="U78" s="66"/>
      <c r="V78" s="66"/>
      <c r="W78" s="66"/>
      <c r="X78" s="66"/>
      <c r="Y78" s="66"/>
      <c r="Z78" s="66"/>
      <c r="AA78" s="66"/>
    </row>
    <row r="79" spans="4:27" x14ac:dyDescent="0.25">
      <c r="D79" s="66"/>
      <c r="E79" s="66"/>
      <c r="F79" s="66"/>
      <c r="G79" s="66"/>
      <c r="H79" s="66"/>
      <c r="I79" s="66"/>
      <c r="J79" s="66"/>
      <c r="K79" s="70"/>
      <c r="L79" s="67"/>
      <c r="N79" s="69"/>
      <c r="O79" s="66"/>
      <c r="P79" s="68"/>
      <c r="U79" s="66"/>
      <c r="V79" s="66"/>
      <c r="W79" s="66"/>
      <c r="X79" s="66"/>
      <c r="Y79" s="66"/>
      <c r="Z79" s="66"/>
      <c r="AA79" s="66"/>
    </row>
    <row r="80" spans="4:27" x14ac:dyDescent="0.25">
      <c r="D80" s="66"/>
      <c r="E80" s="66"/>
      <c r="F80" s="66"/>
      <c r="G80" s="66"/>
      <c r="H80" s="66"/>
      <c r="I80" s="66"/>
      <c r="J80" s="66"/>
      <c r="K80" s="70"/>
      <c r="L80" s="67"/>
      <c r="N80" s="69"/>
      <c r="O80" s="66"/>
      <c r="P80" s="68"/>
      <c r="U80" s="66"/>
      <c r="V80" s="66"/>
      <c r="W80" s="66"/>
      <c r="X80" s="66"/>
      <c r="Y80" s="66"/>
      <c r="Z80" s="66"/>
      <c r="AA80" s="66"/>
    </row>
    <row r="81" spans="4:27" x14ac:dyDescent="0.25">
      <c r="D81" s="66"/>
      <c r="E81" s="66"/>
      <c r="F81" s="66"/>
      <c r="G81" s="66"/>
      <c r="H81" s="66"/>
      <c r="I81" s="66"/>
      <c r="J81" s="66"/>
      <c r="K81" s="70"/>
      <c r="L81" s="67"/>
      <c r="N81" s="69"/>
      <c r="O81" s="66"/>
      <c r="P81" s="68"/>
      <c r="U81" s="66"/>
      <c r="V81" s="66"/>
      <c r="W81" s="66"/>
      <c r="X81" s="66"/>
      <c r="Y81" s="66"/>
      <c r="Z81" s="66"/>
      <c r="AA81" s="66"/>
    </row>
    <row r="82" spans="4:27" x14ac:dyDescent="0.25">
      <c r="D82" s="66"/>
      <c r="E82" s="66"/>
      <c r="F82" s="66"/>
      <c r="G82" s="66"/>
      <c r="H82" s="66"/>
      <c r="I82" s="66"/>
      <c r="J82" s="66"/>
      <c r="K82" s="70"/>
      <c r="L82" s="67"/>
      <c r="N82" s="69"/>
      <c r="O82" s="66"/>
      <c r="P82" s="68"/>
      <c r="U82" s="66"/>
      <c r="V82" s="66"/>
      <c r="W82" s="66"/>
      <c r="X82" s="66"/>
      <c r="Y82" s="66"/>
      <c r="Z82" s="66"/>
      <c r="AA82" s="66"/>
    </row>
    <row r="83" spans="4:27" x14ac:dyDescent="0.25">
      <c r="D83" s="66"/>
      <c r="E83" s="66"/>
      <c r="F83" s="66"/>
      <c r="G83" s="66"/>
      <c r="H83" s="66"/>
      <c r="I83" s="66"/>
      <c r="J83" s="66"/>
      <c r="K83" s="70"/>
      <c r="L83" s="67"/>
      <c r="N83" s="69"/>
      <c r="O83" s="66"/>
      <c r="P83" s="68"/>
      <c r="U83" s="66"/>
      <c r="V83" s="66"/>
      <c r="W83" s="66"/>
      <c r="X83" s="66"/>
      <c r="Y83" s="66"/>
      <c r="Z83" s="66"/>
      <c r="AA83" s="66"/>
    </row>
    <row r="84" spans="4:27" x14ac:dyDescent="0.25">
      <c r="D84" s="66"/>
      <c r="E84" s="66"/>
      <c r="F84" s="66"/>
      <c r="G84" s="66"/>
      <c r="H84" s="66"/>
      <c r="I84" s="66"/>
      <c r="J84" s="66"/>
      <c r="K84" s="70"/>
      <c r="L84" s="67"/>
      <c r="N84" s="69"/>
      <c r="O84" s="66"/>
      <c r="P84" s="68"/>
      <c r="U84" s="66"/>
      <c r="V84" s="66"/>
      <c r="W84" s="66"/>
      <c r="X84" s="66"/>
      <c r="Y84" s="66"/>
      <c r="Z84" s="66"/>
      <c r="AA84" s="66"/>
    </row>
    <row r="85" spans="4:27" x14ac:dyDescent="0.25">
      <c r="D85" s="66"/>
      <c r="E85" s="66"/>
      <c r="F85" s="66"/>
      <c r="G85" s="66"/>
      <c r="H85" s="66"/>
      <c r="I85" s="66"/>
      <c r="J85" s="66"/>
      <c r="K85" s="70"/>
      <c r="L85" s="67"/>
      <c r="N85" s="69"/>
      <c r="O85" s="66"/>
      <c r="P85" s="68"/>
      <c r="U85" s="66"/>
      <c r="V85" s="66"/>
      <c r="W85" s="66"/>
      <c r="X85" s="66"/>
      <c r="Y85" s="66"/>
      <c r="Z85" s="66"/>
      <c r="AA85" s="66"/>
    </row>
    <row r="86" spans="4:27" x14ac:dyDescent="0.25">
      <c r="D86" s="66"/>
      <c r="E86" s="66"/>
      <c r="F86" s="66"/>
      <c r="G86" s="66"/>
      <c r="H86" s="66"/>
      <c r="I86" s="66"/>
      <c r="J86" s="66"/>
      <c r="K86" s="70"/>
      <c r="L86" s="67"/>
      <c r="N86" s="69"/>
      <c r="O86" s="66"/>
      <c r="P86" s="68"/>
      <c r="U86" s="66"/>
      <c r="V86" s="66"/>
      <c r="W86" s="66"/>
      <c r="X86" s="66"/>
      <c r="Y86" s="66"/>
      <c r="Z86" s="66"/>
      <c r="AA86" s="66"/>
    </row>
    <row r="87" spans="4:27" x14ac:dyDescent="0.25">
      <c r="D87" s="66"/>
      <c r="E87" s="66"/>
      <c r="F87" s="66"/>
      <c r="G87" s="66"/>
      <c r="H87" s="66"/>
      <c r="I87" s="66"/>
      <c r="J87" s="66"/>
      <c r="K87" s="70"/>
      <c r="L87" s="67"/>
      <c r="N87" s="69"/>
      <c r="O87" s="66"/>
      <c r="P87" s="68"/>
      <c r="U87" s="66"/>
      <c r="V87" s="66"/>
      <c r="W87" s="66"/>
      <c r="X87" s="66"/>
      <c r="Y87" s="66"/>
      <c r="Z87" s="66"/>
      <c r="AA87" s="66"/>
    </row>
    <row r="88" spans="4:27" x14ac:dyDescent="0.25">
      <c r="D88" s="66"/>
      <c r="E88" s="66"/>
      <c r="F88" s="66"/>
      <c r="G88" s="66"/>
      <c r="H88" s="66"/>
      <c r="I88" s="66"/>
      <c r="J88" s="66"/>
      <c r="K88" s="70"/>
      <c r="L88" s="67"/>
      <c r="N88" s="69"/>
      <c r="O88" s="66"/>
      <c r="P88" s="68"/>
      <c r="U88" s="66"/>
      <c r="V88" s="66"/>
      <c r="W88" s="66"/>
      <c r="X88" s="66"/>
      <c r="Y88" s="66"/>
      <c r="Z88" s="66"/>
      <c r="AA88" s="66"/>
    </row>
    <row r="89" spans="4:27" x14ac:dyDescent="0.25">
      <c r="D89" s="66"/>
      <c r="E89" s="66"/>
      <c r="F89" s="66"/>
      <c r="G89" s="66"/>
      <c r="H89" s="66"/>
      <c r="I89" s="66"/>
      <c r="J89" s="66"/>
      <c r="K89" s="70"/>
      <c r="L89" s="67"/>
      <c r="N89" s="69"/>
      <c r="O89" s="66"/>
      <c r="P89" s="68"/>
      <c r="U89" s="66"/>
      <c r="V89" s="66"/>
      <c r="W89" s="66"/>
      <c r="X89" s="66"/>
      <c r="Y89" s="66"/>
      <c r="Z89" s="66"/>
      <c r="AA89" s="66"/>
    </row>
    <row r="90" spans="4:27" x14ac:dyDescent="0.25">
      <c r="D90" s="66"/>
      <c r="E90" s="66"/>
      <c r="F90" s="66"/>
      <c r="G90" s="66"/>
      <c r="H90" s="66"/>
      <c r="I90" s="66"/>
      <c r="J90" s="66"/>
      <c r="K90" s="70"/>
      <c r="L90" s="67"/>
      <c r="N90" s="69"/>
      <c r="O90" s="66"/>
      <c r="P90" s="68"/>
      <c r="U90" s="66"/>
      <c r="V90" s="66"/>
      <c r="W90" s="66"/>
      <c r="X90" s="66"/>
      <c r="Y90" s="66"/>
      <c r="Z90" s="66"/>
      <c r="AA90" s="66"/>
    </row>
    <row r="91" spans="4:27" x14ac:dyDescent="0.25">
      <c r="D91" s="66"/>
      <c r="E91" s="66"/>
      <c r="F91" s="66"/>
      <c r="G91" s="66"/>
      <c r="H91" s="66"/>
      <c r="I91" s="66"/>
      <c r="J91" s="66"/>
      <c r="K91" s="70"/>
      <c r="L91" s="67"/>
      <c r="N91" s="69"/>
      <c r="O91" s="66"/>
      <c r="P91" s="68"/>
      <c r="U91" s="66"/>
      <c r="V91" s="66"/>
      <c r="W91" s="66"/>
      <c r="X91" s="66"/>
      <c r="Y91" s="66"/>
      <c r="Z91" s="66"/>
      <c r="AA91" s="66"/>
    </row>
    <row r="92" spans="4:27" x14ac:dyDescent="0.25">
      <c r="D92" s="66"/>
      <c r="E92" s="66"/>
      <c r="F92" s="66"/>
      <c r="G92" s="66"/>
      <c r="H92" s="66"/>
      <c r="I92" s="66"/>
      <c r="J92" s="66"/>
      <c r="K92" s="70"/>
      <c r="L92" s="67"/>
      <c r="N92" s="69"/>
      <c r="O92" s="66"/>
      <c r="P92" s="68"/>
      <c r="U92" s="66"/>
      <c r="V92" s="66"/>
      <c r="W92" s="66"/>
      <c r="X92" s="66"/>
      <c r="Y92" s="66"/>
      <c r="Z92" s="66"/>
      <c r="AA92" s="66"/>
    </row>
    <row r="93" spans="4:27" x14ac:dyDescent="0.25">
      <c r="D93" s="66"/>
      <c r="E93" s="66"/>
      <c r="F93" s="66"/>
      <c r="G93" s="66"/>
      <c r="H93" s="66"/>
      <c r="I93" s="66"/>
      <c r="J93" s="66"/>
      <c r="K93" s="70"/>
      <c r="L93" s="67"/>
      <c r="N93" s="69"/>
      <c r="O93" s="66"/>
      <c r="P93" s="68"/>
      <c r="U93" s="66"/>
      <c r="V93" s="66"/>
      <c r="W93" s="66"/>
      <c r="X93" s="66"/>
      <c r="Y93" s="66"/>
      <c r="Z93" s="66"/>
      <c r="AA93" s="66"/>
    </row>
    <row r="94" spans="4:27" x14ac:dyDescent="0.25">
      <c r="D94" s="66"/>
      <c r="E94" s="66"/>
      <c r="F94" s="66"/>
      <c r="G94" s="66"/>
      <c r="H94" s="66"/>
      <c r="I94" s="66"/>
      <c r="J94" s="66"/>
      <c r="K94" s="70"/>
      <c r="L94" s="67"/>
      <c r="N94" s="69"/>
      <c r="O94" s="66"/>
      <c r="P94" s="68"/>
      <c r="U94" s="66"/>
      <c r="V94" s="66"/>
      <c r="W94" s="66"/>
      <c r="X94" s="66"/>
      <c r="Y94" s="66"/>
      <c r="Z94" s="66"/>
      <c r="AA94" s="66"/>
    </row>
    <row r="95" spans="4:27" x14ac:dyDescent="0.25">
      <c r="D95" s="66"/>
      <c r="E95" s="66"/>
      <c r="F95" s="66"/>
      <c r="G95" s="66"/>
      <c r="H95" s="66"/>
      <c r="I95" s="66"/>
      <c r="J95" s="66"/>
      <c r="K95" s="70"/>
      <c r="L95" s="67"/>
      <c r="N95" s="69"/>
      <c r="O95" s="66"/>
      <c r="P95" s="68"/>
      <c r="U95" s="66"/>
      <c r="V95" s="66"/>
      <c r="W95" s="66"/>
      <c r="X95" s="66"/>
      <c r="Y95" s="66"/>
      <c r="Z95" s="66"/>
      <c r="AA95" s="66"/>
    </row>
    <row r="96" spans="4:27" x14ac:dyDescent="0.25">
      <c r="D96" s="66"/>
      <c r="E96" s="66"/>
      <c r="F96" s="66"/>
      <c r="G96" s="66"/>
      <c r="H96" s="66"/>
      <c r="I96" s="66"/>
      <c r="J96" s="66"/>
      <c r="K96" s="70"/>
      <c r="L96" s="67"/>
      <c r="N96" s="69"/>
      <c r="O96" s="66"/>
      <c r="P96" s="68"/>
      <c r="U96" s="66"/>
      <c r="V96" s="66"/>
      <c r="W96" s="66"/>
      <c r="X96" s="66"/>
      <c r="Y96" s="66"/>
      <c r="Z96" s="66"/>
      <c r="AA96" s="66"/>
    </row>
    <row r="97" spans="4:27" x14ac:dyDescent="0.25">
      <c r="D97" s="66"/>
      <c r="E97" s="66"/>
      <c r="F97" s="66"/>
      <c r="G97" s="66"/>
      <c r="H97" s="66"/>
      <c r="I97" s="66"/>
      <c r="J97" s="66"/>
      <c r="K97" s="70"/>
      <c r="L97" s="67"/>
      <c r="N97" s="69"/>
      <c r="O97" s="66"/>
      <c r="P97" s="68"/>
      <c r="U97" s="66"/>
      <c r="V97" s="66"/>
      <c r="W97" s="66"/>
      <c r="X97" s="66"/>
      <c r="Y97" s="66"/>
      <c r="Z97" s="66"/>
      <c r="AA97" s="66"/>
    </row>
    <row r="98" spans="4:27" x14ac:dyDescent="0.25">
      <c r="D98" s="66"/>
      <c r="E98" s="66"/>
      <c r="F98" s="66"/>
      <c r="G98" s="66"/>
      <c r="H98" s="66"/>
      <c r="I98" s="66"/>
      <c r="J98" s="66"/>
      <c r="K98" s="70"/>
      <c r="L98" s="67"/>
      <c r="N98" s="69"/>
      <c r="O98" s="66"/>
      <c r="P98" s="68"/>
      <c r="U98" s="66"/>
      <c r="V98" s="66"/>
      <c r="W98" s="66"/>
      <c r="X98" s="66"/>
      <c r="Y98" s="66"/>
      <c r="Z98" s="66"/>
      <c r="AA98" s="66"/>
    </row>
    <row r="99" spans="4:27" x14ac:dyDescent="0.25">
      <c r="D99" s="66"/>
      <c r="E99" s="66"/>
      <c r="F99" s="66"/>
      <c r="G99" s="66"/>
      <c r="H99" s="66"/>
      <c r="I99" s="66"/>
      <c r="J99" s="66"/>
      <c r="K99" s="70"/>
      <c r="L99" s="67"/>
      <c r="N99" s="69"/>
      <c r="O99" s="66"/>
      <c r="P99" s="68"/>
      <c r="U99" s="66"/>
      <c r="V99" s="66"/>
      <c r="W99" s="66"/>
      <c r="X99" s="66"/>
      <c r="Y99" s="66"/>
      <c r="Z99" s="66"/>
      <c r="AA99" s="66"/>
    </row>
    <row r="100" spans="4:27" x14ac:dyDescent="0.25">
      <c r="D100" s="66"/>
      <c r="E100" s="66"/>
      <c r="F100" s="66"/>
      <c r="G100" s="66"/>
      <c r="H100" s="66"/>
      <c r="I100" s="66"/>
      <c r="J100" s="66"/>
      <c r="K100" s="70"/>
      <c r="L100" s="67"/>
      <c r="N100" s="69"/>
      <c r="O100" s="66"/>
      <c r="P100" s="68"/>
      <c r="U100" s="66"/>
      <c r="V100" s="66"/>
      <c r="W100" s="66"/>
      <c r="X100" s="66"/>
      <c r="Y100" s="66"/>
      <c r="Z100" s="66"/>
      <c r="AA100" s="66"/>
    </row>
    <row r="101" spans="4:27" x14ac:dyDescent="0.25">
      <c r="D101" s="66"/>
      <c r="E101" s="66"/>
      <c r="F101" s="66"/>
      <c r="G101" s="66"/>
      <c r="H101" s="66"/>
      <c r="I101" s="66"/>
      <c r="J101" s="66"/>
      <c r="K101" s="70"/>
      <c r="L101" s="67"/>
      <c r="N101" s="69"/>
      <c r="O101" s="66"/>
      <c r="P101" s="68"/>
      <c r="U101" s="66"/>
      <c r="V101" s="66"/>
      <c r="W101" s="66"/>
      <c r="X101" s="66"/>
      <c r="Y101" s="66"/>
      <c r="Z101" s="66"/>
      <c r="AA101" s="66"/>
    </row>
    <row r="102" spans="4:27" x14ac:dyDescent="0.25">
      <c r="D102" s="66"/>
      <c r="E102" s="66"/>
      <c r="F102" s="66"/>
      <c r="G102" s="66"/>
      <c r="H102" s="66"/>
      <c r="I102" s="66"/>
      <c r="J102" s="66"/>
      <c r="K102" s="70"/>
      <c r="L102" s="67"/>
      <c r="N102" s="69"/>
      <c r="O102" s="66"/>
      <c r="P102" s="68"/>
      <c r="U102" s="66"/>
      <c r="V102" s="66"/>
      <c r="W102" s="66"/>
      <c r="X102" s="66"/>
      <c r="Y102" s="66"/>
      <c r="Z102" s="66"/>
      <c r="AA102" s="66"/>
    </row>
    <row r="103" spans="4:27" x14ac:dyDescent="0.25">
      <c r="D103" s="66"/>
      <c r="E103" s="66"/>
      <c r="F103" s="66"/>
      <c r="G103" s="66"/>
      <c r="H103" s="66"/>
      <c r="I103" s="66"/>
      <c r="J103" s="66"/>
      <c r="K103" s="70"/>
      <c r="L103" s="67"/>
      <c r="N103" s="69"/>
      <c r="O103" s="66"/>
      <c r="P103" s="68"/>
      <c r="U103" s="66"/>
      <c r="V103" s="66"/>
      <c r="W103" s="66"/>
      <c r="X103" s="66"/>
      <c r="Y103" s="66"/>
      <c r="Z103" s="66"/>
      <c r="AA103" s="66"/>
    </row>
    <row r="104" spans="4:27" x14ac:dyDescent="0.25">
      <c r="D104" s="66"/>
      <c r="E104" s="66"/>
      <c r="F104" s="66"/>
      <c r="G104" s="66"/>
      <c r="H104" s="66"/>
      <c r="I104" s="66"/>
      <c r="J104" s="66"/>
      <c r="K104" s="70"/>
      <c r="L104" s="67"/>
      <c r="N104" s="69"/>
      <c r="O104" s="66"/>
      <c r="P104" s="68"/>
      <c r="U104" s="66"/>
      <c r="V104" s="66"/>
      <c r="W104" s="66"/>
      <c r="X104" s="66"/>
      <c r="Y104" s="66"/>
      <c r="Z104" s="66"/>
      <c r="AA104" s="66"/>
    </row>
    <row r="105" spans="4:27" x14ac:dyDescent="0.25">
      <c r="D105" s="66"/>
      <c r="E105" s="66"/>
      <c r="F105" s="66"/>
      <c r="G105" s="66"/>
      <c r="H105" s="66"/>
      <c r="I105" s="66"/>
      <c r="J105" s="66"/>
      <c r="K105" s="70"/>
      <c r="L105" s="67"/>
      <c r="N105" s="69"/>
      <c r="O105" s="66"/>
      <c r="P105" s="68"/>
      <c r="U105" s="66"/>
      <c r="V105" s="66"/>
      <c r="W105" s="66"/>
      <c r="X105" s="66"/>
      <c r="Y105" s="66"/>
      <c r="Z105" s="66"/>
      <c r="AA105" s="6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3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9" t="s">
        <v>148</v>
      </c>
      <c r="B1" s="99"/>
    </row>
    <row r="2" spans="1:13" ht="15.75" thickBot="1" x14ac:dyDescent="0.3">
      <c r="A2" s="100"/>
      <c r="B2" s="97"/>
      <c r="C2" s="115" t="s">
        <v>129</v>
      </c>
      <c r="E2" s="97"/>
      <c r="F2" s="97"/>
      <c r="G2" s="98"/>
      <c r="H2" s="115" t="s">
        <v>131</v>
      </c>
      <c r="J2" s="97"/>
      <c r="K2" s="97"/>
      <c r="L2" s="98"/>
    </row>
    <row r="3" spans="1:13" x14ac:dyDescent="0.2">
      <c r="A3" s="101" t="s">
        <v>135</v>
      </c>
      <c r="B3" s="102" t="s">
        <v>126</v>
      </c>
      <c r="C3" s="101" t="s">
        <v>136</v>
      </c>
      <c r="D3" s="102" t="s">
        <v>130</v>
      </c>
      <c r="E3" s="102" t="s">
        <v>132</v>
      </c>
      <c r="F3" s="102" t="s">
        <v>133</v>
      </c>
      <c r="G3" s="103" t="s">
        <v>147</v>
      </c>
      <c r="H3" s="101" t="s">
        <v>136</v>
      </c>
      <c r="I3" s="102" t="s">
        <v>130</v>
      </c>
      <c r="J3" s="102" t="s">
        <v>132</v>
      </c>
      <c r="K3" s="102" t="s">
        <v>133</v>
      </c>
      <c r="L3" s="103" t="s">
        <v>147</v>
      </c>
      <c r="M3" t="s">
        <v>134</v>
      </c>
    </row>
    <row r="4" spans="1:13" x14ac:dyDescent="0.2">
      <c r="A4" s="100"/>
      <c r="B4" s="97"/>
      <c r="C4" s="100"/>
      <c r="D4" s="97"/>
      <c r="E4" s="96"/>
      <c r="F4" s="94"/>
      <c r="G4" s="119"/>
      <c r="H4" s="100"/>
      <c r="I4" s="97"/>
      <c r="J4" s="105"/>
      <c r="K4" s="104"/>
      <c r="L4" s="98"/>
    </row>
    <row r="5" spans="1:13" x14ac:dyDescent="0.2">
      <c r="A5" s="93"/>
      <c r="B5" s="95"/>
      <c r="C5" s="93"/>
      <c r="D5" s="95"/>
      <c r="E5" s="96"/>
      <c r="F5" s="94"/>
      <c r="G5" s="118"/>
      <c r="I5" s="95"/>
    </row>
    <row r="6" spans="1:13" x14ac:dyDescent="0.2">
      <c r="A6" s="93"/>
      <c r="B6" s="95"/>
      <c r="C6" s="93"/>
      <c r="D6" s="95"/>
      <c r="F6" s="153"/>
      <c r="G6" s="118"/>
      <c r="I6" s="95"/>
    </row>
    <row r="7" spans="1:13" x14ac:dyDescent="0.2">
      <c r="A7" s="93"/>
      <c r="B7" s="95"/>
      <c r="C7" s="93"/>
      <c r="D7" s="95"/>
      <c r="G7" s="118"/>
      <c r="I7" s="95"/>
      <c r="K7" s="153"/>
    </row>
    <row r="8" spans="1:13" x14ac:dyDescent="0.2">
      <c r="A8" s="93"/>
      <c r="B8" s="95"/>
      <c r="C8" s="93"/>
      <c r="D8" s="95"/>
      <c r="G8" s="118"/>
      <c r="I8" s="95"/>
      <c r="K8" s="153"/>
    </row>
    <row r="9" spans="1:13" x14ac:dyDescent="0.2">
      <c r="A9" s="93"/>
      <c r="B9" s="95"/>
      <c r="C9" s="93"/>
      <c r="D9" s="95"/>
      <c r="G9" s="118"/>
      <c r="I9" s="95"/>
    </row>
    <row r="10" spans="1:13" x14ac:dyDescent="0.2">
      <c r="C10" s="97"/>
      <c r="D10" s="97"/>
      <c r="E10" s="97"/>
      <c r="F10" s="126"/>
      <c r="G10" s="98"/>
      <c r="H10" s="100"/>
      <c r="I10" s="97"/>
      <c r="K10" s="97"/>
      <c r="L10" s="97"/>
      <c r="M10" s="91"/>
    </row>
    <row r="11" spans="1:13" x14ac:dyDescent="0.2">
      <c r="E11" s="123"/>
      <c r="M11" s="91"/>
    </row>
    <row r="13" spans="1:13" x14ac:dyDescent="0.2">
      <c r="M13" s="91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3"/>
    </row>
    <row r="17" spans="2:32" x14ac:dyDescent="0.2">
      <c r="D17" s="133"/>
      <c r="M17" s="91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</row>
    <row r="18" spans="2:32" x14ac:dyDescent="0.2">
      <c r="D18" s="133"/>
    </row>
    <row r="19" spans="2:32" x14ac:dyDescent="0.2">
      <c r="D19" s="133"/>
      <c r="E19" s="91"/>
      <c r="M19" s="91"/>
    </row>
    <row r="20" spans="2:32" x14ac:dyDescent="0.2">
      <c r="D20" s="133"/>
    </row>
    <row r="21" spans="2:32" x14ac:dyDescent="0.2">
      <c r="M21" s="91"/>
    </row>
    <row r="22" spans="2:32" ht="15" customHeight="1" x14ac:dyDescent="0.2">
      <c r="B22" s="1"/>
      <c r="M22" s="91"/>
    </row>
    <row r="23" spans="2:32" x14ac:dyDescent="0.2">
      <c r="C23" s="1"/>
      <c r="D23" s="1"/>
      <c r="E23" s="133"/>
      <c r="M23" s="91"/>
    </row>
    <row r="24" spans="2:32" x14ac:dyDescent="0.2">
      <c r="B24" s="91"/>
      <c r="D24" s="125"/>
      <c r="E24" s="133"/>
      <c r="M24" s="91"/>
    </row>
    <row r="25" spans="2:32" x14ac:dyDescent="0.2">
      <c r="B25" s="91"/>
      <c r="D25" s="153"/>
      <c r="E25" s="133"/>
      <c r="M25" s="91"/>
    </row>
    <row r="26" spans="2:32" x14ac:dyDescent="0.2">
      <c r="B26" s="91"/>
      <c r="D26" s="153"/>
      <c r="E26" s="133"/>
      <c r="M26" s="91"/>
    </row>
    <row r="27" spans="2:32" x14ac:dyDescent="0.2">
      <c r="M27" s="91"/>
    </row>
    <row r="28" spans="2:32" x14ac:dyDescent="0.2">
      <c r="M28" s="91"/>
    </row>
    <row r="29" spans="2:32" x14ac:dyDescent="0.2">
      <c r="B29" s="1"/>
      <c r="M29" s="91"/>
    </row>
    <row r="30" spans="2:32" x14ac:dyDescent="0.2">
      <c r="B30" s="91"/>
      <c r="D30" s="153"/>
      <c r="M30" s="91"/>
    </row>
    <row r="31" spans="2:32" x14ac:dyDescent="0.2">
      <c r="B31" s="91"/>
      <c r="D31" s="153"/>
      <c r="M31" s="91"/>
    </row>
    <row r="32" spans="2:32" x14ac:dyDescent="0.2">
      <c r="B32" s="91"/>
      <c r="D32" s="153"/>
      <c r="M32" s="91"/>
    </row>
    <row r="33" spans="13:13" x14ac:dyDescent="0.2">
      <c r="M33" s="91"/>
    </row>
    <row r="34" spans="13:13" x14ac:dyDescent="0.2">
      <c r="M34" s="91"/>
    </row>
    <row r="35" spans="13:13" x14ac:dyDescent="0.2">
      <c r="M35" s="91"/>
    </row>
    <row r="36" spans="13:13" x14ac:dyDescent="0.2">
      <c r="M36" s="91"/>
    </row>
    <row r="37" spans="13:13" x14ac:dyDescent="0.2">
      <c r="M37" s="91"/>
    </row>
    <row r="38" spans="13:13" x14ac:dyDescent="0.2">
      <c r="M38" s="91"/>
    </row>
    <row r="39" spans="13:13" x14ac:dyDescent="0.2">
      <c r="M39" s="91"/>
    </row>
    <row r="40" spans="13:13" x14ac:dyDescent="0.2">
      <c r="M40" s="91"/>
    </row>
    <row r="41" spans="13:13" x14ac:dyDescent="0.2">
      <c r="M41" s="91"/>
    </row>
    <row r="42" spans="13:13" x14ac:dyDescent="0.2">
      <c r="M42" s="91"/>
    </row>
    <row r="43" spans="13:13" x14ac:dyDescent="0.2">
      <c r="M43" s="91"/>
    </row>
    <row r="44" spans="13:13" x14ac:dyDescent="0.2">
      <c r="M44" s="91"/>
    </row>
    <row r="45" spans="13:13" x14ac:dyDescent="0.2">
      <c r="M45" s="91"/>
    </row>
    <row r="46" spans="13:13" x14ac:dyDescent="0.2">
      <c r="M46" s="91"/>
    </row>
    <row r="47" spans="13:13" x14ac:dyDescent="0.2">
      <c r="M47" s="91"/>
    </row>
    <row r="48" spans="13:13" x14ac:dyDescent="0.2">
      <c r="M48" s="91"/>
    </row>
    <row r="49" spans="6:13" x14ac:dyDescent="0.2">
      <c r="M49" s="91"/>
    </row>
    <row r="50" spans="6:13" x14ac:dyDescent="0.2">
      <c r="M50" s="91"/>
    </row>
    <row r="51" spans="6:13" x14ac:dyDescent="0.2">
      <c r="M51" s="91"/>
    </row>
    <row r="52" spans="6:13" x14ac:dyDescent="0.2">
      <c r="M52" s="91"/>
    </row>
    <row r="53" spans="6:13" x14ac:dyDescent="0.2">
      <c r="M53" s="91"/>
    </row>
    <row r="54" spans="6:13" x14ac:dyDescent="0.2">
      <c r="M54" s="91"/>
    </row>
    <row r="55" spans="6:13" x14ac:dyDescent="0.2">
      <c r="M55" s="91"/>
    </row>
    <row r="56" spans="6:13" x14ac:dyDescent="0.2">
      <c r="M56" s="91"/>
    </row>
    <row r="57" spans="6:13" x14ac:dyDescent="0.2">
      <c r="F57" s="125"/>
      <c r="I57" s="125"/>
      <c r="J57" s="125"/>
      <c r="K57" s="125"/>
    </row>
    <row r="58" spans="6:13" x14ac:dyDescent="0.2">
      <c r="F58" s="125"/>
      <c r="I58" s="125"/>
      <c r="J58" s="125"/>
      <c r="K58" s="125"/>
    </row>
    <row r="59" spans="6:13" x14ac:dyDescent="0.2">
      <c r="F59" s="125"/>
      <c r="I59" s="125"/>
      <c r="J59" s="125"/>
      <c r="K59" s="125"/>
    </row>
    <row r="60" spans="6:13" x14ac:dyDescent="0.2">
      <c r="F60" s="125"/>
      <c r="I60" s="125"/>
      <c r="J60" s="125"/>
      <c r="K60" s="125"/>
    </row>
    <row r="62" spans="6:13" x14ac:dyDescent="0.2">
      <c r="I62" s="125"/>
      <c r="J62" s="125"/>
      <c r="K62" s="1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3"/>
  <sheetViews>
    <sheetView workbookViewId="0">
      <selection activeCell="E49" sqref="E49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/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RES!O2</f>
        <v>IPGM</v>
      </c>
      <c r="C9" s="48" t="str">
        <f>RES!O3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RES!P2</f>
        <v>IPGMOP</v>
      </c>
      <c r="C10" s="48" t="str">
        <f>RES!P3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189</v>
      </c>
      <c r="C11" s="48" t="s">
        <v>190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207</v>
      </c>
      <c r="C12" s="48" t="s">
        <v>201</v>
      </c>
      <c r="D12" s="54" t="s">
        <v>116</v>
      </c>
      <c r="E12" s="31" t="s">
        <v>117</v>
      </c>
    </row>
    <row r="13" spans="1:6" ht="12.75" x14ac:dyDescent="0.2">
      <c r="B13" s="19" t="s">
        <v>209</v>
      </c>
      <c r="C13" s="48" t="s">
        <v>197</v>
      </c>
      <c r="D13" s="54" t="s">
        <v>116</v>
      </c>
      <c r="E13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ProcData_exportLevels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2021-09-23T13:08:33Z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