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12ED975A-E957-4B65-9D00-093C052B1D6B}" xr6:coauthVersionLast="47" xr6:coauthVersionMax="47" xr10:uidLastSave="{00000000-0000-0000-0000-000000000000}"/>
  <bookViews>
    <workbookView xWindow="2304" yWindow="2304"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A53" i="69" l="1"/>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62" i="70" l="1"/>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C23" i="50"/>
  <c r="AC24" i="50" s="1"/>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K23" i="50" l="1"/>
  <c r="BK24" i="50" s="1"/>
  <c r="AD13" i="36"/>
  <c r="AQ23" i="50"/>
  <c r="AQ24" i="50" s="1"/>
  <c r="AV14" i="36"/>
  <c r="BL13" i="70"/>
  <c r="Y23" i="50"/>
  <c r="Y24" i="50" s="1"/>
  <c r="BL14" i="70"/>
  <c r="BL59" i="70" s="1"/>
  <c r="AA20" i="50"/>
  <c r="AA21" i="50" s="1"/>
  <c r="BI13" i="69"/>
  <c r="AQ13" i="36"/>
  <c r="AF23" i="69"/>
  <c r="AF24" i="69" s="1"/>
  <c r="BB14" i="36"/>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BL75"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P1108" i="67"/>
  <c r="P1210" i="67"/>
  <c r="AE51" i="50"/>
  <c r="BB54" i="69"/>
  <c r="BG19" i="70"/>
  <c r="BG21" i="70"/>
  <c r="BF54" i="69"/>
  <c r="BK19" i="70"/>
  <c r="BK21" i="70"/>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X1402" i="67"/>
  <c r="X1420"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E1209" i="67" l="1"/>
  <c r="AE1075" i="67"/>
  <c r="AN1387" i="67"/>
  <c r="AJ58" i="70"/>
  <c r="O1419" i="67"/>
  <c r="F140" i="65"/>
  <c r="O470" i="67" s="1"/>
  <c r="AL1193" i="67"/>
  <c r="O1401" i="67"/>
  <c r="O484" i="67" s="1"/>
  <c r="AE1539" i="67"/>
  <c r="AL1075" i="67"/>
  <c r="O1193" i="67"/>
  <c r="AE1419" i="67"/>
  <c r="AN1555" i="67"/>
  <c r="AE1401" i="67"/>
  <c r="AN1539" i="67"/>
  <c r="AH1193" i="67"/>
  <c r="AX59" i="70"/>
  <c r="AH1107" i="67"/>
  <c r="AH1075" i="67"/>
  <c r="BD74" i="70"/>
  <c r="AE1194" i="67"/>
  <c r="X1556" i="67"/>
  <c r="X1090" i="67"/>
  <c r="AS1076" i="67"/>
  <c r="AZ58" i="70"/>
  <c r="AJ131" i="65"/>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420" i="67"/>
  <c r="AW806" i="67" s="1"/>
  <c r="AN141" i="65"/>
  <c r="AW471" i="67" s="1"/>
  <c r="AK58" i="70"/>
  <c r="S1075" i="67"/>
  <c r="AH1209" i="67"/>
  <c r="AX75" i="70"/>
  <c r="AN1402" i="67"/>
  <c r="AN27" i="67" s="1"/>
  <c r="AN1388" i="67"/>
  <c r="AH1089" i="67"/>
  <c r="AN1194" i="67"/>
  <c r="AN1210" i="67"/>
  <c r="AE141" i="65"/>
  <c r="AN471" i="67" s="1"/>
  <c r="AN1108" i="67"/>
  <c r="AN1556" i="67"/>
  <c r="AN453" i="67" s="1"/>
  <c r="AN1090" i="67"/>
  <c r="AN1540" i="67"/>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Q333" i="67"/>
  <c r="AN957" i="67"/>
  <c r="AN351" i="67"/>
  <c r="AN655" i="67"/>
  <c r="AN806" i="67"/>
  <c r="AN503" i="67"/>
  <c r="AN45" i="67"/>
  <c r="AN198" i="67"/>
  <c r="AI956" i="67"/>
  <c r="AI350" i="67"/>
  <c r="AI805" i="67"/>
  <c r="AI502" i="67"/>
  <c r="AI654" i="67"/>
  <c r="AI44" i="67"/>
  <c r="AI197" i="67"/>
  <c r="BC22" i="68"/>
  <c r="AB22" i="62" s="1"/>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V939" i="67"/>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G198"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47"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N1042" i="67"/>
  <c r="N436"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351" i="67"/>
  <c r="AW655"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1043" i="67"/>
  <c r="AC741" i="67"/>
  <c r="AC437" i="67"/>
  <c r="AC892" i="67"/>
  <c r="AC284" i="67"/>
  <c r="AC589" i="67"/>
  <c r="AC131"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O636" i="67" l="1"/>
  <c r="X925" i="67"/>
  <c r="AN637" i="67"/>
  <c r="AW319" i="67"/>
  <c r="O332" i="67"/>
  <c r="AW925" i="67"/>
  <c r="O283" i="67"/>
  <c r="AN485" i="67"/>
  <c r="O787" i="67"/>
  <c r="O740" i="67"/>
  <c r="AN788" i="67"/>
  <c r="X166" i="67"/>
  <c r="AN333" i="67"/>
  <c r="BH14" i="68"/>
  <c r="AG15" i="62" s="1"/>
  <c r="AI14" i="68"/>
  <c r="H15" i="62" s="1"/>
  <c r="X13" i="67"/>
  <c r="X1229" i="67" s="1"/>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K1260" i="67" s="1"/>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AP1243" i="67"/>
  <c r="Q1244" i="67"/>
  <c r="AI1362" i="67"/>
  <c r="Y1228" i="67"/>
  <c r="AT1229" i="67"/>
  <c r="AL1229" i="67"/>
  <c r="AV1228" i="67"/>
  <c r="K1346"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I1243" i="67"/>
  <c r="V1242" i="67"/>
  <c r="AD1244" i="67"/>
  <c r="K1348" i="67"/>
  <c r="O1229" i="67"/>
  <c r="AH1228" i="67"/>
  <c r="AJ1229" i="67"/>
  <c r="AC1228" i="67"/>
  <c r="AA1228" i="67"/>
  <c r="AG1346" i="67"/>
  <c r="X1242" i="67"/>
  <c r="AR1228" i="67"/>
  <c r="AE1362"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E1347"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737"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AN1346"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E1261" i="67" l="1"/>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K1343" i="67" l="1"/>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J100" i="65"/>
  <c r="AE64" i="65"/>
  <c r="AB64" i="65"/>
  <c r="K1350" i="67"/>
  <c r="AV42" i="36"/>
  <c r="AU83" i="36"/>
  <c r="F5" i="47"/>
  <c r="U19" i="55"/>
  <c r="AJ9" i="36" l="1"/>
  <c r="Q1383" i="67" s="1"/>
  <c r="AG100" i="65"/>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I83" i="65"/>
  <c r="AF11" i="69" s="1"/>
  <c r="AE17" i="68"/>
  <c r="D18" i="62" s="1"/>
  <c r="AG83" i="65"/>
  <c r="BD11" i="69" s="1"/>
  <c r="AB83" i="65"/>
  <c r="AY11" i="69" s="1"/>
  <c r="AE83" i="65"/>
  <c r="BB11" i="69"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Q1551"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415" i="67" l="1"/>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D1293" i="67" l="1"/>
  <c r="AX47" i="68" s="1"/>
  <c r="AX56" i="68" s="1"/>
  <c r="AD1320" i="67"/>
  <c r="AD1324" i="67"/>
  <c r="O989" i="67"/>
  <c r="AV50" i="68"/>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71" i="68" l="1"/>
  <c r="U1320" i="67"/>
  <c r="BD50" i="68"/>
  <c r="AN50" i="68"/>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D49" i="68" l="1"/>
  <c r="BD66" i="68" s="1"/>
  <c r="AW51" i="68"/>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C40" i="62" l="1"/>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<sst xmlns="http://schemas.openxmlformats.org/spreadsheetml/2006/main" count="15682" uniqueCount="1448">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</sst>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1415.3254115384434</c:v>
                </c:pt>
                <c:pt idx="21">
                  <c:v>1484.7940849727775</c:v>
                </c:pt>
                <c:pt idx="22">
                  <c:v>1526.4498904141576</c:v>
                </c:pt>
                <c:pt idx="23">
                  <c:v>1560.8124951431691</c:v>
                </c:pt>
                <c:pt idx="24">
                  <c:v>1601.1527899633072</c:v>
                </c:pt>
                <c:pt idx="25">
                  <c:v>1649.3227180087652</c:v>
                </c:pt>
                <c:pt idx="26">
                  <c:v>1703.8017947156752</c:v>
                </c:pt>
                <c:pt idx="27">
                  <c:v>1764.0941370929515</c:v>
                </c:pt>
                <c:pt idx="28">
                  <c:v>1823.5501175376253</c:v>
                </c:pt>
                <c:pt idx="29">
                  <c:v>1888.6067921724596</c:v>
                </c:pt>
                <c:pt idx="30">
                  <c:v>1953.49188326748</c:v>
                </c:pt>
                <c:pt idx="31">
                  <c:v>2034.7056654801904</c:v>
                </c:pt>
                <c:pt idx="32">
                  <c:v>2121.2373873210317</c:v>
                </c:pt>
                <c:pt idx="33">
                  <c:v>2212.6837237751351</c:v>
                </c:pt>
                <c:pt idx="34">
                  <c:v>2318.0073337222289</c:v>
                </c:pt>
                <c:pt idx="35">
                  <c:v>2417.5553549528736</c:v>
                </c:pt>
                <c:pt idx="36">
                  <c:v>2526.9881090153654</c:v>
                </c:pt>
                <c:pt idx="37">
                  <c:v>2647.1559936465001</c:v>
                </c:pt>
                <c:pt idx="38">
                  <c:v>2759.7297505832125</c:v>
                </c:pt>
                <c:pt idx="39">
                  <c:v>2873.8545879452295</c:v>
                </c:pt>
                <c:pt idx="40">
                  <c:v>2989.8682408614382</c:v>
                </c:pt>
                <c:pt idx="41">
                  <c:v>3115.2841768446478</c:v>
                </c:pt>
                <c:pt idx="42">
                  <c:v>3235.2950581279783</c:v>
                </c:pt>
                <c:pt idx="43">
                  <c:v>3359.5353186169395</c:v>
                </c:pt>
                <c:pt idx="44">
                  <c:v>3488.5548074293615</c:v>
                </c:pt>
                <c:pt idx="45">
                  <c:v>3622.9330747549711</c:v>
                </c:pt>
                <c:pt idx="46">
                  <c:v>3760.6378017150382</c:v>
                </c:pt>
                <c:pt idx="47">
                  <c:v>3783.3667468992921</c:v>
                </c:pt>
                <c:pt idx="48">
                  <c:v>3788.2012976271485</c:v>
                </c:pt>
                <c:pt idx="49">
                  <c:v>3798.1352008945264</c:v>
                </c:pt>
                <c:pt idx="50">
                  <c:v>3802.4915604960711</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1715.8799651005661</c:v>
                </c:pt>
                <c:pt idx="21">
                  <c:v>1812.2576159402415</c:v>
                </c:pt>
                <c:pt idx="22">
                  <c:v>1870.0489695648323</c:v>
                </c:pt>
                <c:pt idx="23">
                  <c:v>1917.7220710764793</c:v>
                </c:pt>
                <c:pt idx="24">
                  <c:v>1973.6883456105675</c:v>
                </c:pt>
                <c:pt idx="25">
                  <c:v>2040.5170941187107</c:v>
                </c:pt>
                <c:pt idx="26">
                  <c:v>2116.09886606502</c:v>
                </c:pt>
                <c:pt idx="27">
                  <c:v>2199.7456961349226</c:v>
                </c:pt>
                <c:pt idx="28">
                  <c:v>2282.2321960253216</c:v>
                </c:pt>
                <c:pt idx="29">
                  <c:v>2372.4888421188048</c:v>
                </c:pt>
                <c:pt idx="30">
                  <c:v>2462.5074410800703</c:v>
                </c:pt>
                <c:pt idx="31">
                  <c:v>2575.1797170645077</c:v>
                </c:pt>
                <c:pt idx="32">
                  <c:v>2695.2298585432532</c:v>
                </c:pt>
                <c:pt idx="33">
                  <c:v>2822.0983108920955</c:v>
                </c:pt>
                <c:pt idx="34">
                  <c:v>2968.2194559035988</c:v>
                </c:pt>
                <c:pt idx="35">
                  <c:v>3106.32781406905</c:v>
                </c:pt>
                <c:pt idx="36">
                  <c:v>3258.1497971306439</c:v>
                </c:pt>
                <c:pt idx="37">
                  <c:v>3424.8652078987725</c:v>
                </c:pt>
                <c:pt idx="38">
                  <c:v>3581.0448742632475</c:v>
                </c:pt>
                <c:pt idx="39">
                  <c:v>3739.3764384582687</c:v>
                </c:pt>
                <c:pt idx="40">
                  <c:v>3900.3284587089902</c:v>
                </c:pt>
                <c:pt idx="41">
                  <c:v>4074.3247751831559</c:v>
                </c:pt>
                <c:pt idx="42">
                  <c:v>4240.822366708634</c:v>
                </c:pt>
                <c:pt idx="43">
                  <c:v>4413.1876049329394</c:v>
                </c:pt>
                <c:pt idx="44">
                  <c:v>4592.1833252993429</c:v>
                </c:pt>
                <c:pt idx="45">
                  <c:v>4778.6135691558102</c:v>
                </c:pt>
                <c:pt idx="46">
                  <c:v>4969.6587905169945</c:v>
                </c:pt>
                <c:pt idx="47">
                  <c:v>5001.1918864381778</c:v>
                </c:pt>
                <c:pt idx="48">
                  <c:v>5007.899120346372</c:v>
                </c:pt>
                <c:pt idx="49">
                  <c:v>5021.680962049214</c:v>
                </c:pt>
                <c:pt idx="50">
                  <c:v>5027.724775524458</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484.44329769028803</c:v>
                </c:pt>
                <c:pt idx="21">
                  <c:v>496.54184300962044</c:v>
                </c:pt>
                <c:pt idx="22">
                  <c:v>505.44369486698508</c:v>
                </c:pt>
                <c:pt idx="23">
                  <c:v>513.54179911955725</c:v>
                </c:pt>
                <c:pt idx="24">
                  <c:v>522.38396310719111</c:v>
                </c:pt>
                <c:pt idx="25">
                  <c:v>532.18664984135819</c:v>
                </c:pt>
                <c:pt idx="26">
                  <c:v>542.15977550689945</c:v>
                </c:pt>
                <c:pt idx="27">
                  <c:v>552.8463349572902</c:v>
                </c:pt>
                <c:pt idx="28">
                  <c:v>563.47139024332955</c:v>
                </c:pt>
                <c:pt idx="29">
                  <c:v>574.78580097138934</c:v>
                </c:pt>
                <c:pt idx="30">
                  <c:v>586.11692754493868</c:v>
                </c:pt>
                <c:pt idx="31">
                  <c:v>598.88209558401422</c:v>
                </c:pt>
                <c:pt idx="32">
                  <c:v>612.29542126627473</c:v>
                </c:pt>
                <c:pt idx="33">
                  <c:v>626.31012046970409</c:v>
                </c:pt>
                <c:pt idx="34">
                  <c:v>641.97140381034046</c:v>
                </c:pt>
                <c:pt idx="35">
                  <c:v>656.98816178861637</c:v>
                </c:pt>
                <c:pt idx="36">
                  <c:v>672.69759717652414</c:v>
                </c:pt>
                <c:pt idx="37">
                  <c:v>689.68025715098531</c:v>
                </c:pt>
                <c:pt idx="38">
                  <c:v>705.79926692642664</c:v>
                </c:pt>
                <c:pt idx="39">
                  <c:v>722.12103795059397</c:v>
                </c:pt>
                <c:pt idx="40">
                  <c:v>738.68510768764884</c:v>
                </c:pt>
                <c:pt idx="41">
                  <c:v>755.90358659230105</c:v>
                </c:pt>
                <c:pt idx="42">
                  <c:v>772.50800686463037</c:v>
                </c:pt>
                <c:pt idx="43">
                  <c:v>789.62176028734075</c:v>
                </c:pt>
                <c:pt idx="44">
                  <c:v>807.30905527727259</c:v>
                </c:pt>
                <c:pt idx="45">
                  <c:v>825.63756376513606</c:v>
                </c:pt>
                <c:pt idx="46">
                  <c:v>843.89357297336562</c:v>
                </c:pt>
                <c:pt idx="47">
                  <c:v>848.7556356609075</c:v>
                </c:pt>
                <c:pt idx="48">
                  <c:v>851.54265900871019</c:v>
                </c:pt>
                <c:pt idx="49">
                  <c:v>854.93557262329341</c:v>
                </c:pt>
                <c:pt idx="50">
                  <c:v>857.68960072124491</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451.88794515397814</c:v>
                </c:pt>
                <c:pt idx="21">
                  <c:v>463.01096652964566</c:v>
                </c:pt>
                <c:pt idx="22">
                  <c:v>471.19504865514506</c:v>
                </c:pt>
                <c:pt idx="23">
                  <c:v>478.64019055661089</c:v>
                </c:pt>
                <c:pt idx="24">
                  <c:v>486.76939753527563</c:v>
                </c:pt>
                <c:pt idx="25">
                  <c:v>495.78167886374945</c:v>
                </c:pt>
                <c:pt idx="26">
                  <c:v>504.95065637568024</c:v>
                </c:pt>
                <c:pt idx="27">
                  <c:v>514.77554243112206</c:v>
                </c:pt>
                <c:pt idx="28">
                  <c:v>524.54388349568126</c:v>
                </c:pt>
                <c:pt idx="29">
                  <c:v>534.94599623399461</c:v>
                </c:pt>
                <c:pt idx="30">
                  <c:v>545.3634769939822</c:v>
                </c:pt>
                <c:pt idx="31">
                  <c:v>557.09937029478613</c:v>
                </c:pt>
                <c:pt idx="32">
                  <c:v>569.43115931112118</c:v>
                </c:pt>
                <c:pt idx="33">
                  <c:v>582.315832195241</c:v>
                </c:pt>
                <c:pt idx="34">
                  <c:v>596.71432265590215</c:v>
                </c:pt>
                <c:pt idx="35">
                  <c:v>610.52025680557938</c:v>
                </c:pt>
                <c:pt idx="36">
                  <c:v>624.96301674136714</c:v>
                </c:pt>
                <c:pt idx="37">
                  <c:v>640.5763392463283</c:v>
                </c:pt>
                <c:pt idx="38">
                  <c:v>655.39564896948457</c:v>
                </c:pt>
                <c:pt idx="39">
                  <c:v>670.40137099628612</c:v>
                </c:pt>
                <c:pt idx="40">
                  <c:v>685.62985482556985</c:v>
                </c:pt>
                <c:pt idx="41">
                  <c:v>701.45998182496157</c:v>
                </c:pt>
                <c:pt idx="42">
                  <c:v>716.72556266504546</c:v>
                </c:pt>
                <c:pt idx="43">
                  <c:v>732.45940835594342</c:v>
                </c:pt>
                <c:pt idx="44">
                  <c:v>748.7205500930728</c:v>
                </c:pt>
                <c:pt idx="45">
                  <c:v>765.57120331737792</c:v>
                </c:pt>
                <c:pt idx="46">
                  <c:v>782.35520298823485</c:v>
                </c:pt>
                <c:pt idx="47">
                  <c:v>786.82523023332408</c:v>
                </c:pt>
                <c:pt idx="48">
                  <c:v>789.38753168807477</c:v>
                </c:pt>
                <c:pt idx="49">
                  <c:v>792.506869564216</c:v>
                </c:pt>
                <c:pt idx="50">
                  <c:v>795.03883622584067</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965.89700244320511</c:v>
                </c:pt>
                <c:pt idx="21">
                  <c:v>1002.4609757336227</c:v>
                </c:pt>
                <c:pt idx="22">
                  <c:v>1027.0504570279479</c:v>
                </c:pt>
                <c:pt idx="23">
                  <c:v>1048.5557508037275</c:v>
                </c:pt>
                <c:pt idx="24">
                  <c:v>1072.7268859376939</c:v>
                </c:pt>
                <c:pt idx="25">
                  <c:v>1100.3670312092261</c:v>
                </c:pt>
                <c:pt idx="26">
                  <c:v>1129.8261950276619</c:v>
                </c:pt>
                <c:pt idx="27">
                  <c:v>1161.8614382616593</c:v>
                </c:pt>
                <c:pt idx="28">
                  <c:v>1193.5926042188851</c:v>
                </c:pt>
                <c:pt idx="29">
                  <c:v>1227.808901719568</c:v>
                </c:pt>
                <c:pt idx="30">
                  <c:v>1262.0102672560533</c:v>
                </c:pt>
                <c:pt idx="31">
                  <c:v>1302.5256151810061</c:v>
                </c:pt>
                <c:pt idx="32">
                  <c:v>1345.3902861053321</c:v>
                </c:pt>
                <c:pt idx="33">
                  <c:v>1390.4299415733003</c:v>
                </c:pt>
                <c:pt idx="34">
                  <c:v>1441.5277399094387</c:v>
                </c:pt>
                <c:pt idx="35">
                  <c:v>1490.170143069874</c:v>
                </c:pt>
                <c:pt idx="36">
                  <c:v>1542.3509916524472</c:v>
                </c:pt>
                <c:pt idx="37">
                  <c:v>1599.21741253405</c:v>
                </c:pt>
                <c:pt idx="38">
                  <c:v>1652.8291347875459</c:v>
                </c:pt>
                <c:pt idx="39">
                  <c:v>1707.1482659888379</c:v>
                </c:pt>
                <c:pt idx="40">
                  <c:v>1762.3213779577427</c:v>
                </c:pt>
                <c:pt idx="41">
                  <c:v>1820.8530172795038</c:v>
                </c:pt>
                <c:pt idx="42">
                  <c:v>1877.0691833121712</c:v>
                </c:pt>
                <c:pt idx="43">
                  <c:v>1935.1438283407074</c:v>
                </c:pt>
                <c:pt idx="44">
                  <c:v>1995.3153187674829</c:v>
                </c:pt>
                <c:pt idx="45">
                  <c:v>2057.8348889848862</c:v>
                </c:pt>
                <c:pt idx="46">
                  <c:v>2121.0508846361063</c:v>
                </c:pt>
                <c:pt idx="47">
                  <c:v>2134.4757133459234</c:v>
                </c:pt>
                <c:pt idx="48">
                  <c:v>2140.1666718231972</c:v>
                </c:pt>
                <c:pt idx="49">
                  <c:v>2148.0851109094378</c:v>
                </c:pt>
                <c:pt idx="50">
                  <c:v>2153.6057227610172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960.67397747808218</c:v>
                </c:pt>
                <c:pt idx="21">
                  <c:v>992.67558454756295</c:v>
                </c:pt>
                <c:pt idx="22">
                  <c:v>1014.196848447774</c:v>
                </c:pt>
                <c:pt idx="23">
                  <c:v>1033.0187624629723</c:v>
                </c:pt>
                <c:pt idx="24">
                  <c:v>1054.1738804485556</c:v>
                </c:pt>
                <c:pt idx="25">
                  <c:v>1078.3651536807442</c:v>
                </c:pt>
                <c:pt idx="26">
                  <c:v>1104.1484726221822</c:v>
                </c:pt>
                <c:pt idx="27">
                  <c:v>1132.1864338745577</c:v>
                </c:pt>
                <c:pt idx="28">
                  <c:v>1159.958259894509</c:v>
                </c:pt>
                <c:pt idx="29">
                  <c:v>1189.9051286139506</c:v>
                </c:pt>
                <c:pt idx="30">
                  <c:v>1219.8389285444173</c:v>
                </c:pt>
                <c:pt idx="31">
                  <c:v>1255.2988670549134</c:v>
                </c:pt>
                <c:pt idx="32">
                  <c:v>1292.8149855901595</c:v>
                </c:pt>
                <c:pt idx="33">
                  <c:v>1332.2346992351327</c:v>
                </c:pt>
                <c:pt idx="34">
                  <c:v>1376.956634990873</c:v>
                </c:pt>
                <c:pt idx="35">
                  <c:v>1419.5295539811477</c:v>
                </c:pt>
                <c:pt idx="36">
                  <c:v>1465.199399531801</c:v>
                </c:pt>
                <c:pt idx="37">
                  <c:v>1514.9701627376062</c:v>
                </c:pt>
                <c:pt idx="38">
                  <c:v>1561.8923409223314</c:v>
                </c:pt>
                <c:pt idx="39">
                  <c:v>1609.4336592372881</c:v>
                </c:pt>
                <c:pt idx="40">
                  <c:v>1657.7224006168271</c:v>
                </c:pt>
                <c:pt idx="41">
                  <c:v>1708.9506002391713</c:v>
                </c:pt>
                <c:pt idx="42">
                  <c:v>1758.1522458601512</c:v>
                </c:pt>
                <c:pt idx="43">
                  <c:v>1808.9804738577318</c:v>
                </c:pt>
                <c:pt idx="44">
                  <c:v>1861.6439078376306</c:v>
                </c:pt>
                <c:pt idx="45">
                  <c:v>1916.3624337581844</c:v>
                </c:pt>
                <c:pt idx="46">
                  <c:v>1971.6904867919209</c:v>
                </c:pt>
                <c:pt idx="47">
                  <c:v>1983.4401970855567</c:v>
                </c:pt>
                <c:pt idx="48">
                  <c:v>1988.4210512064128</c:v>
                </c:pt>
                <c:pt idx="49">
                  <c:v>1995.351446167288</c:v>
                </c:pt>
                <c:pt idx="50">
                  <c:v>2000.183209112035</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215.05354990690773</c:v>
                </c:pt>
                <c:pt idx="21">
                  <c:v>222.84300759091315</c:v>
                </c:pt>
                <c:pt idx="22">
                  <c:v>227.89287129938953</c:v>
                </c:pt>
                <c:pt idx="23">
                  <c:v>232.23228730838076</c:v>
                </c:pt>
                <c:pt idx="24">
                  <c:v>237.17363030193809</c:v>
                </c:pt>
                <c:pt idx="25">
                  <c:v>242.90014881894709</c:v>
                </c:pt>
                <c:pt idx="26">
                  <c:v>249.12047667212673</c:v>
                </c:pt>
                <c:pt idx="27">
                  <c:v>255.9238368023793</c:v>
                </c:pt>
                <c:pt idx="28">
                  <c:v>262.65278200263811</c:v>
                </c:pt>
                <c:pt idx="29">
                  <c:v>269.94390238485374</c:v>
                </c:pt>
                <c:pt idx="30">
                  <c:v>277.22650638819823</c:v>
                </c:pt>
                <c:pt idx="31">
                  <c:v>286.01562701690091</c:v>
                </c:pt>
                <c:pt idx="32">
                  <c:v>295.33706940234117</c:v>
                </c:pt>
                <c:pt idx="33">
                  <c:v>305.15100723699305</c:v>
                </c:pt>
                <c:pt idx="34">
                  <c:v>316.34374123392382</c:v>
                </c:pt>
                <c:pt idx="35">
                  <c:v>326.97201467354353</c:v>
                </c:pt>
                <c:pt idx="36">
                  <c:v>338.47190239918558</c:v>
                </c:pt>
                <c:pt idx="37">
                  <c:v>351.03827135344073</c:v>
                </c:pt>
                <c:pt idx="38">
                  <c:v>362.85872552478082</c:v>
                </c:pt>
                <c:pt idx="39">
                  <c:v>374.83759738648638</c:v>
                </c:pt>
                <c:pt idx="40">
                  <c:v>387.00831976633623</c:v>
                </c:pt>
                <c:pt idx="41">
                  <c:v>400.00708865776437</c:v>
                </c:pt>
                <c:pt idx="42">
                  <c:v>412.47510572208745</c:v>
                </c:pt>
                <c:pt idx="43">
                  <c:v>425.36506540822785</c:v>
                </c:pt>
                <c:pt idx="44">
                  <c:v>438.73136104549337</c:v>
                </c:pt>
                <c:pt idx="45">
                  <c:v>452.63132300647811</c:v>
                </c:pt>
                <c:pt idx="46">
                  <c:v>466.75428057108411</c:v>
                </c:pt>
                <c:pt idx="47">
                  <c:v>469.51079645064556</c:v>
                </c:pt>
                <c:pt idx="48">
                  <c:v>470.50047863521507</c:v>
                </c:pt>
                <c:pt idx="49">
                  <c:v>471.99700643457834</c:v>
                </c:pt>
                <c:pt idx="50">
                  <c:v>472.94464109518833</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238.46610594006552</c:v>
                </c:pt>
                <c:pt idx="21">
                  <c:v>247.65168879619435</c:v>
                </c:pt>
                <c:pt idx="22">
                  <c:v>253.60665297831125</c:v>
                </c:pt>
                <c:pt idx="23">
                  <c:v>258.72383403440045</c:v>
                </c:pt>
                <c:pt idx="24">
                  <c:v>264.55082704587448</c:v>
                </c:pt>
                <c:pt idx="25">
                  <c:v>271.30372467354266</c:v>
                </c:pt>
                <c:pt idx="26">
                  <c:v>278.63893839515913</c:v>
                </c:pt>
                <c:pt idx="27">
                  <c:v>286.66168281610112</c:v>
                </c:pt>
                <c:pt idx="28">
                  <c:v>294.59667472166655</c:v>
                </c:pt>
                <c:pt idx="29">
                  <c:v>303.19460195893384</c:v>
                </c:pt>
                <c:pt idx="30">
                  <c:v>311.78248640414438</c:v>
                </c:pt>
                <c:pt idx="31">
                  <c:v>322.14690444742286</c:v>
                </c:pt>
                <c:pt idx="32">
                  <c:v>333.13905368855768</c:v>
                </c:pt>
                <c:pt idx="33">
                  <c:v>344.7119696452354</c:v>
                </c:pt>
                <c:pt idx="34">
                  <c:v>357.91080705936332</c:v>
                </c:pt>
                <c:pt idx="35">
                  <c:v>370.44401415254561</c:v>
                </c:pt>
                <c:pt idx="36">
                  <c:v>384.00505727329681</c:v>
                </c:pt>
                <c:pt idx="37">
                  <c:v>398.82372988345986</c:v>
                </c:pt>
                <c:pt idx="38">
                  <c:v>412.76279542468069</c:v>
                </c:pt>
                <c:pt idx="39">
                  <c:v>426.88867227931507</c:v>
                </c:pt>
                <c:pt idx="40">
                  <c:v>441.2407855295877</c:v>
                </c:pt>
                <c:pt idx="41">
                  <c:v>456.56935826515274</c:v>
                </c:pt>
                <c:pt idx="42">
                  <c:v>471.27205111514797</c:v>
                </c:pt>
                <c:pt idx="43">
                  <c:v>486.47231248280696</c:v>
                </c:pt>
                <c:pt idx="44">
                  <c:v>502.23428475819691</c:v>
                </c:pt>
                <c:pt idx="45">
                  <c:v>518.62557378873305</c:v>
                </c:pt>
                <c:pt idx="46">
                  <c:v>535.27982651670629</c:v>
                </c:pt>
                <c:pt idx="47">
                  <c:v>538.53040005251705</c:v>
                </c:pt>
                <c:pt idx="48">
                  <c:v>539.69746560141471</c:v>
                </c:pt>
                <c:pt idx="49">
                  <c:v>541.46222004969638</c:v>
                </c:pt>
                <c:pt idx="50">
                  <c:v>542.57970178533083</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3046.6132427450048</c:v>
                </c:pt>
                <c:pt idx="21">
                  <c:v>3097.2732579534008</c:v>
                </c:pt>
                <c:pt idx="22">
                  <c:v>3136.1518837718145</c:v>
                </c:pt>
                <c:pt idx="23">
                  <c:v>3172.1192163063183</c:v>
                </c:pt>
                <c:pt idx="24">
                  <c:v>3210.9129001759711</c:v>
                </c:pt>
                <c:pt idx="25">
                  <c:v>3253.3360329794914</c:v>
                </c:pt>
                <c:pt idx="26">
                  <c:v>3295.5687714668343</c:v>
                </c:pt>
                <c:pt idx="27">
                  <c:v>3340.4976837910431</c:v>
                </c:pt>
                <c:pt idx="28">
                  <c:v>3385.2510149420946</c:v>
                </c:pt>
                <c:pt idx="29">
                  <c:v>3432.6123013486713</c:v>
                </c:pt>
                <c:pt idx="30">
                  <c:v>3480.0889614391176</c:v>
                </c:pt>
                <c:pt idx="31">
                  <c:v>3532.1974937478444</c:v>
                </c:pt>
                <c:pt idx="32">
                  <c:v>3586.7493103286538</c:v>
                </c:pt>
                <c:pt idx="33">
                  <c:v>3643.5713576017693</c:v>
                </c:pt>
                <c:pt idx="34">
                  <c:v>3706.5380046136092</c:v>
                </c:pt>
                <c:pt idx="35">
                  <c:v>3767.1577327127188</c:v>
                </c:pt>
                <c:pt idx="36">
                  <c:v>3829.675974962227</c:v>
                </c:pt>
                <c:pt idx="37">
                  <c:v>3896.9447784149229</c:v>
                </c:pt>
                <c:pt idx="38">
                  <c:v>3961.0441618927707</c:v>
                </c:pt>
                <c:pt idx="39">
                  <c:v>4025.9269536907755</c:v>
                </c:pt>
                <c:pt idx="40">
                  <c:v>4091.7399307217838</c:v>
                </c:pt>
                <c:pt idx="41">
                  <c:v>4159.3357396553611</c:v>
                </c:pt>
                <c:pt idx="42">
                  <c:v>4224.6790285944271</c:v>
                </c:pt>
                <c:pt idx="43">
                  <c:v>4291.933734317312</c:v>
                </c:pt>
                <c:pt idx="44">
                  <c:v>4361.3379884442429</c:v>
                </c:pt>
                <c:pt idx="45">
                  <c:v>4433.142760833367</c:v>
                </c:pt>
                <c:pt idx="46">
                  <c:v>4504.0091774658376</c:v>
                </c:pt>
                <c:pt idx="47">
                  <c:v>4525.2479963179121</c:v>
                </c:pt>
                <c:pt idx="48">
                  <c:v>4538.812220274056</c:v>
                </c:pt>
                <c:pt idx="49">
                  <c:v>4554.6386542923428</c:v>
                </c:pt>
                <c:pt idx="50">
                  <c:v>4568.1136882995334</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2126.7888104642129</c:v>
                </c:pt>
                <c:pt idx="21">
                  <c:v>2173.0895020271787</c:v>
                </c:pt>
                <c:pt idx="22">
                  <c:v>2208.6225995796635</c:v>
                </c:pt>
                <c:pt idx="23">
                  <c:v>2241.4949223212229</c:v>
                </c:pt>
                <c:pt idx="24">
                  <c:v>2276.9503872288265</c:v>
                </c:pt>
                <c:pt idx="25">
                  <c:v>2315.7229848877587</c:v>
                </c:pt>
                <c:pt idx="26">
                  <c:v>2354.3215717716757</c:v>
                </c:pt>
                <c:pt idx="27">
                  <c:v>2395.384325172467</c:v>
                </c:pt>
                <c:pt idx="28">
                  <c:v>2436.2866062617286</c:v>
                </c:pt>
                <c:pt idx="29">
                  <c:v>2479.5724265465351</c:v>
                </c:pt>
                <c:pt idx="30">
                  <c:v>2522.9636925429018</c:v>
                </c:pt>
                <c:pt idx="31">
                  <c:v>2570.5882554708915</c:v>
                </c:pt>
                <c:pt idx="32">
                  <c:v>2620.4458566444673</c:v>
                </c:pt>
                <c:pt idx="33">
                  <c:v>2672.3783338446074</c:v>
                </c:pt>
                <c:pt idx="34">
                  <c:v>2729.9266644176728</c:v>
                </c:pt>
                <c:pt idx="35">
                  <c:v>2785.3300298095282</c:v>
                </c:pt>
                <c:pt idx="36">
                  <c:v>2842.468541109728</c:v>
                </c:pt>
                <c:pt idx="37">
                  <c:v>2903.9488250705745</c:v>
                </c:pt>
                <c:pt idx="38">
                  <c:v>2962.5324194807908</c:v>
                </c:pt>
                <c:pt idx="39">
                  <c:v>3021.83200947155</c:v>
                </c:pt>
                <c:pt idx="40">
                  <c:v>3081.9817417173517</c:v>
                </c:pt>
                <c:pt idx="41">
                  <c:v>3143.7608921480846</c:v>
                </c:pt>
                <c:pt idx="42">
                  <c:v>3203.4813532342464</c:v>
                </c:pt>
                <c:pt idx="43">
                  <c:v>3264.9487525830964</c:v>
                </c:pt>
                <c:pt idx="44">
                  <c:v>3328.3807304510406</c:v>
                </c:pt>
                <c:pt idx="45">
                  <c:v>3394.0066605945981</c:v>
                </c:pt>
                <c:pt idx="46">
                  <c:v>3458.7749810377559</c:v>
                </c:pt>
                <c:pt idx="47">
                  <c:v>3478.1861872284048</c:v>
                </c:pt>
                <c:pt idx="48">
                  <c:v>3490.5832018582059</c:v>
                </c:pt>
                <c:pt idx="49">
                  <c:v>3505.0477620642769</c:v>
                </c:pt>
                <c:pt idx="50">
                  <c:v>3517.36326159188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165.47093032313057</c:v>
                </c:pt>
                <c:pt idx="21">
                  <c:v>166.74883960408218</c:v>
                </c:pt>
                <c:pt idx="22">
                  <c:v>168.02912071532421</c:v>
                </c:pt>
                <c:pt idx="23">
                  <c:v>169.32079035644006</c:v>
                </c:pt>
                <c:pt idx="24">
                  <c:v>170.62974033922998</c:v>
                </c:pt>
                <c:pt idx="25">
                  <c:v>171.95693878729358</c:v>
                </c:pt>
                <c:pt idx="26">
                  <c:v>173.11049914934051</c:v>
                </c:pt>
                <c:pt idx="27">
                  <c:v>174.2776941726022</c:v>
                </c:pt>
                <c:pt idx="28">
                  <c:v>175.4557650721417</c:v>
                </c:pt>
                <c:pt idx="29">
                  <c:v>176.64759914249754</c:v>
                </c:pt>
                <c:pt idx="30">
                  <c:v>177.85081821581977</c:v>
                </c:pt>
                <c:pt idx="31">
                  <c:v>178.91449463887298</c:v>
                </c:pt>
                <c:pt idx="32">
                  <c:v>179.98924371094193</c:v>
                </c:pt>
                <c:pt idx="33">
                  <c:v>181.07496637602267</c:v>
                </c:pt>
                <c:pt idx="34">
                  <c:v>182.1756042773446</c:v>
                </c:pt>
                <c:pt idx="35">
                  <c:v>183.28275626752514</c:v>
                </c:pt>
                <c:pt idx="36">
                  <c:v>184.25068960279771</c:v>
                </c:pt>
                <c:pt idx="37">
                  <c:v>185.22999438675407</c:v>
                </c:pt>
                <c:pt idx="38">
                  <c:v>186.21281356075406</c:v>
                </c:pt>
                <c:pt idx="39">
                  <c:v>187.20314166376824</c:v>
                </c:pt>
                <c:pt idx="40">
                  <c:v>188.20117445509393</c:v>
                </c:pt>
                <c:pt idx="41">
                  <c:v>189.06539163783464</c:v>
                </c:pt>
                <c:pt idx="42">
                  <c:v>189.93230891416994</c:v>
                </c:pt>
                <c:pt idx="43">
                  <c:v>190.80611339192262</c:v>
                </c:pt>
                <c:pt idx="44">
                  <c:v>191.68707369595481</c:v>
                </c:pt>
                <c:pt idx="45">
                  <c:v>192.57547145812364</c:v>
                </c:pt>
                <c:pt idx="46">
                  <c:v>193.32165349608275</c:v>
                </c:pt>
                <c:pt idx="47">
                  <c:v>194.02174612113393</c:v>
                </c:pt>
                <c:pt idx="48">
                  <c:v>194.71764372934643</c:v>
                </c:pt>
                <c:pt idx="49">
                  <c:v>195.41928276679226</c:v>
                </c:pt>
                <c:pt idx="50">
                  <c:v>196.12207578594942</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190.81551611622081</c:v>
                </c:pt>
                <c:pt idx="21">
                  <c:v>193.05433489110678</c:v>
                </c:pt>
                <c:pt idx="22">
                  <c:v>195.29730896736214</c:v>
                </c:pt>
                <c:pt idx="23">
                  <c:v>197.56023505028955</c:v>
                </c:pt>
                <c:pt idx="24">
                  <c:v>199.85343523322786</c:v>
                </c:pt>
                <c:pt idx="25">
                  <c:v>202.1786056094158</c:v>
                </c:pt>
                <c:pt idx="26">
                  <c:v>204.19957269605575</c:v>
                </c:pt>
                <c:pt idx="27">
                  <c:v>206.24442687387804</c:v>
                </c:pt>
                <c:pt idx="28">
                  <c:v>208.30833492067757</c:v>
                </c:pt>
                <c:pt idx="29">
                  <c:v>210.39635519960888</c:v>
                </c:pt>
                <c:pt idx="30">
                  <c:v>212.50432130628647</c:v>
                </c:pt>
                <c:pt idx="31">
                  <c:v>214.36781723814303</c:v>
                </c:pt>
                <c:pt idx="32">
                  <c:v>216.2507117727593</c:v>
                </c:pt>
                <c:pt idx="33">
                  <c:v>218.15283137008467</c:v>
                </c:pt>
                <c:pt idx="34">
                  <c:v>220.08108154759</c:v>
                </c:pt>
                <c:pt idx="35">
                  <c:v>222.02074400971944</c:v>
                </c:pt>
                <c:pt idx="36">
                  <c:v>223.71650391705219</c:v>
                </c:pt>
                <c:pt idx="37">
                  <c:v>225.4321859058586</c:v>
                </c:pt>
                <c:pt idx="38">
                  <c:v>227.15402489072818</c:v>
                </c:pt>
                <c:pt idx="39">
                  <c:v>228.88901905922995</c:v>
                </c:pt>
                <c:pt idx="40">
                  <c:v>230.63751136966061</c:v>
                </c:pt>
                <c:pt idx="41">
                  <c:v>232.15156693145929</c:v>
                </c:pt>
                <c:pt idx="42">
                  <c:v>233.67035289182667</c:v>
                </c:pt>
                <c:pt idx="43">
                  <c:v>235.20120480716403</c:v>
                </c:pt>
                <c:pt idx="44">
                  <c:v>236.74459329177373</c:v>
                </c:pt>
                <c:pt idx="45">
                  <c:v>238.30101174741648</c:v>
                </c:pt>
                <c:pt idx="46">
                  <c:v>239.60827696644796</c:v>
                </c:pt>
                <c:pt idx="47">
                  <c:v>240.83479635752445</c:v>
                </c:pt>
                <c:pt idx="48">
                  <c:v>242.05396633608839</c:v>
                </c:pt>
                <c:pt idx="49">
                  <c:v>243.28319494694634</c:v>
                </c:pt>
                <c:pt idx="50">
                  <c:v>244.51444526306912</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594337.19995104871</c:v>
                </c:pt>
                <c:pt idx="31">
                  <c:v>600659.72724955482</c:v>
                </c:pt>
                <c:pt idx="32">
                  <c:v>604741.72860984376</c:v>
                </c:pt>
                <c:pt idx="33">
                  <c:v>608317.01631331316</c:v>
                </c:pt>
                <c:pt idx="34">
                  <c:v>612483.50215495704</c:v>
                </c:pt>
                <c:pt idx="35">
                  <c:v>617380.13771517528</c:v>
                </c:pt>
                <c:pt idx="36">
                  <c:v>622271.09457747312</c:v>
                </c:pt>
                <c:pt idx="37">
                  <c:v>627695.87930936774</c:v>
                </c:pt>
                <c:pt idx="38">
                  <c:v>633107.2020670895</c:v>
                </c:pt>
                <c:pt idx="39">
                  <c:v>639021.20829628792</c:v>
                </c:pt>
                <c:pt idx="40">
                  <c:v>644967.20469508111</c:v>
                </c:pt>
                <c:pt idx="41">
                  <c:v>651776.50721882354</c:v>
                </c:pt>
                <c:pt idx="42">
                  <c:v>659034.49287605414</c:v>
                </c:pt>
                <c:pt idx="43">
                  <c:v>666702.7835450006</c:v>
                </c:pt>
                <c:pt idx="44">
                  <c:v>675481.54841642128</c:v>
                </c:pt>
                <c:pt idx="45">
                  <c:v>683815.50263505359</c:v>
                </c:pt>
                <c:pt idx="46">
                  <c:v>692477.03771068016</c:v>
                </c:pt>
                <c:pt idx="47">
                  <c:v>701975.73049876606</c:v>
                </c:pt>
                <c:pt idx="48">
                  <c:v>710880.55525579862</c:v>
                </c:pt>
                <c:pt idx="49">
                  <c:v>719904.66027110408</c:v>
                </c:pt>
                <c:pt idx="50">
                  <c:v>729072.70219921309</c:v>
                </c:pt>
                <c:pt idx="51">
                  <c:v>738534.39928791043</c:v>
                </c:pt>
                <c:pt idx="52">
                  <c:v>747572.54580166796</c:v>
                </c:pt>
                <c:pt idx="53">
                  <c:v>756925.70064442605</c:v>
                </c:pt>
                <c:pt idx="54">
                  <c:v>766632.50740163983</c:v>
                </c:pt>
                <c:pt idx="55">
                  <c:v>776733.46792833507</c:v>
                </c:pt>
                <c:pt idx="56">
                  <c:v>786641.70168203302</c:v>
                </c:pt>
                <c:pt idx="57">
                  <c:v>787881.91510478244</c:v>
                </c:pt>
                <c:pt idx="58">
                  <c:v>787815.97496954422</c:v>
                </c:pt>
                <c:pt idx="59">
                  <c:v>788174.27905563416</c:v>
                </c:pt>
                <c:pt idx="60">
                  <c:v>788155.94610641245</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492450.82281658321</c:v>
                </c:pt>
                <c:pt idx="31">
                  <c:v>497689.48829248827</c:v>
                </c:pt>
                <c:pt idx="32">
                  <c:v>501071.71799101337</c:v>
                </c:pt>
                <c:pt idx="33">
                  <c:v>504034.09923103091</c:v>
                </c:pt>
                <c:pt idx="34">
                  <c:v>507486.33035696443</c:v>
                </c:pt>
                <c:pt idx="35">
                  <c:v>511543.54267828807</c:v>
                </c:pt>
                <c:pt idx="36">
                  <c:v>515596.04979276343</c:v>
                </c:pt>
                <c:pt idx="37">
                  <c:v>520090.8714277618</c:v>
                </c:pt>
                <c:pt idx="38">
                  <c:v>524574.53885558841</c:v>
                </c:pt>
                <c:pt idx="39">
                  <c:v>529474.71544549579</c:v>
                </c:pt>
                <c:pt idx="40">
                  <c:v>534401.39817592432</c:v>
                </c:pt>
                <c:pt idx="41">
                  <c:v>540043.39169559663</c:v>
                </c:pt>
                <c:pt idx="42">
                  <c:v>546057.15124015918</c:v>
                </c:pt>
                <c:pt idx="43">
                  <c:v>552410.87779442908</c:v>
                </c:pt>
                <c:pt idx="44">
                  <c:v>559684.71154503478</c:v>
                </c:pt>
                <c:pt idx="45">
                  <c:v>566589.98789761588</c:v>
                </c:pt>
                <c:pt idx="46">
                  <c:v>573766.68838884926</c:v>
                </c:pt>
                <c:pt idx="47">
                  <c:v>581637.03384183475</c:v>
                </c:pt>
                <c:pt idx="48">
                  <c:v>589015.3172119474</c:v>
                </c:pt>
                <c:pt idx="49">
                  <c:v>596492.43279605766</c:v>
                </c:pt>
                <c:pt idx="50">
                  <c:v>604088.81039363367</c:v>
                </c:pt>
                <c:pt idx="51">
                  <c:v>611928.50226712576</c:v>
                </c:pt>
                <c:pt idx="52">
                  <c:v>619417.25223566778</c:v>
                </c:pt>
                <c:pt idx="53">
                  <c:v>627167.00910538156</c:v>
                </c:pt>
                <c:pt idx="54">
                  <c:v>635209.79184707301</c:v>
                </c:pt>
                <c:pt idx="55">
                  <c:v>643579.1591406205</c:v>
                </c:pt>
                <c:pt idx="56">
                  <c:v>651788.83853654156</c:v>
                </c:pt>
                <c:pt idx="57">
                  <c:v>652816.44394396257</c:v>
                </c:pt>
                <c:pt idx="58">
                  <c:v>652761.80783190799</c:v>
                </c:pt>
                <c:pt idx="59">
                  <c:v>653058.68836038257</c:v>
                </c:pt>
                <c:pt idx="60">
                  <c:v>653043.49820245604</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611318.26280679309</c:v>
                </c:pt>
                <c:pt idx="31">
                  <c:v>617821.43374239933</c:v>
                </c:pt>
                <c:pt idx="32">
                  <c:v>622020.06371298223</c:v>
                </c:pt>
                <c:pt idx="33">
                  <c:v>625697.50249369373</c:v>
                </c:pt>
                <c:pt idx="34">
                  <c:v>629983.03078795597</c:v>
                </c:pt>
                <c:pt idx="35">
                  <c:v>635019.57022132317</c:v>
                </c:pt>
                <c:pt idx="36">
                  <c:v>640050.26870825817</c:v>
                </c:pt>
                <c:pt idx="37">
                  <c:v>645630.04728963552</c:v>
                </c:pt>
                <c:pt idx="38">
                  <c:v>651195.97926900641</c:v>
                </c:pt>
                <c:pt idx="39">
                  <c:v>657278.95710475347</c:v>
                </c:pt>
                <c:pt idx="40">
                  <c:v>663394.83911494073</c:v>
                </c:pt>
                <c:pt idx="41">
                  <c:v>670398.69313936145</c:v>
                </c:pt>
                <c:pt idx="42">
                  <c:v>677864.04981537012</c:v>
                </c:pt>
                <c:pt idx="43">
                  <c:v>685751.43450342934</c:v>
                </c:pt>
                <c:pt idx="44">
                  <c:v>694781.02122831915</c:v>
                </c:pt>
                <c:pt idx="45">
                  <c:v>703353.08842462674</c:v>
                </c:pt>
                <c:pt idx="46">
                  <c:v>712262.09593098541</c:v>
                </c:pt>
                <c:pt idx="47">
                  <c:v>722032.17994158808</c:v>
                </c:pt>
                <c:pt idx="48">
                  <c:v>731191.42826310731</c:v>
                </c:pt>
                <c:pt idx="49">
                  <c:v>740473.36485027859</c:v>
                </c:pt>
                <c:pt idx="50">
                  <c:v>749903.35083347652</c:v>
                </c:pt>
                <c:pt idx="51">
                  <c:v>759635.38212470803</c:v>
                </c:pt>
                <c:pt idx="52">
                  <c:v>768931.76139600156</c:v>
                </c:pt>
                <c:pt idx="53">
                  <c:v>778552.14923426695</c:v>
                </c:pt>
                <c:pt idx="54">
                  <c:v>788536.29332740116</c:v>
                </c:pt>
                <c:pt idx="55">
                  <c:v>798925.85272628767</c:v>
                </c:pt>
                <c:pt idx="56">
                  <c:v>809117.1788729484</c:v>
                </c:pt>
                <c:pt idx="57">
                  <c:v>810392.82696491922</c:v>
                </c:pt>
                <c:pt idx="58">
                  <c:v>810325.00282581698</c:v>
                </c:pt>
                <c:pt idx="59">
                  <c:v>810693.54417150957</c:v>
                </c:pt>
                <c:pt idx="60">
                  <c:v>810674.68742373865</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4780358.9437040361</c:v>
                </c:pt>
                <c:pt idx="31">
                  <c:v>4857693.2019495778</c:v>
                </c:pt>
                <c:pt idx="32">
                  <c:v>4874437.1390474103</c:v>
                </c:pt>
                <c:pt idx="33">
                  <c:v>4875501.5931725213</c:v>
                </c:pt>
                <c:pt idx="34">
                  <c:v>4887942.5685483692</c:v>
                </c:pt>
                <c:pt idx="35">
                  <c:v>4914596.5108403135</c:v>
                </c:pt>
                <c:pt idx="36">
                  <c:v>4947326.7596073607</c:v>
                </c:pt>
                <c:pt idx="37">
                  <c:v>4988949.5748563958</c:v>
                </c:pt>
                <c:pt idx="38">
                  <c:v>5026740.3704590388</c:v>
                </c:pt>
                <c:pt idx="39">
                  <c:v>5072354.5093765175</c:v>
                </c:pt>
                <c:pt idx="40">
                  <c:v>5115132.0488855746</c:v>
                </c:pt>
                <c:pt idx="41">
                  <c:v>5136783.6914760154</c:v>
                </c:pt>
                <c:pt idx="42">
                  <c:v>5162091.6256287675</c:v>
                </c:pt>
                <c:pt idx="43">
                  <c:v>5189810.4955216777</c:v>
                </c:pt>
                <c:pt idx="44">
                  <c:v>5233523.8424605327</c:v>
                </c:pt>
                <c:pt idx="45">
                  <c:v>5261518.2402253207</c:v>
                </c:pt>
                <c:pt idx="46">
                  <c:v>5295281.326923769</c:v>
                </c:pt>
                <c:pt idx="47">
                  <c:v>5337794.4903025841</c:v>
                </c:pt>
                <c:pt idx="48">
                  <c:v>5362162.8487509657</c:v>
                </c:pt>
                <c:pt idx="49">
                  <c:v>5381970.3833294669</c:v>
                </c:pt>
                <c:pt idx="50">
                  <c:v>5397647.1176925721</c:v>
                </c:pt>
                <c:pt idx="51">
                  <c:v>5444221.578433929</c:v>
                </c:pt>
                <c:pt idx="52">
                  <c:v>5478169.2811824894</c:v>
                </c:pt>
                <c:pt idx="53">
                  <c:v>5512011.2461305689</c:v>
                </c:pt>
                <c:pt idx="54">
                  <c:v>5546156.534023758</c:v>
                </c:pt>
                <c:pt idx="55">
                  <c:v>5580993.6762500685</c:v>
                </c:pt>
                <c:pt idx="56">
                  <c:v>5611820.1733299978</c:v>
                </c:pt>
                <c:pt idx="57">
                  <c:v>5508346.441355153</c:v>
                </c:pt>
                <c:pt idx="58">
                  <c:v>5386108.4960884508</c:v>
                </c:pt>
                <c:pt idx="59">
                  <c:v>5270973.4010434514</c:v>
                </c:pt>
                <c:pt idx="60">
                  <c:v>5151407.0880285176</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4239186.2330960324</c:v>
                </c:pt>
                <c:pt idx="31">
                  <c:v>4307765.6696533989</c:v>
                </c:pt>
                <c:pt idx="32">
                  <c:v>4322614.0667024199</c:v>
                </c:pt>
                <c:pt idx="33">
                  <c:v>4323558.0165869528</c:v>
                </c:pt>
                <c:pt idx="34">
                  <c:v>4334590.5796561008</c:v>
                </c:pt>
                <c:pt idx="35">
                  <c:v>4358227.0945187677</c:v>
                </c:pt>
                <c:pt idx="36">
                  <c:v>4387252.0321046403</c:v>
                </c:pt>
                <c:pt idx="37">
                  <c:v>4424162.8305330304</c:v>
                </c:pt>
                <c:pt idx="38">
                  <c:v>4457675.4228599016</c:v>
                </c:pt>
                <c:pt idx="39">
                  <c:v>4498125.6969942702</c:v>
                </c:pt>
                <c:pt idx="40">
                  <c:v>4536060.4961815476</c:v>
                </c:pt>
                <c:pt idx="41">
                  <c:v>4555261.0094221272</c:v>
                </c:pt>
                <c:pt idx="42">
                  <c:v>4577703.8944255095</c:v>
                </c:pt>
                <c:pt idx="43">
                  <c:v>4602284.7790475246</c:v>
                </c:pt>
                <c:pt idx="44">
                  <c:v>4641049.4452008484</c:v>
                </c:pt>
                <c:pt idx="45">
                  <c:v>4665874.6658601891</c:v>
                </c:pt>
                <c:pt idx="46">
                  <c:v>4695815.5163286254</c:v>
                </c:pt>
                <c:pt idx="47">
                  <c:v>4733515.8687588954</c:v>
                </c:pt>
                <c:pt idx="48">
                  <c:v>4755125.5451187808</c:v>
                </c:pt>
                <c:pt idx="49">
                  <c:v>4772690.7172921682</c:v>
                </c:pt>
                <c:pt idx="50">
                  <c:v>4786592.7270103944</c:v>
                </c:pt>
                <c:pt idx="51">
                  <c:v>4827894.6072904654</c:v>
                </c:pt>
                <c:pt idx="52">
                  <c:v>4857999.1738788104</c:v>
                </c:pt>
                <c:pt idx="53">
                  <c:v>4888009.9729837123</c:v>
                </c:pt>
                <c:pt idx="54">
                  <c:v>4918289.7565871049</c:v>
                </c:pt>
                <c:pt idx="55">
                  <c:v>4949183.0713915695</c:v>
                </c:pt>
                <c:pt idx="56">
                  <c:v>4976519.7763492428</c:v>
                </c:pt>
                <c:pt idx="57">
                  <c:v>4884760.0517677767</c:v>
                </c:pt>
                <c:pt idx="58">
                  <c:v>4776360.3644557949</c:v>
                </c:pt>
                <c:pt idx="59">
                  <c:v>4674259.431114004</c:v>
                </c:pt>
                <c:pt idx="60">
                  <c:v>4568228.9271196285</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600999.57129213202</c:v>
                </c:pt>
                <c:pt idx="31">
                  <c:v>625436.18596028292</c:v>
                </c:pt>
                <c:pt idx="32">
                  <c:v>642504.74584630341</c:v>
                </c:pt>
                <c:pt idx="33">
                  <c:v>657721.40848509048</c:v>
                </c:pt>
                <c:pt idx="34">
                  <c:v>674687.07060762635</c:v>
                </c:pt>
                <c:pt idx="35">
                  <c:v>693921.68173513899</c:v>
                </c:pt>
                <c:pt idx="36">
                  <c:v>714399.43831619818</c:v>
                </c:pt>
                <c:pt idx="37">
                  <c:v>736609.4869769467</c:v>
                </c:pt>
                <c:pt idx="38">
                  <c:v>758733.98770092311</c:v>
                </c:pt>
                <c:pt idx="39">
                  <c:v>782549.12027755962</c:v>
                </c:pt>
                <c:pt idx="40">
                  <c:v>806469.79205936368</c:v>
                </c:pt>
                <c:pt idx="41">
                  <c:v>836741.39648806816</c:v>
                </c:pt>
                <c:pt idx="42">
                  <c:v>868802.63999907102</c:v>
                </c:pt>
                <c:pt idx="43">
                  <c:v>902564.05975090608</c:v>
                </c:pt>
                <c:pt idx="44">
                  <c:v>940581.32039636292</c:v>
                </c:pt>
                <c:pt idx="45">
                  <c:v>977331.92300276936</c:v>
                </c:pt>
                <c:pt idx="46">
                  <c:v>1016742.3276786759</c:v>
                </c:pt>
                <c:pt idx="47">
                  <c:v>1059608.2999630016</c:v>
                </c:pt>
                <c:pt idx="48">
                  <c:v>1100689.3526973925</c:v>
                </c:pt>
                <c:pt idx="49">
                  <c:v>1142604.5080562925</c:v>
                </c:pt>
                <c:pt idx="50">
                  <c:v>1185459.4981883003</c:v>
                </c:pt>
                <c:pt idx="51">
                  <c:v>1229425.0551452409</c:v>
                </c:pt>
                <c:pt idx="52">
                  <c:v>1272116.6759622551</c:v>
                </c:pt>
                <c:pt idx="53">
                  <c:v>1316356.1143209604</c:v>
                </c:pt>
                <c:pt idx="54">
                  <c:v>1362320.1812052242</c:v>
                </c:pt>
                <c:pt idx="55">
                  <c:v>1410196.9109254237</c:v>
                </c:pt>
                <c:pt idx="56">
                  <c:v>1458868.0575684423</c:v>
                </c:pt>
                <c:pt idx="57">
                  <c:v>1473485.9494716069</c:v>
                </c:pt>
                <c:pt idx="58">
                  <c:v>1482813.1626659972</c:v>
                </c:pt>
                <c:pt idx="59">
                  <c:v>1493718.0142707678</c:v>
                </c:pt>
                <c:pt idx="60">
                  <c:v>1502989.3843464062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19403489.131142117</c:v>
                      </c:pt>
                      <c:pt idx="31">
                        <c:v>19432748.382596157</c:v>
                      </c:pt>
                      <c:pt idx="32">
                        <c:v>19465395.274434865</c:v>
                      </c:pt>
                      <c:pt idx="33">
                        <c:v>19502184.562464979</c:v>
                      </c:pt>
                      <c:pt idx="34">
                        <c:v>19543523.232745767</c:v>
                      </c:pt>
                      <c:pt idx="35">
                        <c:v>19589272.411365278</c:v>
                      </c:pt>
                      <c:pt idx="36">
                        <c:v>19617462.149429686</c:v>
                      </c:pt>
                      <c:pt idx="37">
                        <c:v>19649336.557087645</c:v>
                      </c:pt>
                      <c:pt idx="38">
                        <c:v>19684400.682737637</c:v>
                      </c:pt>
                      <c:pt idx="39">
                        <c:v>19722813.55238143</c:v>
                      </c:pt>
                      <c:pt idx="40">
                        <c:v>19764158.191010967</c:v>
                      </c:pt>
                      <c:pt idx="41">
                        <c:v>19791603.454875089</c:v>
                      </c:pt>
                      <c:pt idx="42">
                        <c:v>19821835.677818555</c:v>
                      </c:pt>
                      <c:pt idx="43">
                        <c:v>19854725.00167349</c:v>
                      </c:pt>
                      <c:pt idx="44">
                        <c:v>19890592.682889588</c:v>
                      </c:pt>
                      <c:pt idx="45">
                        <c:v>19928419.493743535</c:v>
                      </c:pt>
                      <c:pt idx="46">
                        <c:v>19952337.593957864</c:v>
                      </c:pt>
                      <c:pt idx="47">
                        <c:v>19978697.660165269</c:v>
                      </c:pt>
                      <c:pt idx="48">
                        <c:v>20006570.904743016</c:v>
                      </c:pt>
                      <c:pt idx="49">
                        <c:v>20036315.905363016</c:v>
                      </c:pt>
                      <c:pt idx="50">
                        <c:v>20067884.787244271</c:v>
                      </c:pt>
                      <c:pt idx="51">
                        <c:v>20086178.30536044</c:v>
                      </c:pt>
                      <c:pt idx="52">
                        <c:v>20105749.897209525</c:v>
                      </c:pt>
                      <c:pt idx="53">
                        <c:v>20126987.334668409</c:v>
                      </c:pt>
                      <c:pt idx="54">
                        <c:v>20149863.93286838</c:v>
                      </c:pt>
                      <c:pt idx="55">
                        <c:v>20174357.442127332</c:v>
                      </c:pt>
                      <c:pt idx="56">
                        <c:v>20184793.644228958</c:v>
                      </c:pt>
                      <c:pt idx="57">
                        <c:v>20191284.319942653</c:v>
                      </c:pt>
                      <c:pt idx="58">
                        <c:v>20198182.953163181</c:v>
                      </c:pt>
                      <c:pt idx="59">
                        <c:v>20206483.811129197</c:v>
                      </c:pt>
                      <c:pt idx="60">
                        <c:v>20215673.278957713</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2899371.9391361782</c:v>
                      </c:pt>
                      <c:pt idx="31">
                        <c:v>2903744.0111925295</c:v>
                      </c:pt>
                      <c:pt idx="32">
                        <c:v>2908622.2823868194</c:v>
                      </c:pt>
                      <c:pt idx="33">
                        <c:v>2914119.5323223532</c:v>
                      </c:pt>
                      <c:pt idx="34">
                        <c:v>2920296.5750079886</c:v>
                      </c:pt>
                      <c:pt idx="35">
                        <c:v>2927132.6591695244</c:v>
                      </c:pt>
                      <c:pt idx="36">
                        <c:v>2931344.9188802983</c:v>
                      </c:pt>
                      <c:pt idx="37">
                        <c:v>2936107.761403901</c:v>
                      </c:pt>
                      <c:pt idx="38">
                        <c:v>2941347.228455049</c:v>
                      </c:pt>
                      <c:pt idx="39">
                        <c:v>2947087.0825397535</c:v>
                      </c:pt>
                      <c:pt idx="40">
                        <c:v>2953265.0170476157</c:v>
                      </c:pt>
                      <c:pt idx="41">
                        <c:v>2957366.0334870825</c:v>
                      </c:pt>
                      <c:pt idx="42">
                        <c:v>2961883.4920878303</c:v>
                      </c:pt>
                      <c:pt idx="43">
                        <c:v>2966797.9887558087</c:v>
                      </c:pt>
                      <c:pt idx="44">
                        <c:v>2972157.5273283296</c:v>
                      </c:pt>
                      <c:pt idx="45">
                        <c:v>2977809.8094099537</c:v>
                      </c:pt>
                      <c:pt idx="46">
                        <c:v>2981383.7784074969</c:v>
                      </c:pt>
                      <c:pt idx="47">
                        <c:v>2985322.6388752703</c:v>
                      </c:pt>
                      <c:pt idx="48">
                        <c:v>2989487.6064558532</c:v>
                      </c:pt>
                      <c:pt idx="49">
                        <c:v>2993932.2617209107</c:v>
                      </c:pt>
                      <c:pt idx="50">
                        <c:v>2998649.4509675349</c:v>
                      </c:pt>
                      <c:pt idx="51">
                        <c:v>3001382.9651688011</c:v>
                      </c:pt>
                      <c:pt idx="52">
                        <c:v>3004307.4559048717</c:v>
                      </c:pt>
                      <c:pt idx="53">
                        <c:v>3007480.8660998777</c:v>
                      </c:pt>
                      <c:pt idx="54">
                        <c:v>3010899.2083596434</c:v>
                      </c:pt>
                      <c:pt idx="55">
                        <c:v>3014559.1580190272</c:v>
                      </c:pt>
                      <c:pt idx="56">
                        <c:v>3016118.5905169705</c:v>
                      </c:pt>
                      <c:pt idx="57">
                        <c:v>3017088.4616006268</c:v>
                      </c:pt>
                      <c:pt idx="58">
                        <c:v>3018119.2918519699</c:v>
                      </c:pt>
                      <c:pt idx="59">
                        <c:v>3019359.6499388455</c:v>
                      </c:pt>
                      <c:pt idx="60">
                        <c:v>3020732.7888097735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2152924.3767275931</c:v>
                      </c:pt>
                      <c:pt idx="31">
                        <c:v>2159130.5149299321</c:v>
                      </c:pt>
                      <c:pt idx="32">
                        <c:v>2165727.7554942262</c:v>
                      </c:pt>
                      <c:pt idx="33">
                        <c:v>2172853.3138782699</c:v>
                      </c:pt>
                      <c:pt idx="34">
                        <c:v>2180583.5505647501</c:v>
                      </c:pt>
                      <c:pt idx="35">
                        <c:v>2188902.001374952</c:v>
                      </c:pt>
                      <c:pt idx="36">
                        <c:v>2194164.8262579287</c:v>
                      </c:pt>
                      <c:pt idx="37">
                        <c:v>2199922.5057951473</c:v>
                      </c:pt>
                      <c:pt idx="38">
                        <c:v>2206097.445978397</c:v>
                      </c:pt>
                      <c:pt idx="39">
                        <c:v>2212720.0135140223</c:v>
                      </c:pt>
                      <c:pt idx="40">
                        <c:v>2219724.9041725919</c:v>
                      </c:pt>
                      <c:pt idx="41">
                        <c:v>2224349.4708270263</c:v>
                      </c:pt>
                      <c:pt idx="42">
                        <c:v>2229349.9657067554</c:v>
                      </c:pt>
                      <c:pt idx="43">
                        <c:v>2234707.364552557</c:v>
                      </c:pt>
                      <c:pt idx="44">
                        <c:v>2240476.1640970339</c:v>
                      </c:pt>
                      <c:pt idx="45">
                        <c:v>2246491.6114412146</c:v>
                      </c:pt>
                      <c:pt idx="46">
                        <c:v>2250173.7358079581</c:v>
                      </c:pt>
                      <c:pt idx="47">
                        <c:v>2254194.5650691194</c:v>
                      </c:pt>
                      <c:pt idx="48">
                        <c:v>2258404.4731262606</c:v>
                      </c:pt>
                      <c:pt idx="49">
                        <c:v>2262863.0827299356</c:v>
                      </c:pt>
                      <c:pt idx="50">
                        <c:v>2267563.7633964689</c:v>
                      </c:pt>
                      <c:pt idx="51">
                        <c:v>2270072.7418978312</c:v>
                      </c:pt>
                      <c:pt idx="52">
                        <c:v>2272746.2586383256</c:v>
                      </c:pt>
                      <c:pt idx="53">
                        <c:v>2275647.6188456998</c:v>
                      </c:pt>
                      <c:pt idx="54">
                        <c:v>2278773.102779062</c:v>
                      </c:pt>
                      <c:pt idx="55">
                        <c:v>2282119.6351728532</c:v>
                      </c:pt>
                      <c:pt idx="56">
                        <c:v>2283181.5289807287</c:v>
                      </c:pt>
                      <c:pt idx="57">
                        <c:v>2283585.5151180727</c:v>
                      </c:pt>
                      <c:pt idx="58">
                        <c:v>2284029.8093710961</c:v>
                      </c:pt>
                      <c:pt idx="59">
                        <c:v>2284673.530761953</c:v>
                      </c:pt>
                      <c:pt idx="60">
                        <c:v>2285435.181506942</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4179206.1430594451</c:v>
                      </c:pt>
                      <c:pt idx="31">
                        <c:v>4191253.3525110437</c:v>
                      </c:pt>
                      <c:pt idx="32">
                        <c:v>4204059.7606652621</c:v>
                      </c:pt>
                      <c:pt idx="33">
                        <c:v>4217891.7269401699</c:v>
                      </c:pt>
                      <c:pt idx="34">
                        <c:v>4232897.4805080434</c:v>
                      </c:pt>
                      <c:pt idx="35">
                        <c:v>4249045.061492553</c:v>
                      </c:pt>
                      <c:pt idx="36">
                        <c:v>4259261.1333242143</c:v>
                      </c:pt>
                      <c:pt idx="37">
                        <c:v>4270437.8053670498</c:v>
                      </c:pt>
                      <c:pt idx="38">
                        <c:v>4282424.4539580634</c:v>
                      </c:pt>
                      <c:pt idx="39">
                        <c:v>4295280.0262331013</c:v>
                      </c:pt>
                      <c:pt idx="40">
                        <c:v>4308877.7551585604</c:v>
                      </c:pt>
                      <c:pt idx="41">
                        <c:v>4317854.855134815</c:v>
                      </c:pt>
                      <c:pt idx="42">
                        <c:v>4327561.6981366426</c:v>
                      </c:pt>
                      <c:pt idx="43">
                        <c:v>4337961.3547196686</c:v>
                      </c:pt>
                      <c:pt idx="44">
                        <c:v>4349159.6126589477</c:v>
                      </c:pt>
                      <c:pt idx="45">
                        <c:v>4360836.6575035332</c:v>
                      </c:pt>
                      <c:pt idx="46">
                        <c:v>4367984.310686036</c:v>
                      </c:pt>
                      <c:pt idx="47">
                        <c:v>4375789.4498400548</c:v>
                      </c:pt>
                      <c:pt idx="48">
                        <c:v>4383961.6243039165</c:v>
                      </c:pt>
                      <c:pt idx="49">
                        <c:v>4392616.57235811</c:v>
                      </c:pt>
                      <c:pt idx="50">
                        <c:v>4401741.4230637336</c:v>
                      </c:pt>
                      <c:pt idx="51">
                        <c:v>4406611.7930957889</c:v>
                      </c:pt>
                      <c:pt idx="52">
                        <c:v>4411801.5608861605</c:v>
                      </c:pt>
                      <c:pt idx="53">
                        <c:v>4417433.6130534168</c:v>
                      </c:pt>
                      <c:pt idx="54">
                        <c:v>4423500.7289240612</c:v>
                      </c:pt>
                      <c:pt idx="55">
                        <c:v>4429996.9388649501</c:v>
                      </c:pt>
                      <c:pt idx="56">
                        <c:v>4432058.2621390605</c:v>
                      </c:pt>
                      <c:pt idx="57">
                        <c:v>4432842.4705233173</c:v>
                      </c:pt>
                      <c:pt idx="58">
                        <c:v>4433704.9240733031</c:v>
                      </c:pt>
                      <c:pt idx="59">
                        <c:v>4434954.5008908492</c:v>
                      </c:pt>
                      <c:pt idx="60">
                        <c:v>4436432.9993958278</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293822.23192956584</c:v>
                      </c:pt>
                      <c:pt idx="31">
                        <c:v>297495.0274091583</c:v>
                      </c:pt>
                      <c:pt idx="32">
                        <c:v>299244.85656267405</c:v>
                      </c:pt>
                      <c:pt idx="33">
                        <c:v>300469.55568542366</c:v>
                      </c:pt>
                      <c:pt idx="34">
                        <c:v>302038.99988937983</c:v>
                      </c:pt>
                      <c:pt idx="35">
                        <c:v>304058.45571210177</c:v>
                      </c:pt>
                      <c:pt idx="36">
                        <c:v>306574.51847478293</c:v>
                      </c:pt>
                      <c:pt idx="37">
                        <c:v>309394.75877491455</c:v>
                      </c:pt>
                      <c:pt idx="38">
                        <c:v>312099.28835890419</c:v>
                      </c:pt>
                      <c:pt idx="39">
                        <c:v>315083.80078729824</c:v>
                      </c:pt>
                      <c:pt idx="40">
                        <c:v>317990.08646843047</c:v>
                      </c:pt>
                      <c:pt idx="41">
                        <c:v>321952.49166564515</c:v>
                      </c:pt>
                      <c:pt idx="42">
                        <c:v>326156.40217364498</c:v>
                      </c:pt>
                      <c:pt idx="43">
                        <c:v>330570.9883998888</c:v>
                      </c:pt>
                      <c:pt idx="44">
                        <c:v>335713.95112862648</c:v>
                      </c:pt>
                      <c:pt idx="45">
                        <c:v>340426.46115972445</c:v>
                      </c:pt>
                      <c:pt idx="46">
                        <c:v>345781.02237965737</c:v>
                      </c:pt>
                      <c:pt idx="47">
                        <c:v>351664.21978655655</c:v>
                      </c:pt>
                      <c:pt idx="48">
                        <c:v>357024.04132706183</c:v>
                      </c:pt>
                      <c:pt idx="49">
                        <c:v>362385.8367696479</c:v>
                      </c:pt>
                      <c:pt idx="50">
                        <c:v>367767.53758196649</c:v>
                      </c:pt>
                      <c:pt idx="51">
                        <c:v>373764.52942808135</c:v>
                      </c:pt>
                      <c:pt idx="52">
                        <c:v>379383.09768525278</c:v>
                      </c:pt>
                      <c:pt idx="53">
                        <c:v>385158.14227976918</c:v>
                      </c:pt>
                      <c:pt idx="54">
                        <c:v>391116.0675172304</c:v>
                      </c:pt>
                      <c:pt idx="55">
                        <c:v>397284.19403754082</c:v>
                      </c:pt>
                      <c:pt idx="56">
                        <c:v>403760.75869072322</c:v>
                      </c:pt>
                      <c:pt idx="57">
                        <c:v>403999.08518985426</c:v>
                      </c:pt>
                      <c:pt idx="58">
                        <c:v>403274.9767146135</c:v>
                      </c:pt>
                      <c:pt idx="59">
                        <c:v>402824.00799781107</c:v>
                      </c:pt>
                      <c:pt idx="60">
                        <c:v>402077.99064989469</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1378472.3694210034</c:v>
                      </c:pt>
                      <c:pt idx="31">
                        <c:v>1395860.923217399</c:v>
                      </c:pt>
                      <c:pt idx="32">
                        <c:v>1395572.8046778261</c:v>
                      </c:pt>
                      <c:pt idx="33">
                        <c:v>1390894.8559134975</c:v>
                      </c:pt>
                      <c:pt idx="34">
                        <c:v>1389777.7662406103</c:v>
                      </c:pt>
                      <c:pt idx="35">
                        <c:v>1393024.2307205908</c:v>
                      </c:pt>
                      <c:pt idx="36">
                        <c:v>1398702.8808779025</c:v>
                      </c:pt>
                      <c:pt idx="37">
                        <c:v>1407131.6601971646</c:v>
                      </c:pt>
                      <c:pt idx="38">
                        <c:v>1414579.0891313276</c:v>
                      </c:pt>
                      <c:pt idx="39">
                        <c:v>1424441.207542009</c:v>
                      </c:pt>
                      <c:pt idx="40">
                        <c:v>1433600.1763915126</c:v>
                      </c:pt>
                      <c:pt idx="41">
                        <c:v>1449754.3721417272</c:v>
                      </c:pt>
                      <c:pt idx="42">
                        <c:v>1467628.7175526586</c:v>
                      </c:pt>
                      <c:pt idx="43">
                        <c:v>1486902.2894600788</c:v>
                      </c:pt>
                      <c:pt idx="44">
                        <c:v>1511701.6680659386</c:v>
                      </c:pt>
                      <c:pt idx="45">
                        <c:v>1532572.0912250772</c:v>
                      </c:pt>
                      <c:pt idx="46">
                        <c:v>1556307.6748010588</c:v>
                      </c:pt>
                      <c:pt idx="47">
                        <c:v>1583594.2216642441</c:v>
                      </c:pt>
                      <c:pt idx="48">
                        <c:v>1606175.7492614868</c:v>
                      </c:pt>
                      <c:pt idx="49">
                        <c:v>1628207.4630195461</c:v>
                      </c:pt>
                      <c:pt idx="50">
                        <c:v>1649828.7798923412</c:v>
                      </c:pt>
                      <c:pt idx="51">
                        <c:v>1673690.4818762986</c:v>
                      </c:pt>
                      <c:pt idx="52">
                        <c:v>1694053.8304499178</c:v>
                      </c:pt>
                      <c:pt idx="53">
                        <c:v>1714915.7459358773</c:v>
                      </c:pt>
                      <c:pt idx="54">
                        <c:v>1736429.6063552052</c:v>
                      </c:pt>
                      <c:pt idx="55">
                        <c:v>1758746.8542190618</c:v>
                      </c:pt>
                      <c:pt idx="56">
                        <c:v>1780601.532392309</c:v>
                      </c:pt>
                      <c:pt idx="57">
                        <c:v>1758571.7563561052</c:v>
                      </c:pt>
                      <c:pt idx="58">
                        <c:v>1730310.4207771129</c:v>
                      </c:pt>
                      <c:pt idx="59">
                        <c:v>1704366.8886548388</c:v>
                      </c:pt>
                      <c:pt idx="60">
                        <c:v>1676878.7085779204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187973.50492104591</c:v>
                      </c:pt>
                      <c:pt idx="31">
                        <c:v>190344.67134782713</c:v>
                      </c:pt>
                      <c:pt idx="32">
                        <c:v>190305.38245606719</c:v>
                      </c:pt>
                      <c:pt idx="33">
                        <c:v>189667.48035184055</c:v>
                      </c:pt>
                      <c:pt idx="34">
                        <c:v>189515.14994190139</c:v>
                      </c:pt>
                      <c:pt idx="35">
                        <c:v>189957.84964371691</c:v>
                      </c:pt>
                      <c:pt idx="36">
                        <c:v>190732.21102880486</c:v>
                      </c:pt>
                      <c:pt idx="37">
                        <c:v>191881.59002688606</c:v>
                      </c:pt>
                      <c:pt idx="38">
                        <c:v>192897.1485179083</c:v>
                      </c:pt>
                      <c:pt idx="39">
                        <c:v>194241.98284663758</c:v>
                      </c:pt>
                      <c:pt idx="40">
                        <c:v>195490.93314429716</c:v>
                      </c:pt>
                      <c:pt idx="41">
                        <c:v>197693.77801932645</c:v>
                      </c:pt>
                      <c:pt idx="42">
                        <c:v>200131.1887571807</c:v>
                      </c:pt>
                      <c:pt idx="43">
                        <c:v>202759.40310819255</c:v>
                      </c:pt>
                      <c:pt idx="44">
                        <c:v>206141.13655444616</c:v>
                      </c:pt>
                      <c:pt idx="45">
                        <c:v>208987.10334887414</c:v>
                      </c:pt>
                      <c:pt idx="46">
                        <c:v>212223.77383650801</c:v>
                      </c:pt>
                      <c:pt idx="47">
                        <c:v>215944.66659057871</c:v>
                      </c:pt>
                      <c:pt idx="48">
                        <c:v>219023.96580838456</c:v>
                      </c:pt>
                      <c:pt idx="49">
                        <c:v>222028.29041175629</c:v>
                      </c:pt>
                      <c:pt idx="50">
                        <c:v>224976.65180350107</c:v>
                      </c:pt>
                      <c:pt idx="51">
                        <c:v>228230.52025585889</c:v>
                      </c:pt>
                      <c:pt idx="52">
                        <c:v>231007.34051589787</c:v>
                      </c:pt>
                      <c:pt idx="53">
                        <c:v>233852.14717307416</c:v>
                      </c:pt>
                      <c:pt idx="54">
                        <c:v>236785.85541207343</c:v>
                      </c:pt>
                      <c:pt idx="55">
                        <c:v>239829.11648441752</c:v>
                      </c:pt>
                      <c:pt idx="56">
                        <c:v>242809.29987167849</c:v>
                      </c:pt>
                      <c:pt idx="57">
                        <c:v>239805.23950310523</c:v>
                      </c:pt>
                      <c:pt idx="58">
                        <c:v>235951.42101506083</c:v>
                      </c:pt>
                      <c:pt idx="59">
                        <c:v>232413.66663475073</c:v>
                      </c:pt>
                      <c:pt idx="60">
                        <c:v>228665.2784424437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25529453.580512617</c:v>
                      </c:pt>
                      <c:pt idx="31">
                        <c:v>26167784.165692274</c:v>
                      </c:pt>
                      <c:pt idx="32">
                        <c:v>26637649.372183297</c:v>
                      </c:pt>
                      <c:pt idx="33">
                        <c:v>27065151.275559478</c:v>
                      </c:pt>
                      <c:pt idx="34">
                        <c:v>27531863.407045253</c:v>
                      </c:pt>
                      <c:pt idx="35">
                        <c:v>28049198.225396555</c:v>
                      </c:pt>
                      <c:pt idx="36">
                        <c:v>28575517.09665681</c:v>
                      </c:pt>
                      <c:pt idx="37">
                        <c:v>29139441.194426179</c:v>
                      </c:pt>
                      <c:pt idx="38">
                        <c:v>29700126.960802905</c:v>
                      </c:pt>
                      <c:pt idx="39">
                        <c:v>30297152.423371255</c:v>
                      </c:pt>
                      <c:pt idx="40">
                        <c:v>30895064.210372325</c:v>
                      </c:pt>
                      <c:pt idx="41">
                        <c:v>31568573.214244723</c:v>
                      </c:pt>
                      <c:pt idx="42">
                        <c:v>32276257.217078939</c:v>
                      </c:pt>
                      <c:pt idx="43">
                        <c:v>33015651.875951972</c:v>
                      </c:pt>
                      <c:pt idx="44">
                        <c:v>33841857.627810493</c:v>
                      </c:pt>
                      <c:pt idx="45">
                        <c:v>34634099.765992858</c:v>
                      </c:pt>
                      <c:pt idx="46">
                        <c:v>35462870.039823189</c:v>
                      </c:pt>
                      <c:pt idx="47">
                        <c:v>36358775.539194085</c:v>
                      </c:pt>
                      <c:pt idx="48">
                        <c:v>37209165.037319385</c:v>
                      </c:pt>
                      <c:pt idx="49">
                        <c:v>38070257.209722787</c:v>
                      </c:pt>
                      <c:pt idx="50">
                        <c:v>38944136.728495471</c:v>
                      </c:pt>
                      <c:pt idx="51">
                        <c:v>39852531.070409767</c:v>
                      </c:pt>
                      <c:pt idx="52">
                        <c:v>40728564.709526159</c:v>
                      </c:pt>
                      <c:pt idx="53">
                        <c:v>41631464.809076525</c:v>
                      </c:pt>
                      <c:pt idx="54">
                        <c:v>42564617.604518846</c:v>
                      </c:pt>
                      <c:pt idx="55">
                        <c:v>43531592.099176452</c:v>
                      </c:pt>
                      <c:pt idx="56">
                        <c:v>44494758.510259859</c:v>
                      </c:pt>
                      <c:pt idx="57">
                        <c:v>44751726.031071045</c:v>
                      </c:pt>
                      <c:pt idx="58">
                        <c:v>44899277.799685262</c:v>
                      </c:pt>
                      <c:pt idx="59">
                        <c:v>45078768.963262714</c:v>
                      </c:pt>
                      <c:pt idx="60">
                        <c:v>45224566.106675178</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83111467.67596744</c:v>
                      </c:pt>
                      <c:pt idx="31">
                        <c:v>86362103.457218871</c:v>
                      </c:pt>
                      <c:pt idx="32">
                        <c:v>87967782.168212995</c:v>
                      </c:pt>
                      <c:pt idx="33">
                        <c:v>89145240.815324858</c:v>
                      </c:pt>
                      <c:pt idx="34">
                        <c:v>90656774.441302821</c:v>
                      </c:pt>
                      <c:pt idx="35">
                        <c:v>92597502.866268903</c:v>
                      </c:pt>
                      <c:pt idx="36">
                        <c:v>94872005.165808246</c:v>
                      </c:pt>
                      <c:pt idx="37">
                        <c:v>97444911.849317133</c:v>
                      </c:pt>
                      <c:pt idx="38">
                        <c:v>99944966.090799078</c:v>
                      </c:pt>
                      <c:pt idx="39">
                        <c:v>102724226.02449577</c:v>
                      </c:pt>
                      <c:pt idx="40">
                        <c:v>105465080.32200012</c:v>
                      </c:pt>
                      <c:pt idx="41">
                        <c:v>109053043.16679607</c:v>
                      </c:pt>
                      <c:pt idx="42">
                        <c:v>112884430.36249755</c:v>
                      </c:pt>
                      <c:pt idx="43">
                        <c:v>116933393.40362923</c:v>
                      </c:pt>
                      <c:pt idx="44">
                        <c:v>121666495.95206743</c:v>
                      </c:pt>
                      <c:pt idx="45">
                        <c:v>126046004.26191805</c:v>
                      </c:pt>
                      <c:pt idx="46">
                        <c:v>130890749.59830679</c:v>
                      </c:pt>
                      <c:pt idx="47">
                        <c:v>136236160.98818737</c:v>
                      </c:pt>
                      <c:pt idx="48">
                        <c:v>141136089.57367826</c:v>
                      </c:pt>
                      <c:pt idx="49">
                        <c:v>146064357.36862987</c:v>
                      </c:pt>
                      <c:pt idx="50">
                        <c:v>151038128.89370835</c:v>
                      </c:pt>
                      <c:pt idx="51">
                        <c:v>156434470.97224453</c:v>
                      </c:pt>
                      <c:pt idx="52">
                        <c:v>161507323.51907578</c:v>
                      </c:pt>
                      <c:pt idx="53">
                        <c:v>166741085.18435088</c:v>
                      </c:pt>
                      <c:pt idx="54">
                        <c:v>172160676.33588025</c:v>
                      </c:pt>
                      <c:pt idx="55">
                        <c:v>177791947.83407742</c:v>
                      </c:pt>
                      <c:pt idx="56">
                        <c:v>183532748.79579285</c:v>
                      </c:pt>
                      <c:pt idx="57">
                        <c:v>183639601.24456376</c:v>
                      </c:pt>
                      <c:pt idx="58">
                        <c:v>182890456.81858653</c:v>
                      </c:pt>
                      <c:pt idx="59">
                        <c:v>182402822.83022234</c:v>
                      </c:pt>
                      <c:pt idx="60">
                        <c:v>181662137.73429099</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1063727.23252136</c:v>
                      </c:pt>
                      <c:pt idx="31">
                        <c:v>1090324.3402371791</c:v>
                      </c:pt>
                      <c:pt idx="32">
                        <c:v>1109902.0571743052</c:v>
                      </c:pt>
                      <c:pt idx="33">
                        <c:v>1127714.636481646</c:v>
                      </c:pt>
                      <c:pt idx="34">
                        <c:v>1147160.9752935532</c:v>
                      </c:pt>
                      <c:pt idx="35">
                        <c:v>1168716.5927248574</c:v>
                      </c:pt>
                      <c:pt idx="36">
                        <c:v>1190646.5456940348</c:v>
                      </c:pt>
                      <c:pt idx="37">
                        <c:v>1214143.383101092</c:v>
                      </c:pt>
                      <c:pt idx="38">
                        <c:v>1237505.2900334555</c:v>
                      </c:pt>
                      <c:pt idx="39">
                        <c:v>1262381.3509738036</c:v>
                      </c:pt>
                      <c:pt idx="40">
                        <c:v>1287294.342098848</c:v>
                      </c:pt>
                      <c:pt idx="41">
                        <c:v>1315357.217260198</c:v>
                      </c:pt>
                      <c:pt idx="42">
                        <c:v>1344844.0507116236</c:v>
                      </c:pt>
                      <c:pt idx="43">
                        <c:v>1375652.1614980001</c:v>
                      </c:pt>
                      <c:pt idx="44">
                        <c:v>1410077.4011587719</c:v>
                      </c:pt>
                      <c:pt idx="45">
                        <c:v>1443087.4902497036</c:v>
                      </c:pt>
                      <c:pt idx="46">
                        <c:v>1477619.5849926341</c:v>
                      </c:pt>
                      <c:pt idx="47">
                        <c:v>1514948.9807997551</c:v>
                      </c:pt>
                      <c:pt idx="48">
                        <c:v>1550381.8765549758</c:v>
                      </c:pt>
                      <c:pt idx="49">
                        <c:v>1586260.7170717844</c:v>
                      </c:pt>
                      <c:pt idx="50">
                        <c:v>1622672.3636873129</c:v>
                      </c:pt>
                      <c:pt idx="51">
                        <c:v>1660522.1279337418</c:v>
                      </c:pt>
                      <c:pt idx="52">
                        <c:v>1697023.5295635916</c:v>
                      </c:pt>
                      <c:pt idx="53">
                        <c:v>1734644.367044857</c:v>
                      </c:pt>
                      <c:pt idx="54">
                        <c:v>1773525.73352162</c:v>
                      </c:pt>
                      <c:pt idx="55">
                        <c:v>1813816.3374656872</c:v>
                      </c:pt>
                      <c:pt idx="56">
                        <c:v>1853948.2712608292</c:v>
                      </c:pt>
                      <c:pt idx="57">
                        <c:v>1864655.2512946285</c:v>
                      </c:pt>
                      <c:pt idx="58">
                        <c:v>1870803.2416535544</c:v>
                      </c:pt>
                      <c:pt idx="59">
                        <c:v>1878282.0401359482</c:v>
                      </c:pt>
                      <c:pt idx="60">
                        <c:v>1884356.9211114673</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3462977.8198319799</c:v>
                      </c:pt>
                      <c:pt idx="31">
                        <c:v>3598420.977384123</c:v>
                      </c:pt>
                      <c:pt idx="32">
                        <c:v>3665324.257008878</c:v>
                      </c:pt>
                      <c:pt idx="33">
                        <c:v>3714385.0339718726</c:v>
                      </c:pt>
                      <c:pt idx="34">
                        <c:v>3777365.6017209548</c:v>
                      </c:pt>
                      <c:pt idx="35">
                        <c:v>3858229.2860945412</c:v>
                      </c:pt>
                      <c:pt idx="36">
                        <c:v>3953000.2152420138</c:v>
                      </c:pt>
                      <c:pt idx="37">
                        <c:v>4060204.6603882178</c:v>
                      </c:pt>
                      <c:pt idx="38">
                        <c:v>4164373.5871166321</c:v>
                      </c:pt>
                      <c:pt idx="39">
                        <c:v>4280176.0843539946</c:v>
                      </c:pt>
                      <c:pt idx="40">
                        <c:v>4394378.3467500089</c:v>
                      </c:pt>
                      <c:pt idx="41">
                        <c:v>4543876.7986165071</c:v>
                      </c:pt>
                      <c:pt idx="42">
                        <c:v>4703517.9317707364</c:v>
                      </c:pt>
                      <c:pt idx="43">
                        <c:v>4872224.7251512222</c:v>
                      </c:pt>
                      <c:pt idx="44">
                        <c:v>5069437.3313361481</c:v>
                      </c:pt>
                      <c:pt idx="45">
                        <c:v>5251916.8442465905</c:v>
                      </c:pt>
                      <c:pt idx="46">
                        <c:v>5453781.2332627885</c:v>
                      </c:pt>
                      <c:pt idx="47">
                        <c:v>5676506.7078411458</c:v>
                      </c:pt>
                      <c:pt idx="48">
                        <c:v>5880670.3989032665</c:v>
                      </c:pt>
                      <c:pt idx="49">
                        <c:v>6086014.8903595833</c:v>
                      </c:pt>
                      <c:pt idx="50">
                        <c:v>6293255.3705711877</c:v>
                      </c:pt>
                      <c:pt idx="51">
                        <c:v>6518102.9571768614</c:v>
                      </c:pt>
                      <c:pt idx="52">
                        <c:v>6729471.8132948307</c:v>
                      </c:pt>
                      <c:pt idx="53">
                        <c:v>6947545.2160146264</c:v>
                      </c:pt>
                      <c:pt idx="54">
                        <c:v>7173361.5139950169</c:v>
                      </c:pt>
                      <c:pt idx="55">
                        <c:v>7407997.8264198992</c:v>
                      </c:pt>
                      <c:pt idx="56">
                        <c:v>7647197.8664913755</c:v>
                      </c:pt>
                      <c:pt idx="57">
                        <c:v>7651650.0518568298</c:v>
                      </c:pt>
                      <c:pt idx="58">
                        <c:v>7620435.7007744452</c:v>
                      </c:pt>
                      <c:pt idx="59">
                        <c:v>7600117.6179259382</c:v>
                      </c:pt>
                      <c:pt idx="60">
                        <c:v>7569255.7389287977</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21505.992528871455</c:v>
                </c:pt>
                <c:pt idx="21">
                  <c:v>21795.612853578124</c:v>
                </c:pt>
                <c:pt idx="22">
                  <c:v>21894.489025208237</c:v>
                </c:pt>
                <c:pt idx="23">
                  <c:v>21945.165729910477</c:v>
                </c:pt>
                <c:pt idx="24">
                  <c:v>22034.156562376993</c:v>
                </c:pt>
                <c:pt idx="25">
                  <c:v>22170.805735053716</c:v>
                </c:pt>
                <c:pt idx="26">
                  <c:v>22322.116480991925</c:v>
                </c:pt>
                <c:pt idx="27">
                  <c:v>22504.26761001506</c:v>
                </c:pt>
                <c:pt idx="28">
                  <c:v>22676.176612141269</c:v>
                </c:pt>
                <c:pt idx="29">
                  <c:v>22875.634155074302</c:v>
                </c:pt>
                <c:pt idx="30">
                  <c:v>23068.076134976291</c:v>
                </c:pt>
                <c:pt idx="31">
                  <c:v>23211.780906588996</c:v>
                </c:pt>
                <c:pt idx="32">
                  <c:v>23371.104208675228</c:v>
                </c:pt>
                <c:pt idx="33">
                  <c:v>23542.206580868158</c:v>
                </c:pt>
                <c:pt idx="34">
                  <c:v>23770.334563702767</c:v>
                </c:pt>
                <c:pt idx="35">
                  <c:v>23950.807603478141</c:v>
                </c:pt>
                <c:pt idx="36">
                  <c:v>24149.624140775733</c:v>
                </c:pt>
                <c:pt idx="37">
                  <c:v>24382.54666002858</c:v>
                </c:pt>
                <c:pt idx="38">
                  <c:v>24559.441293985623</c:v>
                </c:pt>
                <c:pt idx="39">
                  <c:v>24725.717966070901</c:v>
                </c:pt>
                <c:pt idx="40">
                  <c:v>24882.841842961094</c:v>
                </c:pt>
                <c:pt idx="41">
                  <c:v>25126.292632502569</c:v>
                </c:pt>
                <c:pt idx="42">
                  <c:v>25330.695486668839</c:v>
                </c:pt>
                <c:pt idx="43">
                  <c:v>25538.898612454639</c:v>
                </c:pt>
                <c:pt idx="44">
                  <c:v>25752.482587399983</c:v>
                </c:pt>
                <c:pt idx="45">
                  <c:v>25972.996305748555</c:v>
                </c:pt>
                <c:pt idx="46">
                  <c:v>26179.209251001768</c:v>
                </c:pt>
                <c:pt idx="47">
                  <c:v>25916.827899888216</c:v>
                </c:pt>
                <c:pt idx="48">
                  <c:v>25587.956917474352</c:v>
                </c:pt>
                <c:pt idx="49">
                  <c:v>25283.637419424223</c:v>
                </c:pt>
                <c:pt idx="50">
                  <c:v>24962.90450831303</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688.72118068718294</c:v>
                </c:pt>
                <c:pt idx="21">
                  <c:v>698.58971985903656</c:v>
                </c:pt>
                <c:pt idx="22">
                  <c:v>701.33277911745415</c:v>
                </c:pt>
                <c:pt idx="23">
                  <c:v>702.31291137533628</c:v>
                </c:pt>
                <c:pt idx="24">
                  <c:v>704.78657137692028</c:v>
                </c:pt>
                <c:pt idx="25">
                  <c:v>709.10628269165113</c:v>
                </c:pt>
                <c:pt idx="26">
                  <c:v>714.34485893151077</c:v>
                </c:pt>
                <c:pt idx="27">
                  <c:v>720.79566123447682</c:v>
                </c:pt>
                <c:pt idx="28">
                  <c:v>726.90845534045991</c:v>
                </c:pt>
                <c:pt idx="29">
                  <c:v>734.11123025532424</c:v>
                </c:pt>
                <c:pt idx="30">
                  <c:v>741.09825653081134</c:v>
                </c:pt>
                <c:pt idx="31">
                  <c:v>751.03743352209801</c:v>
                </c:pt>
                <c:pt idx="32">
                  <c:v>761.82171136103568</c:v>
                </c:pt>
                <c:pt idx="33">
                  <c:v>773.32561039484403</c:v>
                </c:pt>
                <c:pt idx="34">
                  <c:v>787.3404463003078</c:v>
                </c:pt>
                <c:pt idx="35">
                  <c:v>799.80378096637196</c:v>
                </c:pt>
                <c:pt idx="36">
                  <c:v>813.53934162518055</c:v>
                </c:pt>
                <c:pt idx="37">
                  <c:v>828.98146234154569</c:v>
                </c:pt>
                <c:pt idx="38">
                  <c:v>842.52569709252214</c:v>
                </c:pt>
                <c:pt idx="39">
                  <c:v>855.98187285564586</c:v>
                </c:pt>
                <c:pt idx="40">
                  <c:v>869.41202800985138</c:v>
                </c:pt>
                <c:pt idx="41">
                  <c:v>883.88082450496051</c:v>
                </c:pt>
                <c:pt idx="42">
                  <c:v>896.95104246773667</c:v>
                </c:pt>
                <c:pt idx="43">
                  <c:v>910.40463687466604</c:v>
                </c:pt>
                <c:pt idx="44">
                  <c:v>924.31864561070961</c:v>
                </c:pt>
                <c:pt idx="45">
                  <c:v>938.77095275115585</c:v>
                </c:pt>
                <c:pt idx="46">
                  <c:v>953.08351103686948</c:v>
                </c:pt>
                <c:pt idx="47">
                  <c:v>947.38920530583039</c:v>
                </c:pt>
                <c:pt idx="48">
                  <c:v>938.78593382582324</c:v>
                </c:pt>
                <c:pt idx="49">
                  <c:v>931.20233417672409</c:v>
                </c:pt>
                <c:pt idx="50">
                  <c:v>922.84900605928124</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1504.8832523758479</c:v>
                </c:pt>
                <c:pt idx="21">
                  <c:v>1547.5367128844002</c:v>
                </c:pt>
                <c:pt idx="22">
                  <c:v>1570.677723028052</c:v>
                </c:pt>
                <c:pt idx="23">
                  <c:v>1588.8259856783627</c:v>
                </c:pt>
                <c:pt idx="24">
                  <c:v>1611.0883277570035</c:v>
                </c:pt>
                <c:pt idx="25">
                  <c:v>1638.6033419010564</c:v>
                </c:pt>
                <c:pt idx="26">
                  <c:v>1669.1765083222515</c:v>
                </c:pt>
                <c:pt idx="27">
                  <c:v>1703.4315867647758</c:v>
                </c:pt>
                <c:pt idx="28">
                  <c:v>1736.9234307396923</c:v>
                </c:pt>
                <c:pt idx="29">
                  <c:v>1773.8661280904105</c:v>
                </c:pt>
                <c:pt idx="30">
                  <c:v>1810.4549158645852</c:v>
                </c:pt>
                <c:pt idx="31">
                  <c:v>1854.6710738517331</c:v>
                </c:pt>
                <c:pt idx="32">
                  <c:v>1901.8562909794734</c:v>
                </c:pt>
                <c:pt idx="33">
                  <c:v>1951.6965531347983</c:v>
                </c:pt>
                <c:pt idx="34">
                  <c:v>2009.7665305584389</c:v>
                </c:pt>
                <c:pt idx="35">
                  <c:v>2063.6534077870078</c:v>
                </c:pt>
                <c:pt idx="36">
                  <c:v>2122.3565655724824</c:v>
                </c:pt>
                <c:pt idx="37">
                  <c:v>2187.0784277880521</c:v>
                </c:pt>
                <c:pt idx="38">
                  <c:v>2246.5219878864864</c:v>
                </c:pt>
                <c:pt idx="39">
                  <c:v>2306.3480804198298</c:v>
                </c:pt>
                <c:pt idx="40">
                  <c:v>2366.7629424866786</c:v>
                </c:pt>
                <c:pt idx="41">
                  <c:v>2432.5895964011079</c:v>
                </c:pt>
                <c:pt idx="42">
                  <c:v>2494.6372541345399</c:v>
                </c:pt>
                <c:pt idx="43">
                  <c:v>2558.6826583409934</c:v>
                </c:pt>
                <c:pt idx="44">
                  <c:v>2625.0244982901713</c:v>
                </c:pt>
                <c:pt idx="45">
                  <c:v>2693.9728894920449</c:v>
                </c:pt>
                <c:pt idx="46">
                  <c:v>2763.5811842598728</c:v>
                </c:pt>
                <c:pt idx="47">
                  <c:v>2766.0718004521141</c:v>
                </c:pt>
                <c:pt idx="48">
                  <c:v>2758.422109637781</c:v>
                </c:pt>
                <c:pt idx="49">
                  <c:v>2753.9603175408292</c:v>
                </c:pt>
                <c:pt idx="50">
                  <c:v>2746.5466240293285</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894.45268841793256</c:v>
                </c:pt>
                <c:pt idx="22">
                  <c:v>898.80528701778871</c:v>
                </c:pt>
                <c:pt idx="23">
                  <c:v>901.70403097760413</c:v>
                </c:pt>
                <c:pt idx="24">
                  <c:v>904.21453279289938</c:v>
                </c:pt>
                <c:pt idx="25">
                  <c:v>906.98976629948186</c:v>
                </c:pt>
                <c:pt idx="26">
                  <c:v>910.10578321750927</c:v>
                </c:pt>
                <c:pt idx="27">
                  <c:v>913.35806762482832</c:v>
                </c:pt>
                <c:pt idx="28">
                  <c:v>916.82931067191055</c:v>
                </c:pt>
                <c:pt idx="29">
                  <c:v>920.20887436819157</c:v>
                </c:pt>
                <c:pt idx="30">
                  <c:v>923.78435635861399</c:v>
                </c:pt>
                <c:pt idx="31">
                  <c:v>927.29448721016604</c:v>
                </c:pt>
                <c:pt idx="32">
                  <c:v>931.35367087216525</c:v>
                </c:pt>
                <c:pt idx="33">
                  <c:v>935.55550853450109</c:v>
                </c:pt>
                <c:pt idx="34">
                  <c:v>939.872846129604</c:v>
                </c:pt>
                <c:pt idx="35">
                  <c:v>944.65139924700884</c:v>
                </c:pt>
                <c:pt idx="36">
                  <c:v>949.09672391376751</c:v>
                </c:pt>
                <c:pt idx="37">
                  <c:v>953.74510465035985</c:v>
                </c:pt>
                <c:pt idx="38">
                  <c:v>958.68425793814959</c:v>
                </c:pt>
                <c:pt idx="39">
                  <c:v>963.23135172847003</c:v>
                </c:pt>
                <c:pt idx="40">
                  <c:v>967.73241942235893</c:v>
                </c:pt>
                <c:pt idx="41">
                  <c:v>972.19985174410135</c:v>
                </c:pt>
                <c:pt idx="42">
                  <c:v>976.82183462879004</c:v>
                </c:pt>
                <c:pt idx="43">
                  <c:v>981.16151160733739</c:v>
                </c:pt>
                <c:pt idx="44">
                  <c:v>985.54450948326496</c:v>
                </c:pt>
                <c:pt idx="45">
                  <c:v>989.98311601125499</c:v>
                </c:pt>
                <c:pt idx="46">
                  <c:v>994.48920644807777</c:v>
                </c:pt>
                <c:pt idx="47">
                  <c:v>998.93632810692634</c:v>
                </c:pt>
                <c:pt idx="48">
                  <c:v>999.88752342662531</c:v>
                </c:pt>
                <c:pt idx="49">
                  <c:v>1000.3038476109564</c:v>
                </c:pt>
                <c:pt idx="50">
                  <c:v>1000.8719903802482</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469.89430107433429</c:v>
                </c:pt>
                <c:pt idx="22">
                  <c:v>469.78463372445299</c:v>
                </c:pt>
                <c:pt idx="23">
                  <c:v>469.71159745410466</c:v>
                </c:pt>
                <c:pt idx="24">
                  <c:v>469.64834326821102</c:v>
                </c:pt>
                <c:pt idx="25">
                  <c:v>469.57841894668536</c:v>
                </c:pt>
                <c:pt idx="26">
                  <c:v>469.49990830304444</c:v>
                </c:pt>
                <c:pt idx="27">
                  <c:v>469.41796428642363</c:v>
                </c:pt>
                <c:pt idx="28">
                  <c:v>469.33050342435837</c:v>
                </c:pt>
                <c:pt idx="29">
                  <c:v>469.24535249995711</c:v>
                </c:pt>
                <c:pt idx="30">
                  <c:v>469.15526525082481</c:v>
                </c:pt>
                <c:pt idx="31">
                  <c:v>469.06682457811058</c:v>
                </c:pt>
                <c:pt idx="32">
                  <c:v>468.96455006216803</c:v>
                </c:pt>
                <c:pt idx="33">
                  <c:v>468.85868125977612</c:v>
                </c:pt>
                <c:pt idx="34">
                  <c:v>468.74990234030179</c:v>
                </c:pt>
                <c:pt idx="35">
                  <c:v>468.62950271129176</c:v>
                </c:pt>
                <c:pt idx="36">
                  <c:v>468.51749905086206</c:v>
                </c:pt>
                <c:pt idx="37">
                  <c:v>468.40037922349325</c:v>
                </c:pt>
                <c:pt idx="38">
                  <c:v>468.2759331393201</c:v>
                </c:pt>
                <c:pt idx="39">
                  <c:v>468.16136532099154</c:v>
                </c:pt>
                <c:pt idx="40">
                  <c:v>468.04795716852817</c:v>
                </c:pt>
                <c:pt idx="41">
                  <c:v>467.93539648730297</c:v>
                </c:pt>
                <c:pt idx="42">
                  <c:v>467.81894177581717</c:v>
                </c:pt>
                <c:pt idx="43">
                  <c:v>467.70959999695572</c:v>
                </c:pt>
                <c:pt idx="44">
                  <c:v>467.59916671197414</c:v>
                </c:pt>
                <c:pt idx="45">
                  <c:v>467.48733232065069</c:v>
                </c:pt>
                <c:pt idx="46">
                  <c:v>467.37379761599226</c:v>
                </c:pt>
                <c:pt idx="47">
                  <c:v>467.26174867884885</c:v>
                </c:pt>
                <c:pt idx="48">
                  <c:v>467.23778251988955</c:v>
                </c:pt>
                <c:pt idx="49">
                  <c:v>467.22729288503348</c:v>
                </c:pt>
                <c:pt idx="50">
                  <c:v>467.21297805437939</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15501.205731205024</c:v>
                </c:pt>
                <c:pt idx="21">
                  <c:v>15638.921629838735</c:v>
                </c:pt>
                <c:pt idx="22">
                  <c:v>15688.151048455175</c:v>
                </c:pt>
                <c:pt idx="23">
                  <c:v>15711.295579204319</c:v>
                </c:pt>
                <c:pt idx="24">
                  <c:v>15753.84924704311</c:v>
                </c:pt>
                <c:pt idx="25">
                  <c:v>15821.099234544257</c:v>
                </c:pt>
                <c:pt idx="26">
                  <c:v>15895.993109862437</c:v>
                </c:pt>
                <c:pt idx="27">
                  <c:v>15986.73406352388</c:v>
                </c:pt>
                <c:pt idx="28">
                  <c:v>16072.230328018042</c:v>
                </c:pt>
                <c:pt idx="29">
                  <c:v>16171.654122927914</c:v>
                </c:pt>
                <c:pt idx="30">
                  <c:v>16267.456384438405</c:v>
                </c:pt>
                <c:pt idx="31">
                  <c:v>16335.559809443226</c:v>
                </c:pt>
                <c:pt idx="32">
                  <c:v>16411.736234879594</c:v>
                </c:pt>
                <c:pt idx="33">
                  <c:v>16493.655535765985</c:v>
                </c:pt>
                <c:pt idx="34">
                  <c:v>16604.385061006069</c:v>
                </c:pt>
                <c:pt idx="35">
                  <c:v>16690.635898699304</c:v>
                </c:pt>
                <c:pt idx="36">
                  <c:v>16785.413141121593</c:v>
                </c:pt>
                <c:pt idx="37">
                  <c:v>16897.189337527561</c:v>
                </c:pt>
                <c:pt idx="38">
                  <c:v>16980.093685924297</c:v>
                </c:pt>
                <c:pt idx="39">
                  <c:v>17056.73544816556</c:v>
                </c:pt>
                <c:pt idx="40">
                  <c:v>17128.12842380254</c:v>
                </c:pt>
                <c:pt idx="41">
                  <c:v>17244.615664304376</c:v>
                </c:pt>
                <c:pt idx="42">
                  <c:v>17340.938510182994</c:v>
                </c:pt>
                <c:pt idx="43">
                  <c:v>17438.465094236453</c:v>
                </c:pt>
                <c:pt idx="44">
                  <c:v>17538.227162943811</c:v>
                </c:pt>
                <c:pt idx="45">
                  <c:v>17640.986136926542</c:v>
                </c:pt>
                <c:pt idx="46">
                  <c:v>17735.915487393166</c:v>
                </c:pt>
                <c:pt idx="47">
                  <c:v>17594.534100538731</c:v>
                </c:pt>
                <c:pt idx="48">
                  <c:v>17417.023470200307</c:v>
                </c:pt>
                <c:pt idx="49">
                  <c:v>17251.543374279227</c:v>
                </c:pt>
                <c:pt idx="50">
                  <c:v>17078.075233650696</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1863.5642760922458</c:v>
                </c:pt>
                <c:pt idx="21">
                  <c:v>1882.6588552133414</c:v>
                </c:pt>
                <c:pt idx="22">
                  <c:v>1889.7557772560751</c:v>
                </c:pt>
                <c:pt idx="23">
                  <c:v>1893.7725279951562</c:v>
                </c:pt>
                <c:pt idx="24">
                  <c:v>1900.3132026059286</c:v>
                </c:pt>
                <c:pt idx="25">
                  <c:v>1909.9939666570708</c:v>
                </c:pt>
                <c:pt idx="26">
                  <c:v>1920.4374568073536</c:v>
                </c:pt>
                <c:pt idx="27">
                  <c:v>1932.9286249155537</c:v>
                </c:pt>
                <c:pt idx="28">
                  <c:v>1944.8111016497667</c:v>
                </c:pt>
                <c:pt idx="29">
                  <c:v>1958.5222935926276</c:v>
                </c:pt>
                <c:pt idx="30">
                  <c:v>1971.8301914461326</c:v>
                </c:pt>
                <c:pt idx="31">
                  <c:v>1982.3091166781192</c:v>
                </c:pt>
                <c:pt idx="32">
                  <c:v>1993.8762826193772</c:v>
                </c:pt>
                <c:pt idx="33">
                  <c:v>2006.27707477949</c:v>
                </c:pt>
                <c:pt idx="34">
                  <c:v>2022.4520849520381</c:v>
                </c:pt>
                <c:pt idx="35">
                  <c:v>2035.6123679867831</c:v>
                </c:pt>
                <c:pt idx="36">
                  <c:v>2049.8449347517085</c:v>
                </c:pt>
                <c:pt idx="37">
                  <c:v>2066.374802833303</c:v>
                </c:pt>
                <c:pt idx="38">
                  <c:v>2079.3348991627477</c:v>
                </c:pt>
                <c:pt idx="39">
                  <c:v>2091.6660686583773</c:v>
                </c:pt>
                <c:pt idx="40">
                  <c:v>2103.4698464456465</c:v>
                </c:pt>
                <c:pt idx="41">
                  <c:v>2120.4716951496825</c:v>
                </c:pt>
                <c:pt idx="42">
                  <c:v>2134.9805696762655</c:v>
                </c:pt>
                <c:pt idx="43">
                  <c:v>2149.7878023350254</c:v>
                </c:pt>
                <c:pt idx="44">
                  <c:v>2165.0042679703224</c:v>
                </c:pt>
                <c:pt idx="45">
                  <c:v>2180.7331782245824</c:v>
                </c:pt>
                <c:pt idx="46">
                  <c:v>2195.4131104579424</c:v>
                </c:pt>
                <c:pt idx="47">
                  <c:v>2179.3757532969216</c:v>
                </c:pt>
                <c:pt idx="48">
                  <c:v>2158.9080347702652</c:v>
                </c:pt>
                <c:pt idx="49">
                  <c:v>2140.0440473545382</c:v>
                </c:pt>
                <c:pt idx="50">
                  <c:v>2120.1031672664699</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445.62956726979809</c:v>
                </c:pt>
                <c:pt idx="21">
                  <c:v>456.02098331432569</c:v>
                </c:pt>
                <c:pt idx="22">
                  <c:v>461.7834129796081</c:v>
                </c:pt>
                <c:pt idx="23">
                  <c:v>466.38030210708911</c:v>
                </c:pt>
                <c:pt idx="24">
                  <c:v>471.98695591322917</c:v>
                </c:pt>
                <c:pt idx="25">
                  <c:v>478.87601514779186</c:v>
                </c:pt>
                <c:pt idx="26">
                  <c:v>486.4436451739777</c:v>
                </c:pt>
                <c:pt idx="27">
                  <c:v>494.91701629256238</c:v>
                </c:pt>
                <c:pt idx="28">
                  <c:v>503.23116960842759</c:v>
                </c:pt>
                <c:pt idx="29">
                  <c:v>512.39540633006038</c:v>
                </c:pt>
                <c:pt idx="30">
                  <c:v>521.49745216266183</c:v>
                </c:pt>
                <c:pt idx="31">
                  <c:v>532.86324118576567</c:v>
                </c:pt>
                <c:pt idx="32">
                  <c:v>544.98460401614636</c:v>
                </c:pt>
                <c:pt idx="33">
                  <c:v>557.78826633705307</c:v>
                </c:pt>
                <c:pt idx="34">
                  <c:v>572.62150369313065</c:v>
                </c:pt>
                <c:pt idx="35">
                  <c:v>586.49259122943954</c:v>
                </c:pt>
                <c:pt idx="36">
                  <c:v>601.51177962762461</c:v>
                </c:pt>
                <c:pt idx="37">
                  <c:v>618.03639402592376</c:v>
                </c:pt>
                <c:pt idx="38">
                  <c:v>633.33010715663715</c:v>
                </c:pt>
                <c:pt idx="39">
                  <c:v>648.76259905413463</c:v>
                </c:pt>
                <c:pt idx="40">
                  <c:v>664.38377300261925</c:v>
                </c:pt>
                <c:pt idx="41">
                  <c:v>681.0063672617365</c:v>
                </c:pt>
                <c:pt idx="42">
                  <c:v>696.74058086721845</c:v>
                </c:pt>
                <c:pt idx="43">
                  <c:v>712.99322081486116</c:v>
                </c:pt>
                <c:pt idx="44">
                  <c:v>729.83801634549013</c:v>
                </c:pt>
                <c:pt idx="45">
                  <c:v>747.35174285073015</c:v>
                </c:pt>
                <c:pt idx="46">
                  <c:v>764.99848200295844</c:v>
                </c:pt>
                <c:pt idx="47">
                  <c:v>766.23874525683959</c:v>
                </c:pt>
                <c:pt idx="48">
                  <c:v>764.99597377402256</c:v>
                </c:pt>
                <c:pt idx="49">
                  <c:v>764.53340564132077</c:v>
                </c:pt>
                <c:pt idx="50">
                  <c:v>763.34530078757507</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594337.19995104871</c:v>
                </c:pt>
                <c:pt idx="31">
                  <c:v>600659.72724955482</c:v>
                </c:pt>
                <c:pt idx="32">
                  <c:v>604741.72860984376</c:v>
                </c:pt>
                <c:pt idx="33">
                  <c:v>608317.01631331316</c:v>
                </c:pt>
                <c:pt idx="34">
                  <c:v>612483.50215495704</c:v>
                </c:pt>
                <c:pt idx="35">
                  <c:v>617380.13771517528</c:v>
                </c:pt>
                <c:pt idx="36">
                  <c:v>622271.09457747312</c:v>
                </c:pt>
                <c:pt idx="37">
                  <c:v>627695.87930936774</c:v>
                </c:pt>
                <c:pt idx="38">
                  <c:v>633107.2020670895</c:v>
                </c:pt>
                <c:pt idx="39">
                  <c:v>639021.20829628792</c:v>
                </c:pt>
                <c:pt idx="40">
                  <c:v>644967.20469508111</c:v>
                </c:pt>
                <c:pt idx="41">
                  <c:v>651776.50721882354</c:v>
                </c:pt>
                <c:pt idx="42">
                  <c:v>659034.49287605414</c:v>
                </c:pt>
                <c:pt idx="43">
                  <c:v>666702.7835450006</c:v>
                </c:pt>
                <c:pt idx="44">
                  <c:v>675481.54841642128</c:v>
                </c:pt>
                <c:pt idx="45">
                  <c:v>683815.50263505359</c:v>
                </c:pt>
                <c:pt idx="46">
                  <c:v>692477.03771068016</c:v>
                </c:pt>
                <c:pt idx="47">
                  <c:v>701975.73049876606</c:v>
                </c:pt>
                <c:pt idx="48">
                  <c:v>710880.55525579862</c:v>
                </c:pt>
                <c:pt idx="49">
                  <c:v>719904.66027110408</c:v>
                </c:pt>
                <c:pt idx="50">
                  <c:v>729072.70219921309</c:v>
                </c:pt>
                <c:pt idx="51">
                  <c:v>738534.39928791043</c:v>
                </c:pt>
                <c:pt idx="52">
                  <c:v>747572.54580166796</c:v>
                </c:pt>
                <c:pt idx="53">
                  <c:v>756925.70064442605</c:v>
                </c:pt>
                <c:pt idx="54">
                  <c:v>766632.50740163983</c:v>
                </c:pt>
                <c:pt idx="55">
                  <c:v>776733.46792833507</c:v>
                </c:pt>
                <c:pt idx="56">
                  <c:v>786641.70168203302</c:v>
                </c:pt>
                <c:pt idx="57">
                  <c:v>787881.91510478244</c:v>
                </c:pt>
                <c:pt idx="58">
                  <c:v>787815.97496954422</c:v>
                </c:pt>
                <c:pt idx="59">
                  <c:v>788174.27905563416</c:v>
                </c:pt>
                <c:pt idx="60">
                  <c:v>788155.94610641245</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492450.82281658321</c:v>
                </c:pt>
                <c:pt idx="31">
                  <c:v>497689.48829248827</c:v>
                </c:pt>
                <c:pt idx="32">
                  <c:v>501071.71799101337</c:v>
                </c:pt>
                <c:pt idx="33">
                  <c:v>504034.09923103091</c:v>
                </c:pt>
                <c:pt idx="34">
                  <c:v>507486.33035696443</c:v>
                </c:pt>
                <c:pt idx="35">
                  <c:v>511543.54267828807</c:v>
                </c:pt>
                <c:pt idx="36">
                  <c:v>515596.04979276343</c:v>
                </c:pt>
                <c:pt idx="37">
                  <c:v>520090.8714277618</c:v>
                </c:pt>
                <c:pt idx="38">
                  <c:v>524574.53885558841</c:v>
                </c:pt>
                <c:pt idx="39">
                  <c:v>529474.71544549579</c:v>
                </c:pt>
                <c:pt idx="40">
                  <c:v>534401.39817592432</c:v>
                </c:pt>
                <c:pt idx="41">
                  <c:v>540043.39169559663</c:v>
                </c:pt>
                <c:pt idx="42">
                  <c:v>546057.15124015918</c:v>
                </c:pt>
                <c:pt idx="43">
                  <c:v>552410.87779442908</c:v>
                </c:pt>
                <c:pt idx="44">
                  <c:v>559684.71154503478</c:v>
                </c:pt>
                <c:pt idx="45">
                  <c:v>566589.98789761588</c:v>
                </c:pt>
                <c:pt idx="46">
                  <c:v>573766.68838884926</c:v>
                </c:pt>
                <c:pt idx="47">
                  <c:v>581637.03384183475</c:v>
                </c:pt>
                <c:pt idx="48">
                  <c:v>589015.3172119474</c:v>
                </c:pt>
                <c:pt idx="49">
                  <c:v>596492.43279605766</c:v>
                </c:pt>
                <c:pt idx="50">
                  <c:v>604088.81039363367</c:v>
                </c:pt>
                <c:pt idx="51">
                  <c:v>611928.50226712576</c:v>
                </c:pt>
                <c:pt idx="52">
                  <c:v>619417.25223566778</c:v>
                </c:pt>
                <c:pt idx="53">
                  <c:v>627167.00910538156</c:v>
                </c:pt>
                <c:pt idx="54">
                  <c:v>635209.79184707301</c:v>
                </c:pt>
                <c:pt idx="55">
                  <c:v>643579.1591406205</c:v>
                </c:pt>
                <c:pt idx="56">
                  <c:v>651788.83853654156</c:v>
                </c:pt>
                <c:pt idx="57">
                  <c:v>652816.44394396257</c:v>
                </c:pt>
                <c:pt idx="58">
                  <c:v>652761.80783190799</c:v>
                </c:pt>
                <c:pt idx="59">
                  <c:v>653058.68836038257</c:v>
                </c:pt>
                <c:pt idx="60">
                  <c:v>653043.49820245604</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611318.26280679309</c:v>
                </c:pt>
                <c:pt idx="31">
                  <c:v>617821.43374239933</c:v>
                </c:pt>
                <c:pt idx="32">
                  <c:v>622020.06371298223</c:v>
                </c:pt>
                <c:pt idx="33">
                  <c:v>625697.50249369373</c:v>
                </c:pt>
                <c:pt idx="34">
                  <c:v>629983.03078795597</c:v>
                </c:pt>
                <c:pt idx="35">
                  <c:v>635019.57022132317</c:v>
                </c:pt>
                <c:pt idx="36">
                  <c:v>640050.26870825817</c:v>
                </c:pt>
                <c:pt idx="37">
                  <c:v>645630.04728963552</c:v>
                </c:pt>
                <c:pt idx="38">
                  <c:v>651195.97926900641</c:v>
                </c:pt>
                <c:pt idx="39">
                  <c:v>657278.95710475347</c:v>
                </c:pt>
                <c:pt idx="40">
                  <c:v>663394.83911494073</c:v>
                </c:pt>
                <c:pt idx="41">
                  <c:v>670398.69313936145</c:v>
                </c:pt>
                <c:pt idx="42">
                  <c:v>677864.04981537012</c:v>
                </c:pt>
                <c:pt idx="43">
                  <c:v>685751.43450342934</c:v>
                </c:pt>
                <c:pt idx="44">
                  <c:v>694781.02122831915</c:v>
                </c:pt>
                <c:pt idx="45">
                  <c:v>703353.08842462674</c:v>
                </c:pt>
                <c:pt idx="46">
                  <c:v>712262.09593098541</c:v>
                </c:pt>
                <c:pt idx="47">
                  <c:v>722032.17994158808</c:v>
                </c:pt>
                <c:pt idx="48">
                  <c:v>731191.42826310731</c:v>
                </c:pt>
                <c:pt idx="49">
                  <c:v>740473.36485027859</c:v>
                </c:pt>
                <c:pt idx="50">
                  <c:v>749903.35083347652</c:v>
                </c:pt>
                <c:pt idx="51">
                  <c:v>759635.38212470803</c:v>
                </c:pt>
                <c:pt idx="52">
                  <c:v>768931.76139600156</c:v>
                </c:pt>
                <c:pt idx="53">
                  <c:v>778552.14923426695</c:v>
                </c:pt>
                <c:pt idx="54">
                  <c:v>788536.29332740116</c:v>
                </c:pt>
                <c:pt idx="55">
                  <c:v>798925.85272628767</c:v>
                </c:pt>
                <c:pt idx="56">
                  <c:v>809117.1788729484</c:v>
                </c:pt>
                <c:pt idx="57">
                  <c:v>810392.82696491922</c:v>
                </c:pt>
                <c:pt idx="58">
                  <c:v>810325.00282581698</c:v>
                </c:pt>
                <c:pt idx="59">
                  <c:v>810693.54417150957</c:v>
                </c:pt>
                <c:pt idx="60">
                  <c:v>810674.68742373865</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4780358.9437040361</c:v>
                </c:pt>
                <c:pt idx="31">
                  <c:v>4857693.2019495778</c:v>
                </c:pt>
                <c:pt idx="32">
                  <c:v>4874437.1390474103</c:v>
                </c:pt>
                <c:pt idx="33">
                  <c:v>4875501.5931725213</c:v>
                </c:pt>
                <c:pt idx="34">
                  <c:v>4887942.5685483692</c:v>
                </c:pt>
                <c:pt idx="35">
                  <c:v>4914596.5108403135</c:v>
                </c:pt>
                <c:pt idx="36">
                  <c:v>4947326.7596073607</c:v>
                </c:pt>
                <c:pt idx="37">
                  <c:v>4988949.5748563958</c:v>
                </c:pt>
                <c:pt idx="38">
                  <c:v>5026740.3704590388</c:v>
                </c:pt>
                <c:pt idx="39">
                  <c:v>5072354.5093765175</c:v>
                </c:pt>
                <c:pt idx="40">
                  <c:v>5115132.0488855746</c:v>
                </c:pt>
                <c:pt idx="41">
                  <c:v>5136783.6914760154</c:v>
                </c:pt>
                <c:pt idx="42">
                  <c:v>5162091.6256287675</c:v>
                </c:pt>
                <c:pt idx="43">
                  <c:v>5189810.4955216777</c:v>
                </c:pt>
                <c:pt idx="44">
                  <c:v>5233523.8424605327</c:v>
                </c:pt>
                <c:pt idx="45">
                  <c:v>5261518.2402253207</c:v>
                </c:pt>
                <c:pt idx="46">
                  <c:v>5295281.326923769</c:v>
                </c:pt>
                <c:pt idx="47">
                  <c:v>5337794.4903025841</c:v>
                </c:pt>
                <c:pt idx="48">
                  <c:v>5362162.8487509657</c:v>
                </c:pt>
                <c:pt idx="49">
                  <c:v>5381970.3833294669</c:v>
                </c:pt>
                <c:pt idx="50">
                  <c:v>5397647.1176925721</c:v>
                </c:pt>
                <c:pt idx="51">
                  <c:v>5444221.578433929</c:v>
                </c:pt>
                <c:pt idx="52">
                  <c:v>5478169.2811824894</c:v>
                </c:pt>
                <c:pt idx="53">
                  <c:v>5512011.2461305689</c:v>
                </c:pt>
                <c:pt idx="54">
                  <c:v>5546156.534023758</c:v>
                </c:pt>
                <c:pt idx="55">
                  <c:v>5580993.6762500685</c:v>
                </c:pt>
                <c:pt idx="56">
                  <c:v>5611820.1733299978</c:v>
                </c:pt>
                <c:pt idx="57">
                  <c:v>5508346.441355153</c:v>
                </c:pt>
                <c:pt idx="58">
                  <c:v>5386108.4960884508</c:v>
                </c:pt>
                <c:pt idx="59">
                  <c:v>5270973.4010434514</c:v>
                </c:pt>
                <c:pt idx="60">
                  <c:v>5151407.0880285176</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4239186.2330960324</c:v>
                </c:pt>
                <c:pt idx="31">
                  <c:v>4307765.6696533989</c:v>
                </c:pt>
                <c:pt idx="32">
                  <c:v>4322614.0667024199</c:v>
                </c:pt>
                <c:pt idx="33">
                  <c:v>4323558.0165869528</c:v>
                </c:pt>
                <c:pt idx="34">
                  <c:v>4334590.5796561008</c:v>
                </c:pt>
                <c:pt idx="35">
                  <c:v>4358227.0945187677</c:v>
                </c:pt>
                <c:pt idx="36">
                  <c:v>4387252.0321046403</c:v>
                </c:pt>
                <c:pt idx="37">
                  <c:v>4424162.8305330304</c:v>
                </c:pt>
                <c:pt idx="38">
                  <c:v>4457675.4228599016</c:v>
                </c:pt>
                <c:pt idx="39">
                  <c:v>4498125.6969942702</c:v>
                </c:pt>
                <c:pt idx="40">
                  <c:v>4536060.4961815476</c:v>
                </c:pt>
                <c:pt idx="41">
                  <c:v>4555261.0094221272</c:v>
                </c:pt>
                <c:pt idx="42">
                  <c:v>4577703.8944255095</c:v>
                </c:pt>
                <c:pt idx="43">
                  <c:v>4602284.7790475246</c:v>
                </c:pt>
                <c:pt idx="44">
                  <c:v>4641049.4452008484</c:v>
                </c:pt>
                <c:pt idx="45">
                  <c:v>4665874.6658601891</c:v>
                </c:pt>
                <c:pt idx="46">
                  <c:v>4695815.5163286254</c:v>
                </c:pt>
                <c:pt idx="47">
                  <c:v>4733515.8687588954</c:v>
                </c:pt>
                <c:pt idx="48">
                  <c:v>4755125.5451187808</c:v>
                </c:pt>
                <c:pt idx="49">
                  <c:v>4772690.7172921682</c:v>
                </c:pt>
                <c:pt idx="50">
                  <c:v>4786592.7270103944</c:v>
                </c:pt>
                <c:pt idx="51">
                  <c:v>4827894.6072904654</c:v>
                </c:pt>
                <c:pt idx="52">
                  <c:v>4857999.1738788104</c:v>
                </c:pt>
                <c:pt idx="53">
                  <c:v>4888009.9729837123</c:v>
                </c:pt>
                <c:pt idx="54">
                  <c:v>4918289.7565871049</c:v>
                </c:pt>
                <c:pt idx="55">
                  <c:v>4949183.0713915695</c:v>
                </c:pt>
                <c:pt idx="56">
                  <c:v>4976519.7763492428</c:v>
                </c:pt>
                <c:pt idx="57">
                  <c:v>4884760.0517677767</c:v>
                </c:pt>
                <c:pt idx="58">
                  <c:v>4776360.3644557949</c:v>
                </c:pt>
                <c:pt idx="59">
                  <c:v>4674259.431114004</c:v>
                </c:pt>
                <c:pt idx="60">
                  <c:v>4568228.9271196285</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600999.57129213202</c:v>
                </c:pt>
                <c:pt idx="31">
                  <c:v>625436.18596028292</c:v>
                </c:pt>
                <c:pt idx="32">
                  <c:v>642504.74584630341</c:v>
                </c:pt>
                <c:pt idx="33">
                  <c:v>657721.40848509048</c:v>
                </c:pt>
                <c:pt idx="34">
                  <c:v>674687.07060762635</c:v>
                </c:pt>
                <c:pt idx="35">
                  <c:v>693921.68173513899</c:v>
                </c:pt>
                <c:pt idx="36">
                  <c:v>714399.43831619818</c:v>
                </c:pt>
                <c:pt idx="37">
                  <c:v>736609.4869769467</c:v>
                </c:pt>
                <c:pt idx="38">
                  <c:v>758733.98770092311</c:v>
                </c:pt>
                <c:pt idx="39">
                  <c:v>782549.12027755962</c:v>
                </c:pt>
                <c:pt idx="40">
                  <c:v>806469.79205936368</c:v>
                </c:pt>
                <c:pt idx="41">
                  <c:v>836741.39648806816</c:v>
                </c:pt>
                <c:pt idx="42">
                  <c:v>868802.63999907102</c:v>
                </c:pt>
                <c:pt idx="43">
                  <c:v>902564.05975090608</c:v>
                </c:pt>
                <c:pt idx="44">
                  <c:v>940581.32039636292</c:v>
                </c:pt>
                <c:pt idx="45">
                  <c:v>977331.92300276936</c:v>
                </c:pt>
                <c:pt idx="46">
                  <c:v>1016742.3276786759</c:v>
                </c:pt>
                <c:pt idx="47">
                  <c:v>1059608.2999630016</c:v>
                </c:pt>
                <c:pt idx="48">
                  <c:v>1100689.3526973925</c:v>
                </c:pt>
                <c:pt idx="49">
                  <c:v>1142604.5080562925</c:v>
                </c:pt>
                <c:pt idx="50">
                  <c:v>1185459.4981883003</c:v>
                </c:pt>
                <c:pt idx="51">
                  <c:v>1229425.0551452409</c:v>
                </c:pt>
                <c:pt idx="52">
                  <c:v>1272116.6759622551</c:v>
                </c:pt>
                <c:pt idx="53">
                  <c:v>1316356.1143209604</c:v>
                </c:pt>
                <c:pt idx="54">
                  <c:v>1362320.1812052242</c:v>
                </c:pt>
                <c:pt idx="55">
                  <c:v>1410196.9109254237</c:v>
                </c:pt>
                <c:pt idx="56">
                  <c:v>1458868.0575684423</c:v>
                </c:pt>
                <c:pt idx="57">
                  <c:v>1473485.9494716069</c:v>
                </c:pt>
                <c:pt idx="58">
                  <c:v>1482813.1626659972</c:v>
                </c:pt>
                <c:pt idx="59">
                  <c:v>1493718.0142707678</c:v>
                </c:pt>
                <c:pt idx="60">
                  <c:v>1502989.3843464062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19403489.131142117</c:v>
                      </c:pt>
                      <c:pt idx="31">
                        <c:v>19432748.382596157</c:v>
                      </c:pt>
                      <c:pt idx="32">
                        <c:v>19465395.274434865</c:v>
                      </c:pt>
                      <c:pt idx="33">
                        <c:v>19502184.562464979</c:v>
                      </c:pt>
                      <c:pt idx="34">
                        <c:v>19543523.232745767</c:v>
                      </c:pt>
                      <c:pt idx="35">
                        <c:v>19589272.411365278</c:v>
                      </c:pt>
                      <c:pt idx="36">
                        <c:v>19617462.149429686</c:v>
                      </c:pt>
                      <c:pt idx="37">
                        <c:v>19649336.557087645</c:v>
                      </c:pt>
                      <c:pt idx="38">
                        <c:v>19684400.682737637</c:v>
                      </c:pt>
                      <c:pt idx="39">
                        <c:v>19722813.55238143</c:v>
                      </c:pt>
                      <c:pt idx="40">
                        <c:v>19764158.191010967</c:v>
                      </c:pt>
                      <c:pt idx="41">
                        <c:v>19791603.454875089</c:v>
                      </c:pt>
                      <c:pt idx="42">
                        <c:v>19821835.677818555</c:v>
                      </c:pt>
                      <c:pt idx="43">
                        <c:v>19854725.00167349</c:v>
                      </c:pt>
                      <c:pt idx="44">
                        <c:v>19890592.682889588</c:v>
                      </c:pt>
                      <c:pt idx="45">
                        <c:v>19928419.493743535</c:v>
                      </c:pt>
                      <c:pt idx="46">
                        <c:v>19952337.593957864</c:v>
                      </c:pt>
                      <c:pt idx="47">
                        <c:v>19978697.660165269</c:v>
                      </c:pt>
                      <c:pt idx="48">
                        <c:v>20006570.904743016</c:v>
                      </c:pt>
                      <c:pt idx="49">
                        <c:v>20036315.905363016</c:v>
                      </c:pt>
                      <c:pt idx="50">
                        <c:v>20067884.787244271</c:v>
                      </c:pt>
                      <c:pt idx="51">
                        <c:v>20086178.30536044</c:v>
                      </c:pt>
                      <c:pt idx="52">
                        <c:v>20105749.897209525</c:v>
                      </c:pt>
                      <c:pt idx="53">
                        <c:v>20126987.334668409</c:v>
                      </c:pt>
                      <c:pt idx="54">
                        <c:v>20149863.93286838</c:v>
                      </c:pt>
                      <c:pt idx="55">
                        <c:v>20174357.442127332</c:v>
                      </c:pt>
                      <c:pt idx="56">
                        <c:v>20184793.644228958</c:v>
                      </c:pt>
                      <c:pt idx="57">
                        <c:v>20191284.319942653</c:v>
                      </c:pt>
                      <c:pt idx="58">
                        <c:v>20198182.953163181</c:v>
                      </c:pt>
                      <c:pt idx="59">
                        <c:v>20206483.811129197</c:v>
                      </c:pt>
                      <c:pt idx="60">
                        <c:v>20215673.278957713</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2899371.9391361782</c:v>
                      </c:pt>
                      <c:pt idx="31">
                        <c:v>2903744.0111925295</c:v>
                      </c:pt>
                      <c:pt idx="32">
                        <c:v>2908622.2823868194</c:v>
                      </c:pt>
                      <c:pt idx="33">
                        <c:v>2914119.5323223532</c:v>
                      </c:pt>
                      <c:pt idx="34">
                        <c:v>2920296.5750079886</c:v>
                      </c:pt>
                      <c:pt idx="35">
                        <c:v>2927132.6591695244</c:v>
                      </c:pt>
                      <c:pt idx="36">
                        <c:v>2931344.9188802983</c:v>
                      </c:pt>
                      <c:pt idx="37">
                        <c:v>2936107.761403901</c:v>
                      </c:pt>
                      <c:pt idx="38">
                        <c:v>2941347.228455049</c:v>
                      </c:pt>
                      <c:pt idx="39">
                        <c:v>2947087.0825397535</c:v>
                      </c:pt>
                      <c:pt idx="40">
                        <c:v>2953265.0170476157</c:v>
                      </c:pt>
                      <c:pt idx="41">
                        <c:v>2957366.0334870825</c:v>
                      </c:pt>
                      <c:pt idx="42">
                        <c:v>2961883.4920878303</c:v>
                      </c:pt>
                      <c:pt idx="43">
                        <c:v>2966797.9887558087</c:v>
                      </c:pt>
                      <c:pt idx="44">
                        <c:v>2972157.5273283296</c:v>
                      </c:pt>
                      <c:pt idx="45">
                        <c:v>2977809.8094099537</c:v>
                      </c:pt>
                      <c:pt idx="46">
                        <c:v>2981383.7784074969</c:v>
                      </c:pt>
                      <c:pt idx="47">
                        <c:v>2985322.6388752703</c:v>
                      </c:pt>
                      <c:pt idx="48">
                        <c:v>2989487.6064558532</c:v>
                      </c:pt>
                      <c:pt idx="49">
                        <c:v>2993932.2617209107</c:v>
                      </c:pt>
                      <c:pt idx="50">
                        <c:v>2998649.4509675349</c:v>
                      </c:pt>
                      <c:pt idx="51">
                        <c:v>3001382.9651688011</c:v>
                      </c:pt>
                      <c:pt idx="52">
                        <c:v>3004307.4559048717</c:v>
                      </c:pt>
                      <c:pt idx="53">
                        <c:v>3007480.8660998777</c:v>
                      </c:pt>
                      <c:pt idx="54">
                        <c:v>3010899.2083596434</c:v>
                      </c:pt>
                      <c:pt idx="55">
                        <c:v>3014559.1580190272</c:v>
                      </c:pt>
                      <c:pt idx="56">
                        <c:v>3016118.5905169705</c:v>
                      </c:pt>
                      <c:pt idx="57">
                        <c:v>3017088.4616006268</c:v>
                      </c:pt>
                      <c:pt idx="58">
                        <c:v>3018119.2918519699</c:v>
                      </c:pt>
                      <c:pt idx="59">
                        <c:v>3019359.6499388455</c:v>
                      </c:pt>
                      <c:pt idx="60">
                        <c:v>3020732.7888097735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2152924.3767275931</c:v>
                      </c:pt>
                      <c:pt idx="31">
                        <c:v>2159130.5149299321</c:v>
                      </c:pt>
                      <c:pt idx="32">
                        <c:v>2165727.7554942262</c:v>
                      </c:pt>
                      <c:pt idx="33">
                        <c:v>2172853.3138782699</c:v>
                      </c:pt>
                      <c:pt idx="34">
                        <c:v>2180583.5505647501</c:v>
                      </c:pt>
                      <c:pt idx="35">
                        <c:v>2188902.001374952</c:v>
                      </c:pt>
                      <c:pt idx="36">
                        <c:v>2194164.8262579287</c:v>
                      </c:pt>
                      <c:pt idx="37">
                        <c:v>2199922.5057951473</c:v>
                      </c:pt>
                      <c:pt idx="38">
                        <c:v>2206097.445978397</c:v>
                      </c:pt>
                      <c:pt idx="39">
                        <c:v>2212720.0135140223</c:v>
                      </c:pt>
                      <c:pt idx="40">
                        <c:v>2219724.9041725919</c:v>
                      </c:pt>
                      <c:pt idx="41">
                        <c:v>2224349.4708270263</c:v>
                      </c:pt>
                      <c:pt idx="42">
                        <c:v>2229349.9657067554</c:v>
                      </c:pt>
                      <c:pt idx="43">
                        <c:v>2234707.364552557</c:v>
                      </c:pt>
                      <c:pt idx="44">
                        <c:v>2240476.1640970339</c:v>
                      </c:pt>
                      <c:pt idx="45">
                        <c:v>2246491.6114412146</c:v>
                      </c:pt>
                      <c:pt idx="46">
                        <c:v>2250173.7358079581</c:v>
                      </c:pt>
                      <c:pt idx="47">
                        <c:v>2254194.5650691194</c:v>
                      </c:pt>
                      <c:pt idx="48">
                        <c:v>2258404.4731262606</c:v>
                      </c:pt>
                      <c:pt idx="49">
                        <c:v>2262863.0827299356</c:v>
                      </c:pt>
                      <c:pt idx="50">
                        <c:v>2267563.7633964689</c:v>
                      </c:pt>
                      <c:pt idx="51">
                        <c:v>2270072.7418978312</c:v>
                      </c:pt>
                      <c:pt idx="52">
                        <c:v>2272746.2586383256</c:v>
                      </c:pt>
                      <c:pt idx="53">
                        <c:v>2275647.6188456998</c:v>
                      </c:pt>
                      <c:pt idx="54">
                        <c:v>2278773.102779062</c:v>
                      </c:pt>
                      <c:pt idx="55">
                        <c:v>2282119.6351728532</c:v>
                      </c:pt>
                      <c:pt idx="56">
                        <c:v>2283181.5289807287</c:v>
                      </c:pt>
                      <c:pt idx="57">
                        <c:v>2283585.5151180727</c:v>
                      </c:pt>
                      <c:pt idx="58">
                        <c:v>2284029.8093710961</c:v>
                      </c:pt>
                      <c:pt idx="59">
                        <c:v>2284673.530761953</c:v>
                      </c:pt>
                      <c:pt idx="60">
                        <c:v>2285435.181506942</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4179206.1430594451</c:v>
                      </c:pt>
                      <c:pt idx="31">
                        <c:v>4191253.3525110437</c:v>
                      </c:pt>
                      <c:pt idx="32">
                        <c:v>4204059.7606652621</c:v>
                      </c:pt>
                      <c:pt idx="33">
                        <c:v>4217891.7269401699</c:v>
                      </c:pt>
                      <c:pt idx="34">
                        <c:v>4232897.4805080434</c:v>
                      </c:pt>
                      <c:pt idx="35">
                        <c:v>4249045.061492553</c:v>
                      </c:pt>
                      <c:pt idx="36">
                        <c:v>4259261.1333242143</c:v>
                      </c:pt>
                      <c:pt idx="37">
                        <c:v>4270437.8053670498</c:v>
                      </c:pt>
                      <c:pt idx="38">
                        <c:v>4282424.4539580634</c:v>
                      </c:pt>
                      <c:pt idx="39">
                        <c:v>4295280.0262331013</c:v>
                      </c:pt>
                      <c:pt idx="40">
                        <c:v>4308877.7551585604</c:v>
                      </c:pt>
                      <c:pt idx="41">
                        <c:v>4317854.855134815</c:v>
                      </c:pt>
                      <c:pt idx="42">
                        <c:v>4327561.6981366426</c:v>
                      </c:pt>
                      <c:pt idx="43">
                        <c:v>4337961.3547196686</c:v>
                      </c:pt>
                      <c:pt idx="44">
                        <c:v>4349159.6126589477</c:v>
                      </c:pt>
                      <c:pt idx="45">
                        <c:v>4360836.6575035332</c:v>
                      </c:pt>
                      <c:pt idx="46">
                        <c:v>4367984.310686036</c:v>
                      </c:pt>
                      <c:pt idx="47">
                        <c:v>4375789.4498400548</c:v>
                      </c:pt>
                      <c:pt idx="48">
                        <c:v>4383961.6243039165</c:v>
                      </c:pt>
                      <c:pt idx="49">
                        <c:v>4392616.57235811</c:v>
                      </c:pt>
                      <c:pt idx="50">
                        <c:v>4401741.4230637336</c:v>
                      </c:pt>
                      <c:pt idx="51">
                        <c:v>4406611.7930957889</c:v>
                      </c:pt>
                      <c:pt idx="52">
                        <c:v>4411801.5608861605</c:v>
                      </c:pt>
                      <c:pt idx="53">
                        <c:v>4417433.6130534168</c:v>
                      </c:pt>
                      <c:pt idx="54">
                        <c:v>4423500.7289240612</c:v>
                      </c:pt>
                      <c:pt idx="55">
                        <c:v>4429996.9388649501</c:v>
                      </c:pt>
                      <c:pt idx="56">
                        <c:v>4432058.2621390605</c:v>
                      </c:pt>
                      <c:pt idx="57">
                        <c:v>4432842.4705233173</c:v>
                      </c:pt>
                      <c:pt idx="58">
                        <c:v>4433704.9240733031</c:v>
                      </c:pt>
                      <c:pt idx="59">
                        <c:v>4434954.5008908492</c:v>
                      </c:pt>
                      <c:pt idx="60">
                        <c:v>4436432.9993958278</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293822.23192956584</c:v>
                      </c:pt>
                      <c:pt idx="31">
                        <c:v>297495.0274091583</c:v>
                      </c:pt>
                      <c:pt idx="32">
                        <c:v>299244.85656267405</c:v>
                      </c:pt>
                      <c:pt idx="33">
                        <c:v>300469.55568542366</c:v>
                      </c:pt>
                      <c:pt idx="34">
                        <c:v>302038.99988937983</c:v>
                      </c:pt>
                      <c:pt idx="35">
                        <c:v>304058.45571210177</c:v>
                      </c:pt>
                      <c:pt idx="36">
                        <c:v>306574.51847478293</c:v>
                      </c:pt>
                      <c:pt idx="37">
                        <c:v>309394.75877491455</c:v>
                      </c:pt>
                      <c:pt idx="38">
                        <c:v>312099.28835890419</c:v>
                      </c:pt>
                      <c:pt idx="39">
                        <c:v>315083.80078729824</c:v>
                      </c:pt>
                      <c:pt idx="40">
                        <c:v>317990.08646843047</c:v>
                      </c:pt>
                      <c:pt idx="41">
                        <c:v>321952.49166564515</c:v>
                      </c:pt>
                      <c:pt idx="42">
                        <c:v>326156.40217364498</c:v>
                      </c:pt>
                      <c:pt idx="43">
                        <c:v>330570.9883998888</c:v>
                      </c:pt>
                      <c:pt idx="44">
                        <c:v>335713.95112862648</c:v>
                      </c:pt>
                      <c:pt idx="45">
                        <c:v>340426.46115972445</c:v>
                      </c:pt>
                      <c:pt idx="46">
                        <c:v>345781.02237965737</c:v>
                      </c:pt>
                      <c:pt idx="47">
                        <c:v>351664.21978655655</c:v>
                      </c:pt>
                      <c:pt idx="48">
                        <c:v>357024.04132706183</c:v>
                      </c:pt>
                      <c:pt idx="49">
                        <c:v>362385.8367696479</c:v>
                      </c:pt>
                      <c:pt idx="50">
                        <c:v>367767.53758196649</c:v>
                      </c:pt>
                      <c:pt idx="51">
                        <c:v>373764.52942808135</c:v>
                      </c:pt>
                      <c:pt idx="52">
                        <c:v>379383.09768525278</c:v>
                      </c:pt>
                      <c:pt idx="53">
                        <c:v>385158.14227976918</c:v>
                      </c:pt>
                      <c:pt idx="54">
                        <c:v>391116.0675172304</c:v>
                      </c:pt>
                      <c:pt idx="55">
                        <c:v>397284.19403754082</c:v>
                      </c:pt>
                      <c:pt idx="56">
                        <c:v>403760.75869072322</c:v>
                      </c:pt>
                      <c:pt idx="57">
                        <c:v>403999.08518985426</c:v>
                      </c:pt>
                      <c:pt idx="58">
                        <c:v>403274.9767146135</c:v>
                      </c:pt>
                      <c:pt idx="59">
                        <c:v>402824.00799781107</c:v>
                      </c:pt>
                      <c:pt idx="60">
                        <c:v>402077.99064989469</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1378472.3694210034</c:v>
                      </c:pt>
                      <c:pt idx="31">
                        <c:v>1395860.923217399</c:v>
                      </c:pt>
                      <c:pt idx="32">
                        <c:v>1395572.8046778261</c:v>
                      </c:pt>
                      <c:pt idx="33">
                        <c:v>1390894.8559134975</c:v>
                      </c:pt>
                      <c:pt idx="34">
                        <c:v>1389777.7662406103</c:v>
                      </c:pt>
                      <c:pt idx="35">
                        <c:v>1393024.2307205908</c:v>
                      </c:pt>
                      <c:pt idx="36">
                        <c:v>1398702.8808779025</c:v>
                      </c:pt>
                      <c:pt idx="37">
                        <c:v>1407131.6601971646</c:v>
                      </c:pt>
                      <c:pt idx="38">
                        <c:v>1414579.0891313276</c:v>
                      </c:pt>
                      <c:pt idx="39">
                        <c:v>1424441.207542009</c:v>
                      </c:pt>
                      <c:pt idx="40">
                        <c:v>1433600.1763915126</c:v>
                      </c:pt>
                      <c:pt idx="41">
                        <c:v>1449754.3721417272</c:v>
                      </c:pt>
                      <c:pt idx="42">
                        <c:v>1467628.7175526586</c:v>
                      </c:pt>
                      <c:pt idx="43">
                        <c:v>1486902.2894600788</c:v>
                      </c:pt>
                      <c:pt idx="44">
                        <c:v>1511701.6680659386</c:v>
                      </c:pt>
                      <c:pt idx="45">
                        <c:v>1532572.0912250772</c:v>
                      </c:pt>
                      <c:pt idx="46">
                        <c:v>1556307.6748010588</c:v>
                      </c:pt>
                      <c:pt idx="47">
                        <c:v>1583594.2216642441</c:v>
                      </c:pt>
                      <c:pt idx="48">
                        <c:v>1606175.7492614868</c:v>
                      </c:pt>
                      <c:pt idx="49">
                        <c:v>1628207.4630195461</c:v>
                      </c:pt>
                      <c:pt idx="50">
                        <c:v>1649828.7798923412</c:v>
                      </c:pt>
                      <c:pt idx="51">
                        <c:v>1673690.4818762986</c:v>
                      </c:pt>
                      <c:pt idx="52">
                        <c:v>1694053.8304499178</c:v>
                      </c:pt>
                      <c:pt idx="53">
                        <c:v>1714915.7459358773</c:v>
                      </c:pt>
                      <c:pt idx="54">
                        <c:v>1736429.6063552052</c:v>
                      </c:pt>
                      <c:pt idx="55">
                        <c:v>1758746.8542190618</c:v>
                      </c:pt>
                      <c:pt idx="56">
                        <c:v>1780601.532392309</c:v>
                      </c:pt>
                      <c:pt idx="57">
                        <c:v>1758571.7563561052</c:v>
                      </c:pt>
                      <c:pt idx="58">
                        <c:v>1730310.4207771129</c:v>
                      </c:pt>
                      <c:pt idx="59">
                        <c:v>1704366.8886548388</c:v>
                      </c:pt>
                      <c:pt idx="60">
                        <c:v>1676878.7085779204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187973.50492104591</c:v>
                      </c:pt>
                      <c:pt idx="31">
                        <c:v>190344.67134782713</c:v>
                      </c:pt>
                      <c:pt idx="32">
                        <c:v>190305.38245606719</c:v>
                      </c:pt>
                      <c:pt idx="33">
                        <c:v>189667.48035184055</c:v>
                      </c:pt>
                      <c:pt idx="34">
                        <c:v>189515.14994190139</c:v>
                      </c:pt>
                      <c:pt idx="35">
                        <c:v>189957.84964371691</c:v>
                      </c:pt>
                      <c:pt idx="36">
                        <c:v>190732.21102880486</c:v>
                      </c:pt>
                      <c:pt idx="37">
                        <c:v>191881.59002688606</c:v>
                      </c:pt>
                      <c:pt idx="38">
                        <c:v>192897.1485179083</c:v>
                      </c:pt>
                      <c:pt idx="39">
                        <c:v>194241.98284663758</c:v>
                      </c:pt>
                      <c:pt idx="40">
                        <c:v>195490.93314429716</c:v>
                      </c:pt>
                      <c:pt idx="41">
                        <c:v>197693.77801932645</c:v>
                      </c:pt>
                      <c:pt idx="42">
                        <c:v>200131.1887571807</c:v>
                      </c:pt>
                      <c:pt idx="43">
                        <c:v>202759.40310819255</c:v>
                      </c:pt>
                      <c:pt idx="44">
                        <c:v>206141.13655444616</c:v>
                      </c:pt>
                      <c:pt idx="45">
                        <c:v>208987.10334887414</c:v>
                      </c:pt>
                      <c:pt idx="46">
                        <c:v>212223.77383650801</c:v>
                      </c:pt>
                      <c:pt idx="47">
                        <c:v>215944.66659057871</c:v>
                      </c:pt>
                      <c:pt idx="48">
                        <c:v>219023.96580838456</c:v>
                      </c:pt>
                      <c:pt idx="49">
                        <c:v>222028.29041175629</c:v>
                      </c:pt>
                      <c:pt idx="50">
                        <c:v>224976.65180350107</c:v>
                      </c:pt>
                      <c:pt idx="51">
                        <c:v>228230.52025585889</c:v>
                      </c:pt>
                      <c:pt idx="52">
                        <c:v>231007.34051589787</c:v>
                      </c:pt>
                      <c:pt idx="53">
                        <c:v>233852.14717307416</c:v>
                      </c:pt>
                      <c:pt idx="54">
                        <c:v>236785.85541207343</c:v>
                      </c:pt>
                      <c:pt idx="55">
                        <c:v>239829.11648441752</c:v>
                      </c:pt>
                      <c:pt idx="56">
                        <c:v>242809.29987167849</c:v>
                      </c:pt>
                      <c:pt idx="57">
                        <c:v>239805.23950310523</c:v>
                      </c:pt>
                      <c:pt idx="58">
                        <c:v>235951.42101506083</c:v>
                      </c:pt>
                      <c:pt idx="59">
                        <c:v>232413.66663475073</c:v>
                      </c:pt>
                      <c:pt idx="60">
                        <c:v>228665.2784424437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25529453.580512617</c:v>
                      </c:pt>
                      <c:pt idx="31">
                        <c:v>26167784.165692274</c:v>
                      </c:pt>
                      <c:pt idx="32">
                        <c:v>26637649.372183297</c:v>
                      </c:pt>
                      <c:pt idx="33">
                        <c:v>27065151.275559478</c:v>
                      </c:pt>
                      <c:pt idx="34">
                        <c:v>27531863.407045253</c:v>
                      </c:pt>
                      <c:pt idx="35">
                        <c:v>28049198.225396555</c:v>
                      </c:pt>
                      <c:pt idx="36">
                        <c:v>28575517.09665681</c:v>
                      </c:pt>
                      <c:pt idx="37">
                        <c:v>29139441.194426179</c:v>
                      </c:pt>
                      <c:pt idx="38">
                        <c:v>29700126.960802905</c:v>
                      </c:pt>
                      <c:pt idx="39">
                        <c:v>30297152.423371255</c:v>
                      </c:pt>
                      <c:pt idx="40">
                        <c:v>30895064.210372325</c:v>
                      </c:pt>
                      <c:pt idx="41">
                        <c:v>31568573.214244723</c:v>
                      </c:pt>
                      <c:pt idx="42">
                        <c:v>32276257.217078939</c:v>
                      </c:pt>
                      <c:pt idx="43">
                        <c:v>33015651.875951972</c:v>
                      </c:pt>
                      <c:pt idx="44">
                        <c:v>33841857.627810493</c:v>
                      </c:pt>
                      <c:pt idx="45">
                        <c:v>34634099.765992858</c:v>
                      </c:pt>
                      <c:pt idx="46">
                        <c:v>35462870.039823189</c:v>
                      </c:pt>
                      <c:pt idx="47">
                        <c:v>36358775.539194085</c:v>
                      </c:pt>
                      <c:pt idx="48">
                        <c:v>37209165.037319385</c:v>
                      </c:pt>
                      <c:pt idx="49">
                        <c:v>38070257.209722787</c:v>
                      </c:pt>
                      <c:pt idx="50">
                        <c:v>38944136.728495471</c:v>
                      </c:pt>
                      <c:pt idx="51">
                        <c:v>39852531.070409767</c:v>
                      </c:pt>
                      <c:pt idx="52">
                        <c:v>40728564.709526159</c:v>
                      </c:pt>
                      <c:pt idx="53">
                        <c:v>41631464.809076525</c:v>
                      </c:pt>
                      <c:pt idx="54">
                        <c:v>42564617.604518846</c:v>
                      </c:pt>
                      <c:pt idx="55">
                        <c:v>43531592.099176452</c:v>
                      </c:pt>
                      <c:pt idx="56">
                        <c:v>44494758.510259859</c:v>
                      </c:pt>
                      <c:pt idx="57">
                        <c:v>44751726.031071045</c:v>
                      </c:pt>
                      <c:pt idx="58">
                        <c:v>44899277.799685262</c:v>
                      </c:pt>
                      <c:pt idx="59">
                        <c:v>45078768.963262714</c:v>
                      </c:pt>
                      <c:pt idx="60">
                        <c:v>45224566.106675178</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83111467.67596744</c:v>
                      </c:pt>
                      <c:pt idx="31">
                        <c:v>86362103.457218871</c:v>
                      </c:pt>
                      <c:pt idx="32">
                        <c:v>87967782.168212995</c:v>
                      </c:pt>
                      <c:pt idx="33">
                        <c:v>89145240.815324858</c:v>
                      </c:pt>
                      <c:pt idx="34">
                        <c:v>90656774.441302821</c:v>
                      </c:pt>
                      <c:pt idx="35">
                        <c:v>92597502.866268903</c:v>
                      </c:pt>
                      <c:pt idx="36">
                        <c:v>94872005.165808246</c:v>
                      </c:pt>
                      <c:pt idx="37">
                        <c:v>97444911.849317133</c:v>
                      </c:pt>
                      <c:pt idx="38">
                        <c:v>99944966.090799078</c:v>
                      </c:pt>
                      <c:pt idx="39">
                        <c:v>102724226.02449577</c:v>
                      </c:pt>
                      <c:pt idx="40">
                        <c:v>105465080.32200012</c:v>
                      </c:pt>
                      <c:pt idx="41">
                        <c:v>109053043.16679607</c:v>
                      </c:pt>
                      <c:pt idx="42">
                        <c:v>112884430.36249755</c:v>
                      </c:pt>
                      <c:pt idx="43">
                        <c:v>116933393.40362923</c:v>
                      </c:pt>
                      <c:pt idx="44">
                        <c:v>121666495.95206743</c:v>
                      </c:pt>
                      <c:pt idx="45">
                        <c:v>126046004.26191805</c:v>
                      </c:pt>
                      <c:pt idx="46">
                        <c:v>130890749.59830679</c:v>
                      </c:pt>
                      <c:pt idx="47">
                        <c:v>136236160.98818737</c:v>
                      </c:pt>
                      <c:pt idx="48">
                        <c:v>141136089.57367826</c:v>
                      </c:pt>
                      <c:pt idx="49">
                        <c:v>146064357.36862987</c:v>
                      </c:pt>
                      <c:pt idx="50">
                        <c:v>151038128.89370835</c:v>
                      </c:pt>
                      <c:pt idx="51">
                        <c:v>156434470.97224453</c:v>
                      </c:pt>
                      <c:pt idx="52">
                        <c:v>161507323.51907578</c:v>
                      </c:pt>
                      <c:pt idx="53">
                        <c:v>166741085.18435088</c:v>
                      </c:pt>
                      <c:pt idx="54">
                        <c:v>172160676.33588025</c:v>
                      </c:pt>
                      <c:pt idx="55">
                        <c:v>177791947.83407742</c:v>
                      </c:pt>
                      <c:pt idx="56">
                        <c:v>183532748.79579285</c:v>
                      </c:pt>
                      <c:pt idx="57">
                        <c:v>183639601.24456376</c:v>
                      </c:pt>
                      <c:pt idx="58">
                        <c:v>182890456.81858653</c:v>
                      </c:pt>
                      <c:pt idx="59">
                        <c:v>182402822.83022234</c:v>
                      </c:pt>
                      <c:pt idx="60">
                        <c:v>181662137.73429099</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1063727.23252136</c:v>
                      </c:pt>
                      <c:pt idx="31">
                        <c:v>1090324.3402371791</c:v>
                      </c:pt>
                      <c:pt idx="32">
                        <c:v>1109902.0571743052</c:v>
                      </c:pt>
                      <c:pt idx="33">
                        <c:v>1127714.636481646</c:v>
                      </c:pt>
                      <c:pt idx="34">
                        <c:v>1147160.9752935532</c:v>
                      </c:pt>
                      <c:pt idx="35">
                        <c:v>1168716.5927248574</c:v>
                      </c:pt>
                      <c:pt idx="36">
                        <c:v>1190646.5456940348</c:v>
                      </c:pt>
                      <c:pt idx="37">
                        <c:v>1214143.383101092</c:v>
                      </c:pt>
                      <c:pt idx="38">
                        <c:v>1237505.2900334555</c:v>
                      </c:pt>
                      <c:pt idx="39">
                        <c:v>1262381.3509738036</c:v>
                      </c:pt>
                      <c:pt idx="40">
                        <c:v>1287294.342098848</c:v>
                      </c:pt>
                      <c:pt idx="41">
                        <c:v>1315357.217260198</c:v>
                      </c:pt>
                      <c:pt idx="42">
                        <c:v>1344844.0507116236</c:v>
                      </c:pt>
                      <c:pt idx="43">
                        <c:v>1375652.1614980001</c:v>
                      </c:pt>
                      <c:pt idx="44">
                        <c:v>1410077.4011587719</c:v>
                      </c:pt>
                      <c:pt idx="45">
                        <c:v>1443087.4902497036</c:v>
                      </c:pt>
                      <c:pt idx="46">
                        <c:v>1477619.5849926341</c:v>
                      </c:pt>
                      <c:pt idx="47">
                        <c:v>1514948.9807997551</c:v>
                      </c:pt>
                      <c:pt idx="48">
                        <c:v>1550381.8765549758</c:v>
                      </c:pt>
                      <c:pt idx="49">
                        <c:v>1586260.7170717844</c:v>
                      </c:pt>
                      <c:pt idx="50">
                        <c:v>1622672.3636873129</c:v>
                      </c:pt>
                      <c:pt idx="51">
                        <c:v>1660522.1279337418</c:v>
                      </c:pt>
                      <c:pt idx="52">
                        <c:v>1697023.5295635916</c:v>
                      </c:pt>
                      <c:pt idx="53">
                        <c:v>1734644.367044857</c:v>
                      </c:pt>
                      <c:pt idx="54">
                        <c:v>1773525.73352162</c:v>
                      </c:pt>
                      <c:pt idx="55">
                        <c:v>1813816.3374656872</c:v>
                      </c:pt>
                      <c:pt idx="56">
                        <c:v>1853948.2712608292</c:v>
                      </c:pt>
                      <c:pt idx="57">
                        <c:v>1864655.2512946285</c:v>
                      </c:pt>
                      <c:pt idx="58">
                        <c:v>1870803.2416535544</c:v>
                      </c:pt>
                      <c:pt idx="59">
                        <c:v>1878282.0401359482</c:v>
                      </c:pt>
                      <c:pt idx="60">
                        <c:v>1884356.9211114673</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3462977.8198319799</c:v>
                      </c:pt>
                      <c:pt idx="31">
                        <c:v>3598420.977384123</c:v>
                      </c:pt>
                      <c:pt idx="32">
                        <c:v>3665324.257008878</c:v>
                      </c:pt>
                      <c:pt idx="33">
                        <c:v>3714385.0339718726</c:v>
                      </c:pt>
                      <c:pt idx="34">
                        <c:v>3777365.6017209548</c:v>
                      </c:pt>
                      <c:pt idx="35">
                        <c:v>3858229.2860945412</c:v>
                      </c:pt>
                      <c:pt idx="36">
                        <c:v>3953000.2152420138</c:v>
                      </c:pt>
                      <c:pt idx="37">
                        <c:v>4060204.6603882178</c:v>
                      </c:pt>
                      <c:pt idx="38">
                        <c:v>4164373.5871166321</c:v>
                      </c:pt>
                      <c:pt idx="39">
                        <c:v>4280176.0843539946</c:v>
                      </c:pt>
                      <c:pt idx="40">
                        <c:v>4394378.3467500089</c:v>
                      </c:pt>
                      <c:pt idx="41">
                        <c:v>4543876.7986165071</c:v>
                      </c:pt>
                      <c:pt idx="42">
                        <c:v>4703517.9317707364</c:v>
                      </c:pt>
                      <c:pt idx="43">
                        <c:v>4872224.7251512222</c:v>
                      </c:pt>
                      <c:pt idx="44">
                        <c:v>5069437.3313361481</c:v>
                      </c:pt>
                      <c:pt idx="45">
                        <c:v>5251916.8442465905</c:v>
                      </c:pt>
                      <c:pt idx="46">
                        <c:v>5453781.2332627885</c:v>
                      </c:pt>
                      <c:pt idx="47">
                        <c:v>5676506.7078411458</c:v>
                      </c:pt>
                      <c:pt idx="48">
                        <c:v>5880670.3989032665</c:v>
                      </c:pt>
                      <c:pt idx="49">
                        <c:v>6086014.8903595833</c:v>
                      </c:pt>
                      <c:pt idx="50">
                        <c:v>6293255.3705711877</c:v>
                      </c:pt>
                      <c:pt idx="51">
                        <c:v>6518102.9571768614</c:v>
                      </c:pt>
                      <c:pt idx="52">
                        <c:v>6729471.8132948307</c:v>
                      </c:pt>
                      <c:pt idx="53">
                        <c:v>6947545.2160146264</c:v>
                      </c:pt>
                      <c:pt idx="54">
                        <c:v>7173361.5139950169</c:v>
                      </c:pt>
                      <c:pt idx="55">
                        <c:v>7407997.8264198992</c:v>
                      </c:pt>
                      <c:pt idx="56">
                        <c:v>7647197.8664913755</c:v>
                      </c:pt>
                      <c:pt idx="57">
                        <c:v>7651650.0518568298</c:v>
                      </c:pt>
                      <c:pt idx="58">
                        <c:v>7620435.7007744452</c:v>
                      </c:pt>
                      <c:pt idx="59">
                        <c:v>7600117.6179259382</c:v>
                      </c:pt>
                      <c:pt idx="60">
                        <c:v>7569255.7389287977</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21505.992528871455</c:v>
                </c:pt>
                <c:pt idx="21">
                  <c:v>21795.612853578124</c:v>
                </c:pt>
                <c:pt idx="22">
                  <c:v>21894.489025208237</c:v>
                </c:pt>
                <c:pt idx="23">
                  <c:v>21945.165729910477</c:v>
                </c:pt>
                <c:pt idx="24">
                  <c:v>22034.156562376993</c:v>
                </c:pt>
                <c:pt idx="25">
                  <c:v>22170.805735053716</c:v>
                </c:pt>
                <c:pt idx="26">
                  <c:v>22322.116480991925</c:v>
                </c:pt>
                <c:pt idx="27">
                  <c:v>22504.26761001506</c:v>
                </c:pt>
                <c:pt idx="28">
                  <c:v>22676.176612141269</c:v>
                </c:pt>
                <c:pt idx="29">
                  <c:v>22875.634155074302</c:v>
                </c:pt>
                <c:pt idx="30">
                  <c:v>23068.076134976291</c:v>
                </c:pt>
                <c:pt idx="31">
                  <c:v>23211.780906588996</c:v>
                </c:pt>
                <c:pt idx="32">
                  <c:v>23371.104208675228</c:v>
                </c:pt>
                <c:pt idx="33">
                  <c:v>23542.206580868158</c:v>
                </c:pt>
                <c:pt idx="34">
                  <c:v>23770.334563702767</c:v>
                </c:pt>
                <c:pt idx="35">
                  <c:v>23950.807603478141</c:v>
                </c:pt>
                <c:pt idx="36">
                  <c:v>24149.624140775733</c:v>
                </c:pt>
                <c:pt idx="37">
                  <c:v>24382.54666002858</c:v>
                </c:pt>
                <c:pt idx="38">
                  <c:v>24559.441293985623</c:v>
                </c:pt>
                <c:pt idx="39">
                  <c:v>24725.717966070901</c:v>
                </c:pt>
                <c:pt idx="40">
                  <c:v>24882.841842961094</c:v>
                </c:pt>
                <c:pt idx="41">
                  <c:v>25126.292632502569</c:v>
                </c:pt>
                <c:pt idx="42">
                  <c:v>25330.695486668839</c:v>
                </c:pt>
                <c:pt idx="43">
                  <c:v>25538.898612454639</c:v>
                </c:pt>
                <c:pt idx="44">
                  <c:v>25752.482587399983</c:v>
                </c:pt>
                <c:pt idx="45">
                  <c:v>25972.996305748555</c:v>
                </c:pt>
                <c:pt idx="46">
                  <c:v>26179.209251001768</c:v>
                </c:pt>
                <c:pt idx="47">
                  <c:v>25916.827899888216</c:v>
                </c:pt>
                <c:pt idx="48">
                  <c:v>25587.956917474352</c:v>
                </c:pt>
                <c:pt idx="49">
                  <c:v>25283.637419424223</c:v>
                </c:pt>
                <c:pt idx="50">
                  <c:v>24962.90450831303</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688.72118068718294</c:v>
                </c:pt>
                <c:pt idx="21">
                  <c:v>698.58971985903656</c:v>
                </c:pt>
                <c:pt idx="22">
                  <c:v>701.33277911745415</c:v>
                </c:pt>
                <c:pt idx="23">
                  <c:v>702.31291137533628</c:v>
                </c:pt>
                <c:pt idx="24">
                  <c:v>704.78657137692028</c:v>
                </c:pt>
                <c:pt idx="25">
                  <c:v>709.10628269165113</c:v>
                </c:pt>
                <c:pt idx="26">
                  <c:v>714.34485893151077</c:v>
                </c:pt>
                <c:pt idx="27">
                  <c:v>720.79566123447682</c:v>
                </c:pt>
                <c:pt idx="28">
                  <c:v>726.90845534045991</c:v>
                </c:pt>
                <c:pt idx="29">
                  <c:v>734.11123025532424</c:v>
                </c:pt>
                <c:pt idx="30">
                  <c:v>741.09825653081134</c:v>
                </c:pt>
                <c:pt idx="31">
                  <c:v>751.03743352209801</c:v>
                </c:pt>
                <c:pt idx="32">
                  <c:v>761.82171136103568</c:v>
                </c:pt>
                <c:pt idx="33">
                  <c:v>773.32561039484403</c:v>
                </c:pt>
                <c:pt idx="34">
                  <c:v>787.3404463003078</c:v>
                </c:pt>
                <c:pt idx="35">
                  <c:v>799.80378096637196</c:v>
                </c:pt>
                <c:pt idx="36">
                  <c:v>813.53934162518055</c:v>
                </c:pt>
                <c:pt idx="37">
                  <c:v>828.98146234154569</c:v>
                </c:pt>
                <c:pt idx="38">
                  <c:v>842.52569709252214</c:v>
                </c:pt>
                <c:pt idx="39">
                  <c:v>855.98187285564586</c:v>
                </c:pt>
                <c:pt idx="40">
                  <c:v>869.41202800985138</c:v>
                </c:pt>
                <c:pt idx="41">
                  <c:v>883.88082450496051</c:v>
                </c:pt>
                <c:pt idx="42">
                  <c:v>896.95104246773667</c:v>
                </c:pt>
                <c:pt idx="43">
                  <c:v>910.40463687466604</c:v>
                </c:pt>
                <c:pt idx="44">
                  <c:v>924.31864561070961</c:v>
                </c:pt>
                <c:pt idx="45">
                  <c:v>938.77095275115585</c:v>
                </c:pt>
                <c:pt idx="46">
                  <c:v>953.08351103686948</c:v>
                </c:pt>
                <c:pt idx="47">
                  <c:v>947.38920530583039</c:v>
                </c:pt>
                <c:pt idx="48">
                  <c:v>938.78593382582324</c:v>
                </c:pt>
                <c:pt idx="49">
                  <c:v>931.20233417672409</c:v>
                </c:pt>
                <c:pt idx="50">
                  <c:v>922.84900605928124</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1504.8832523758479</c:v>
                </c:pt>
                <c:pt idx="21">
                  <c:v>1547.5367128844002</c:v>
                </c:pt>
                <c:pt idx="22">
                  <c:v>1570.677723028052</c:v>
                </c:pt>
                <c:pt idx="23">
                  <c:v>1588.8259856783627</c:v>
                </c:pt>
                <c:pt idx="24">
                  <c:v>1611.0883277570035</c:v>
                </c:pt>
                <c:pt idx="25">
                  <c:v>1638.6033419010564</c:v>
                </c:pt>
                <c:pt idx="26">
                  <c:v>1669.1765083222515</c:v>
                </c:pt>
                <c:pt idx="27">
                  <c:v>1703.4315867647758</c:v>
                </c:pt>
                <c:pt idx="28">
                  <c:v>1736.9234307396923</c:v>
                </c:pt>
                <c:pt idx="29">
                  <c:v>1773.8661280904105</c:v>
                </c:pt>
                <c:pt idx="30">
                  <c:v>1810.4549158645852</c:v>
                </c:pt>
                <c:pt idx="31">
                  <c:v>1854.6710738517331</c:v>
                </c:pt>
                <c:pt idx="32">
                  <c:v>1901.8562909794734</c:v>
                </c:pt>
                <c:pt idx="33">
                  <c:v>1951.6965531347983</c:v>
                </c:pt>
                <c:pt idx="34">
                  <c:v>2009.7665305584389</c:v>
                </c:pt>
                <c:pt idx="35">
                  <c:v>2063.6534077870078</c:v>
                </c:pt>
                <c:pt idx="36">
                  <c:v>2122.3565655724824</c:v>
                </c:pt>
                <c:pt idx="37">
                  <c:v>2187.0784277880521</c:v>
                </c:pt>
                <c:pt idx="38">
                  <c:v>2246.5219878864864</c:v>
                </c:pt>
                <c:pt idx="39">
                  <c:v>2306.3480804198298</c:v>
                </c:pt>
                <c:pt idx="40">
                  <c:v>2366.7629424866786</c:v>
                </c:pt>
                <c:pt idx="41">
                  <c:v>2432.5895964011079</c:v>
                </c:pt>
                <c:pt idx="42">
                  <c:v>2494.6372541345399</c:v>
                </c:pt>
                <c:pt idx="43">
                  <c:v>2558.6826583409934</c:v>
                </c:pt>
                <c:pt idx="44">
                  <c:v>2625.0244982901713</c:v>
                </c:pt>
                <c:pt idx="45">
                  <c:v>2693.9728894920449</c:v>
                </c:pt>
                <c:pt idx="46">
                  <c:v>2763.5811842598728</c:v>
                </c:pt>
                <c:pt idx="47">
                  <c:v>2766.0718004521141</c:v>
                </c:pt>
                <c:pt idx="48">
                  <c:v>2758.422109637781</c:v>
                </c:pt>
                <c:pt idx="49">
                  <c:v>2753.9603175408292</c:v>
                </c:pt>
                <c:pt idx="50">
                  <c:v>2746.5466240293285</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894.45268841793256</c:v>
                </c:pt>
                <c:pt idx="22">
                  <c:v>898.80528701778871</c:v>
                </c:pt>
                <c:pt idx="23">
                  <c:v>901.70403097760413</c:v>
                </c:pt>
                <c:pt idx="24">
                  <c:v>904.21453279289938</c:v>
                </c:pt>
                <c:pt idx="25">
                  <c:v>906.98976629948186</c:v>
                </c:pt>
                <c:pt idx="26">
                  <c:v>910.10578321750927</c:v>
                </c:pt>
                <c:pt idx="27">
                  <c:v>913.35806762482832</c:v>
                </c:pt>
                <c:pt idx="28">
                  <c:v>916.82931067191055</c:v>
                </c:pt>
                <c:pt idx="29">
                  <c:v>920.20887436819157</c:v>
                </c:pt>
                <c:pt idx="30">
                  <c:v>923.78435635861399</c:v>
                </c:pt>
                <c:pt idx="31">
                  <c:v>927.29448721016604</c:v>
                </c:pt>
                <c:pt idx="32">
                  <c:v>931.35367087216525</c:v>
                </c:pt>
                <c:pt idx="33">
                  <c:v>935.55550853450109</c:v>
                </c:pt>
                <c:pt idx="34">
                  <c:v>939.872846129604</c:v>
                </c:pt>
                <c:pt idx="35">
                  <c:v>944.65139924700884</c:v>
                </c:pt>
                <c:pt idx="36">
                  <c:v>949.09672391376751</c:v>
                </c:pt>
                <c:pt idx="37">
                  <c:v>953.74510465035985</c:v>
                </c:pt>
                <c:pt idx="38">
                  <c:v>958.68425793814959</c:v>
                </c:pt>
                <c:pt idx="39">
                  <c:v>963.23135172847003</c:v>
                </c:pt>
                <c:pt idx="40">
                  <c:v>967.73241942235893</c:v>
                </c:pt>
                <c:pt idx="41">
                  <c:v>972.19985174410135</c:v>
                </c:pt>
                <c:pt idx="42">
                  <c:v>976.82183462879004</c:v>
                </c:pt>
                <c:pt idx="43">
                  <c:v>981.16151160733739</c:v>
                </c:pt>
                <c:pt idx="44">
                  <c:v>985.54450948326496</c:v>
                </c:pt>
                <c:pt idx="45">
                  <c:v>989.98311601125499</c:v>
                </c:pt>
                <c:pt idx="46">
                  <c:v>994.48920644807777</c:v>
                </c:pt>
                <c:pt idx="47">
                  <c:v>998.93632810692634</c:v>
                </c:pt>
                <c:pt idx="48">
                  <c:v>999.88752342662531</c:v>
                </c:pt>
                <c:pt idx="49">
                  <c:v>1000.3038476109564</c:v>
                </c:pt>
                <c:pt idx="50">
                  <c:v>1000.8719903802482</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469.89430107433429</c:v>
                </c:pt>
                <c:pt idx="22">
                  <c:v>469.78463372445299</c:v>
                </c:pt>
                <c:pt idx="23">
                  <c:v>469.71159745410466</c:v>
                </c:pt>
                <c:pt idx="24">
                  <c:v>469.64834326821102</c:v>
                </c:pt>
                <c:pt idx="25">
                  <c:v>469.57841894668536</c:v>
                </c:pt>
                <c:pt idx="26">
                  <c:v>469.49990830304444</c:v>
                </c:pt>
                <c:pt idx="27">
                  <c:v>469.41796428642363</c:v>
                </c:pt>
                <c:pt idx="28">
                  <c:v>469.33050342435837</c:v>
                </c:pt>
                <c:pt idx="29">
                  <c:v>469.24535249995711</c:v>
                </c:pt>
                <c:pt idx="30">
                  <c:v>469.15526525082481</c:v>
                </c:pt>
                <c:pt idx="31">
                  <c:v>469.06682457811058</c:v>
                </c:pt>
                <c:pt idx="32">
                  <c:v>468.96455006216803</c:v>
                </c:pt>
                <c:pt idx="33">
                  <c:v>468.85868125977612</c:v>
                </c:pt>
                <c:pt idx="34">
                  <c:v>468.74990234030179</c:v>
                </c:pt>
                <c:pt idx="35">
                  <c:v>468.62950271129176</c:v>
                </c:pt>
                <c:pt idx="36">
                  <c:v>468.51749905086206</c:v>
                </c:pt>
                <c:pt idx="37">
                  <c:v>468.40037922349325</c:v>
                </c:pt>
                <c:pt idx="38">
                  <c:v>468.2759331393201</c:v>
                </c:pt>
                <c:pt idx="39">
                  <c:v>468.16136532099154</c:v>
                </c:pt>
                <c:pt idx="40">
                  <c:v>468.04795716852817</c:v>
                </c:pt>
                <c:pt idx="41">
                  <c:v>467.93539648730297</c:v>
                </c:pt>
                <c:pt idx="42">
                  <c:v>467.81894177581717</c:v>
                </c:pt>
                <c:pt idx="43">
                  <c:v>467.70959999695572</c:v>
                </c:pt>
                <c:pt idx="44">
                  <c:v>467.59916671197414</c:v>
                </c:pt>
                <c:pt idx="45">
                  <c:v>467.48733232065069</c:v>
                </c:pt>
                <c:pt idx="46">
                  <c:v>467.37379761599226</c:v>
                </c:pt>
                <c:pt idx="47">
                  <c:v>467.26174867884885</c:v>
                </c:pt>
                <c:pt idx="48">
                  <c:v>467.23778251988955</c:v>
                </c:pt>
                <c:pt idx="49">
                  <c:v>467.22729288503348</c:v>
                </c:pt>
                <c:pt idx="50">
                  <c:v>467.21297805437939</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15501.205731205024</c:v>
                </c:pt>
                <c:pt idx="21">
                  <c:v>15638.921629838735</c:v>
                </c:pt>
                <c:pt idx="22">
                  <c:v>15688.151048455175</c:v>
                </c:pt>
                <c:pt idx="23">
                  <c:v>15711.295579204319</c:v>
                </c:pt>
                <c:pt idx="24">
                  <c:v>15753.84924704311</c:v>
                </c:pt>
                <c:pt idx="25">
                  <c:v>15821.099234544257</c:v>
                </c:pt>
                <c:pt idx="26">
                  <c:v>15895.993109862437</c:v>
                </c:pt>
                <c:pt idx="27">
                  <c:v>15986.73406352388</c:v>
                </c:pt>
                <c:pt idx="28">
                  <c:v>16072.230328018042</c:v>
                </c:pt>
                <c:pt idx="29">
                  <c:v>16171.654122927914</c:v>
                </c:pt>
                <c:pt idx="30">
                  <c:v>16267.456384438405</c:v>
                </c:pt>
                <c:pt idx="31">
                  <c:v>16335.559809443226</c:v>
                </c:pt>
                <c:pt idx="32">
                  <c:v>16411.736234879594</c:v>
                </c:pt>
                <c:pt idx="33">
                  <c:v>16493.655535765985</c:v>
                </c:pt>
                <c:pt idx="34">
                  <c:v>16604.385061006069</c:v>
                </c:pt>
                <c:pt idx="35">
                  <c:v>16690.635898699304</c:v>
                </c:pt>
                <c:pt idx="36">
                  <c:v>16785.413141121593</c:v>
                </c:pt>
                <c:pt idx="37">
                  <c:v>16897.189337527561</c:v>
                </c:pt>
                <c:pt idx="38">
                  <c:v>16980.093685924297</c:v>
                </c:pt>
                <c:pt idx="39">
                  <c:v>17056.73544816556</c:v>
                </c:pt>
                <c:pt idx="40">
                  <c:v>17128.12842380254</c:v>
                </c:pt>
                <c:pt idx="41">
                  <c:v>17244.615664304376</c:v>
                </c:pt>
                <c:pt idx="42">
                  <c:v>17340.938510182994</c:v>
                </c:pt>
                <c:pt idx="43">
                  <c:v>17438.465094236453</c:v>
                </c:pt>
                <c:pt idx="44">
                  <c:v>17538.227162943811</c:v>
                </c:pt>
                <c:pt idx="45">
                  <c:v>17640.986136926542</c:v>
                </c:pt>
                <c:pt idx="46">
                  <c:v>17735.915487393166</c:v>
                </c:pt>
                <c:pt idx="47">
                  <c:v>17594.534100538731</c:v>
                </c:pt>
                <c:pt idx="48">
                  <c:v>17417.023470200307</c:v>
                </c:pt>
                <c:pt idx="49">
                  <c:v>17251.543374279227</c:v>
                </c:pt>
                <c:pt idx="50">
                  <c:v>17078.075233650696</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1863.5642760922458</c:v>
                </c:pt>
                <c:pt idx="21">
                  <c:v>1882.6588552133414</c:v>
                </c:pt>
                <c:pt idx="22">
                  <c:v>1889.7557772560751</c:v>
                </c:pt>
                <c:pt idx="23">
                  <c:v>1893.7725279951562</c:v>
                </c:pt>
                <c:pt idx="24">
                  <c:v>1900.3132026059286</c:v>
                </c:pt>
                <c:pt idx="25">
                  <c:v>1909.9939666570708</c:v>
                </c:pt>
                <c:pt idx="26">
                  <c:v>1920.4374568073536</c:v>
                </c:pt>
                <c:pt idx="27">
                  <c:v>1932.9286249155537</c:v>
                </c:pt>
                <c:pt idx="28">
                  <c:v>1944.8111016497667</c:v>
                </c:pt>
                <c:pt idx="29">
                  <c:v>1958.5222935926276</c:v>
                </c:pt>
                <c:pt idx="30">
                  <c:v>1971.8301914461326</c:v>
                </c:pt>
                <c:pt idx="31">
                  <c:v>1982.3091166781192</c:v>
                </c:pt>
                <c:pt idx="32">
                  <c:v>1993.8762826193772</c:v>
                </c:pt>
                <c:pt idx="33">
                  <c:v>2006.27707477949</c:v>
                </c:pt>
                <c:pt idx="34">
                  <c:v>2022.4520849520381</c:v>
                </c:pt>
                <c:pt idx="35">
                  <c:v>2035.6123679867831</c:v>
                </c:pt>
                <c:pt idx="36">
                  <c:v>2049.8449347517085</c:v>
                </c:pt>
                <c:pt idx="37">
                  <c:v>2066.374802833303</c:v>
                </c:pt>
                <c:pt idx="38">
                  <c:v>2079.3348991627477</c:v>
                </c:pt>
                <c:pt idx="39">
                  <c:v>2091.6660686583773</c:v>
                </c:pt>
                <c:pt idx="40">
                  <c:v>2103.4698464456465</c:v>
                </c:pt>
                <c:pt idx="41">
                  <c:v>2120.4716951496825</c:v>
                </c:pt>
                <c:pt idx="42">
                  <c:v>2134.9805696762655</c:v>
                </c:pt>
                <c:pt idx="43">
                  <c:v>2149.7878023350254</c:v>
                </c:pt>
                <c:pt idx="44">
                  <c:v>2165.0042679703224</c:v>
                </c:pt>
                <c:pt idx="45">
                  <c:v>2180.7331782245824</c:v>
                </c:pt>
                <c:pt idx="46">
                  <c:v>2195.4131104579424</c:v>
                </c:pt>
                <c:pt idx="47">
                  <c:v>2179.3757532969216</c:v>
                </c:pt>
                <c:pt idx="48">
                  <c:v>2158.9080347702652</c:v>
                </c:pt>
                <c:pt idx="49">
                  <c:v>2140.0440473545382</c:v>
                </c:pt>
                <c:pt idx="50">
                  <c:v>2120.1031672664699</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445.62956726979809</c:v>
                </c:pt>
                <c:pt idx="21">
                  <c:v>456.02098331432569</c:v>
                </c:pt>
                <c:pt idx="22">
                  <c:v>461.7834129796081</c:v>
                </c:pt>
                <c:pt idx="23">
                  <c:v>466.38030210708911</c:v>
                </c:pt>
                <c:pt idx="24">
                  <c:v>471.98695591322917</c:v>
                </c:pt>
                <c:pt idx="25">
                  <c:v>478.87601514779186</c:v>
                </c:pt>
                <c:pt idx="26">
                  <c:v>486.4436451739777</c:v>
                </c:pt>
                <c:pt idx="27">
                  <c:v>494.91701629256238</c:v>
                </c:pt>
                <c:pt idx="28">
                  <c:v>503.23116960842759</c:v>
                </c:pt>
                <c:pt idx="29">
                  <c:v>512.39540633006038</c:v>
                </c:pt>
                <c:pt idx="30">
                  <c:v>521.49745216266183</c:v>
                </c:pt>
                <c:pt idx="31">
                  <c:v>532.86324118576567</c:v>
                </c:pt>
                <c:pt idx="32">
                  <c:v>544.98460401614636</c:v>
                </c:pt>
                <c:pt idx="33">
                  <c:v>557.78826633705307</c:v>
                </c:pt>
                <c:pt idx="34">
                  <c:v>572.62150369313065</c:v>
                </c:pt>
                <c:pt idx="35">
                  <c:v>586.49259122943954</c:v>
                </c:pt>
                <c:pt idx="36">
                  <c:v>601.51177962762461</c:v>
                </c:pt>
                <c:pt idx="37">
                  <c:v>618.03639402592376</c:v>
                </c:pt>
                <c:pt idx="38">
                  <c:v>633.33010715663715</c:v>
                </c:pt>
                <c:pt idx="39">
                  <c:v>648.76259905413463</c:v>
                </c:pt>
                <c:pt idx="40">
                  <c:v>664.38377300261925</c:v>
                </c:pt>
                <c:pt idx="41">
                  <c:v>681.0063672617365</c:v>
                </c:pt>
                <c:pt idx="42">
                  <c:v>696.74058086721845</c:v>
                </c:pt>
                <c:pt idx="43">
                  <c:v>712.99322081486116</c:v>
                </c:pt>
                <c:pt idx="44">
                  <c:v>729.83801634549013</c:v>
                </c:pt>
                <c:pt idx="45">
                  <c:v>747.35174285073015</c:v>
                </c:pt>
                <c:pt idx="46">
                  <c:v>764.99848200295844</c:v>
                </c:pt>
                <c:pt idx="47">
                  <c:v>766.23874525683959</c:v>
                </c:pt>
                <c:pt idx="48">
                  <c:v>764.99597377402256</c:v>
                </c:pt>
                <c:pt idx="49">
                  <c:v>764.53340564132077</c:v>
                </c:pt>
                <c:pt idx="50">
                  <c:v>763.34530078757507</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44849.3939919478</c:v>
                </c:pt>
                <c:pt idx="9">
                  <c:v>45358.864109509566</c:v>
                </c:pt>
                <c:pt idx="10">
                  <c:v>45558.315523977282</c:v>
                </c:pt>
                <c:pt idx="11">
                  <c:v>45671.06397375399</c:v>
                </c:pt>
                <c:pt idx="12">
                  <c:v>45850.298524046942</c:v>
                </c:pt>
                <c:pt idx="13">
                  <c:v>46113.667014015453</c:v>
                </c:pt>
                <c:pt idx="14">
                  <c:v>46405.091476244859</c:v>
                </c:pt>
                <c:pt idx="15">
                  <c:v>46751.183791153504</c:v>
                </c:pt>
                <c:pt idx="16">
                  <c:v>47080.133579950976</c:v>
                </c:pt>
                <c:pt idx="17">
                  <c:v>47457.689703356933</c:v>
                </c:pt>
                <c:pt idx="18">
                  <c:v>47823.764569107574</c:v>
                </c:pt>
                <c:pt idx="19">
                  <c:v>48123.008707662797</c:v>
                </c:pt>
                <c:pt idx="20">
                  <c:v>48452.137570595107</c:v>
                </c:pt>
                <c:pt idx="21">
                  <c:v>48803.818030729853</c:v>
                </c:pt>
                <c:pt idx="22">
                  <c:v>49257.991360863234</c:v>
                </c:pt>
                <c:pt idx="23">
                  <c:v>49630.769176811256</c:v>
                </c:pt>
                <c:pt idx="24">
                  <c:v>50038.400953670192</c:v>
                </c:pt>
                <c:pt idx="25">
                  <c:v>50508.863598175391</c:v>
                </c:pt>
                <c:pt idx="26">
                  <c:v>50882.733094567688</c:v>
                </c:pt>
                <c:pt idx="27">
                  <c:v>51238.625489754158</c:v>
                </c:pt>
                <c:pt idx="28">
                  <c:v>51580.29547597791</c:v>
                </c:pt>
                <c:pt idx="29">
                  <c:v>52066.00377623277</c:v>
                </c:pt>
                <c:pt idx="30">
                  <c:v>52484.091473477485</c:v>
                </c:pt>
                <c:pt idx="31">
                  <c:v>52910.105894934561</c:v>
                </c:pt>
                <c:pt idx="32">
                  <c:v>53347.537118227701</c:v>
                </c:pt>
                <c:pt idx="33">
                  <c:v>53799.27542299583</c:v>
                </c:pt>
                <c:pt idx="34">
                  <c:v>54228.553304085304</c:v>
                </c:pt>
                <c:pt idx="35">
                  <c:v>53818.620360591434</c:v>
                </c:pt>
                <c:pt idx="36">
                  <c:v>53282.698029894418</c:v>
                </c:pt>
                <c:pt idx="37">
                  <c:v>52789.427828376545</c:v>
                </c:pt>
                <c:pt idx="38">
                  <c:v>52266.380103203046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44849.3939919478</c:v>
                </c:pt>
                <c:pt idx="9">
                  <c:v>45358.864109509566</c:v>
                </c:pt>
                <c:pt idx="10">
                  <c:v>45558.315523977282</c:v>
                </c:pt>
                <c:pt idx="11">
                  <c:v>45671.06397375399</c:v>
                </c:pt>
                <c:pt idx="12">
                  <c:v>45850.298524046942</c:v>
                </c:pt>
                <c:pt idx="13">
                  <c:v>46113.667014015453</c:v>
                </c:pt>
                <c:pt idx="14">
                  <c:v>46405.091476244859</c:v>
                </c:pt>
                <c:pt idx="15">
                  <c:v>46751.183791153504</c:v>
                </c:pt>
                <c:pt idx="16">
                  <c:v>47080.133579950976</c:v>
                </c:pt>
                <c:pt idx="17">
                  <c:v>47457.689703356933</c:v>
                </c:pt>
                <c:pt idx="18">
                  <c:v>47823.764569107574</c:v>
                </c:pt>
                <c:pt idx="19">
                  <c:v>48123.008707662797</c:v>
                </c:pt>
                <c:pt idx="20">
                  <c:v>48452.137570595107</c:v>
                </c:pt>
                <c:pt idx="21">
                  <c:v>48803.818030729853</c:v>
                </c:pt>
                <c:pt idx="22">
                  <c:v>49257.991360863234</c:v>
                </c:pt>
                <c:pt idx="23">
                  <c:v>49630.769176811256</c:v>
                </c:pt>
                <c:pt idx="24">
                  <c:v>50038.400953670192</c:v>
                </c:pt>
                <c:pt idx="25">
                  <c:v>50508.863598175391</c:v>
                </c:pt>
                <c:pt idx="26">
                  <c:v>50882.733094567688</c:v>
                </c:pt>
                <c:pt idx="27">
                  <c:v>51238.625489754158</c:v>
                </c:pt>
                <c:pt idx="28">
                  <c:v>51580.29547597791</c:v>
                </c:pt>
                <c:pt idx="29">
                  <c:v>52066.00377623277</c:v>
                </c:pt>
                <c:pt idx="30">
                  <c:v>52484.091473477485</c:v>
                </c:pt>
                <c:pt idx="31">
                  <c:v>52910.105894934561</c:v>
                </c:pt>
                <c:pt idx="32">
                  <c:v>53347.537118227701</c:v>
                </c:pt>
                <c:pt idx="33">
                  <c:v>53799.27542299583</c:v>
                </c:pt>
                <c:pt idx="34">
                  <c:v>54228.553304085304</c:v>
                </c:pt>
                <c:pt idx="35">
                  <c:v>53818.620360591434</c:v>
                </c:pt>
                <c:pt idx="36">
                  <c:v>53282.698029894418</c:v>
                </c:pt>
                <c:pt idx="37">
                  <c:v>52789.427828376545</c:v>
                </c:pt>
                <c:pt idx="38">
                  <c:v>52266.380103203046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2619.1632418491367</v>
      </c>
      <c r="D8">
        <v>2703.061186204769</v>
      </c>
      <c r="E8">
        <v>2763.3163847630849</v>
      </c>
      <c r="F8">
        <v>2822.0063624327563</v>
      </c>
      <c r="G8">
        <v>2883.6166671716005</v>
      </c>
      <c r="H8">
        <v>2952.269588319451</v>
      </c>
      <c r="I8">
        <v>3025.4152142756002</v>
      </c>
      <c r="J8">
        <v>3103.0786771671515</v>
      </c>
      <c r="K8">
        <v>3178.848969162962</v>
      </c>
      <c r="L8">
        <v>3261.6706018940304</v>
      </c>
      <c r="M8">
        <v>3346.554823212552</v>
      </c>
      <c r="N8">
        <v>3443.0597429953832</v>
      </c>
      <c r="O8">
        <v>3543.2908749588419</v>
      </c>
      <c r="P8">
        <v>3649.4534879404118</v>
      </c>
      <c r="Q8">
        <v>3766.9481622294215</v>
      </c>
      <c r="R8">
        <v>3882.8539747507657</v>
      </c>
      <c r="S8">
        <v>4005.6867245269204</v>
      </c>
      <c r="T8">
        <v>4135.5705294368036</v>
      </c>
      <c r="U8">
        <v>4260.9405106208415</v>
      </c>
      <c r="V8">
        <v>4387.9622884920118</v>
      </c>
      <c r="W8">
        <v>4516.8360145147672</v>
      </c>
      <c r="X8">
        <v>4649.7655637536982</v>
      </c>
      <c r="Y8">
        <v>4776.0049776706664</v>
      </c>
      <c r="Z8">
        <v>4904.6137528717245</v>
      </c>
      <c r="AA8">
        <v>5037.4616451704487</v>
      </c>
      <c r="AB8">
        <v>5176.8179979421147</v>
      </c>
      <c r="AC8">
        <v>5317.9899529122986</v>
      </c>
      <c r="AD8">
        <v>5360.4668595271414</v>
      </c>
      <c r="AE8">
        <v>5386.7936878426681</v>
      </c>
      <c r="AF8">
        <v>5412.3945653385235</v>
      </c>
      <c r="AG8">
        <v>5432.7345631922308</v>
      </c>
    </row>
    <row r="9" spans="1:40" x14ac:dyDescent="0.3">
      <c r="A9" s="115" t="s">
        <v>1442</v>
      </c>
      <c r="B9">
        <v>102.77045496480821</v>
      </c>
      <c r="C9">
        <v>101.38036418330842</v>
      </c>
      <c r="D9">
        <v>103.94893897048719</v>
      </c>
      <c r="E9">
        <v>105.64801968019542</v>
      </c>
      <c r="F9">
        <v>107.4090800133977</v>
      </c>
      <c r="G9">
        <v>109.16867559498868</v>
      </c>
      <c r="H9">
        <v>111.18519245726468</v>
      </c>
      <c r="I9">
        <v>113.13668667630908</v>
      </c>
      <c r="J9">
        <v>115.29579988210523</v>
      </c>
      <c r="K9">
        <v>119.52014065391614</v>
      </c>
      <c r="L9">
        <v>122.54063645575326</v>
      </c>
      <c r="M9">
        <v>124.91265739475075</v>
      </c>
      <c r="N9">
        <v>127.75330115846958</v>
      </c>
      <c r="O9">
        <v>130.494640631799</v>
      </c>
      <c r="P9">
        <v>133.34893495134585</v>
      </c>
      <c r="Q9">
        <v>136.58194508587312</v>
      </c>
      <c r="R9">
        <v>139.4362647639731</v>
      </c>
      <c r="S9">
        <v>142.38860194760355</v>
      </c>
      <c r="T9">
        <v>145.54966077742719</v>
      </c>
      <c r="U9">
        <v>148.53336577958487</v>
      </c>
      <c r="V9">
        <v>151.46258326431271</v>
      </c>
      <c r="W9">
        <v>154.49097129407198</v>
      </c>
      <c r="X9">
        <v>158.45877807043775</v>
      </c>
      <c r="Y9">
        <v>161.87601306564099</v>
      </c>
      <c r="Z9">
        <v>165.09023973651892</v>
      </c>
      <c r="AA9">
        <v>168.30367192737978</v>
      </c>
      <c r="AB9">
        <v>171.65441194890531</v>
      </c>
      <c r="AC9">
        <v>174.64692227887696</v>
      </c>
      <c r="AD9">
        <v>173.87830899556005</v>
      </c>
      <c r="AE9">
        <v>172.58751539294974</v>
      </c>
      <c r="AF9">
        <v>171.53512254339441</v>
      </c>
      <c r="AG9">
        <v>170.27536164215476</v>
      </c>
    </row>
    <row r="10" spans="1:40" x14ac:dyDescent="0.3">
      <c r="A10" s="115" t="s">
        <v>897</v>
      </c>
      <c r="B10">
        <v>197.32396542858598</v>
      </c>
      <c r="C10">
        <v>187.89634145876855</v>
      </c>
      <c r="D10">
        <v>193.24994939129894</v>
      </c>
      <c r="E10">
        <v>196.20270061198937</v>
      </c>
      <c r="F10">
        <v>199.34632502745825</v>
      </c>
      <c r="G10">
        <v>202.53678668155902</v>
      </c>
      <c r="H10">
        <v>206.24922005372395</v>
      </c>
      <c r="I10">
        <v>210.49408874986989</v>
      </c>
      <c r="J10">
        <v>214.87031040573152</v>
      </c>
      <c r="K10">
        <v>223.3491947366644</v>
      </c>
      <c r="L10">
        <v>229.36123835984958</v>
      </c>
      <c r="M10">
        <v>234.31050611039086</v>
      </c>
      <c r="N10">
        <v>239.43766867008134</v>
      </c>
      <c r="O10">
        <v>244.52052489548333</v>
      </c>
      <c r="P10">
        <v>249.74975395160868</v>
      </c>
      <c r="Q10">
        <v>255.40440775083329</v>
      </c>
      <c r="R10">
        <v>260.31825538023543</v>
      </c>
      <c r="S10">
        <v>265.68420823173011</v>
      </c>
      <c r="T10">
        <v>271.9775215084008</v>
      </c>
      <c r="U10">
        <v>277.355756606716</v>
      </c>
      <c r="V10">
        <v>282.39444527362286</v>
      </c>
      <c r="W10">
        <v>287.67864522507625</v>
      </c>
      <c r="X10">
        <v>293.92014962760845</v>
      </c>
      <c r="Y10">
        <v>298.85939820669182</v>
      </c>
      <c r="Z10">
        <v>303.20171114103596</v>
      </c>
      <c r="AA10">
        <v>307.35465694214378</v>
      </c>
      <c r="AB10">
        <v>311.7143915365466</v>
      </c>
      <c r="AC10">
        <v>315.72850684525577</v>
      </c>
      <c r="AD10">
        <v>313.88351117814119</v>
      </c>
      <c r="AE10">
        <v>309.5000807177359</v>
      </c>
      <c r="AF10">
        <v>305.38461602731184</v>
      </c>
      <c r="AG10">
        <v>300.40996990833145</v>
      </c>
    </row>
    <row r="11" spans="1:40" x14ac:dyDescent="0.3">
      <c r="A11" s="115" t="s">
        <v>894</v>
      </c>
      <c r="B11">
        <v>155.19916098388828</v>
      </c>
      <c r="C11">
        <v>152.14519507981595</v>
      </c>
      <c r="D11">
        <v>157.36682380726208</v>
      </c>
      <c r="E11">
        <v>160.61358271411152</v>
      </c>
      <c r="F11">
        <v>164.11840889198268</v>
      </c>
      <c r="G11">
        <v>167.52449285481737</v>
      </c>
      <c r="H11">
        <v>171.30439015630088</v>
      </c>
      <c r="I11">
        <v>175.0671495692666</v>
      </c>
      <c r="J11">
        <v>179.0519700691699</v>
      </c>
      <c r="K11">
        <v>187.81060517893178</v>
      </c>
      <c r="L11">
        <v>193.2959888184125</v>
      </c>
      <c r="M11">
        <v>197.47741409555761</v>
      </c>
      <c r="N11">
        <v>202.55129349123547</v>
      </c>
      <c r="O11">
        <v>207.60893416078991</v>
      </c>
      <c r="P11">
        <v>212.91033000332942</v>
      </c>
      <c r="Q11">
        <v>218.80401929970952</v>
      </c>
      <c r="R11">
        <v>223.77330419565675</v>
      </c>
      <c r="S11">
        <v>229.24685333013457</v>
      </c>
      <c r="T11">
        <v>235.3299101633109</v>
      </c>
      <c r="U11">
        <v>240.60395334491722</v>
      </c>
      <c r="V11">
        <v>245.72836827976727</v>
      </c>
      <c r="W11">
        <v>251.09483993086448</v>
      </c>
      <c r="X11">
        <v>259.15284972157497</v>
      </c>
      <c r="Y11">
        <v>265.63295110751267</v>
      </c>
      <c r="Z11">
        <v>271.19459478471617</v>
      </c>
      <c r="AA11">
        <v>276.57973730976397</v>
      </c>
      <c r="AB11">
        <v>282.17632464492613</v>
      </c>
      <c r="AC11">
        <v>287.27717638563507</v>
      </c>
      <c r="AD11">
        <v>287.10828232632639</v>
      </c>
      <c r="AE11">
        <v>285.50246990926547</v>
      </c>
      <c r="AF11">
        <v>283.87092316305177</v>
      </c>
      <c r="AG11">
        <v>281.67734803034119</v>
      </c>
    </row>
    <row r="12" spans="1:40" x14ac:dyDescent="0.3">
      <c r="A12" s="115" t="s">
        <v>900</v>
      </c>
      <c r="B12">
        <v>366.70830116973707</v>
      </c>
      <c r="C12">
        <v>336.65839748010262</v>
      </c>
      <c r="D12">
        <v>347.89356861284136</v>
      </c>
      <c r="E12">
        <v>353.7820193352519</v>
      </c>
      <c r="F12">
        <v>360.34534295181936</v>
      </c>
      <c r="G12">
        <v>367.80895116587726</v>
      </c>
      <c r="H12">
        <v>376.99719379434418</v>
      </c>
      <c r="I12">
        <v>388.12489294232489</v>
      </c>
      <c r="J12">
        <v>399.56445086534592</v>
      </c>
      <c r="K12">
        <v>417.91282842247642</v>
      </c>
      <c r="L12">
        <v>431.70801968821308</v>
      </c>
      <c r="M12">
        <v>443.76916520042596</v>
      </c>
      <c r="N12">
        <v>457.26551280090393</v>
      </c>
      <c r="O12">
        <v>471.40332872911785</v>
      </c>
      <c r="P12">
        <v>486.51299256471401</v>
      </c>
      <c r="Q12">
        <v>503.83822756241977</v>
      </c>
      <c r="R12">
        <v>521.67080839492496</v>
      </c>
      <c r="S12">
        <v>539.5324061007085</v>
      </c>
      <c r="T12">
        <v>556.60461867723268</v>
      </c>
      <c r="U12">
        <v>572.9748512298795</v>
      </c>
      <c r="V12">
        <v>589.42754035831331</v>
      </c>
      <c r="W12">
        <v>606.26154059376893</v>
      </c>
      <c r="X12">
        <v>620.14773431425294</v>
      </c>
      <c r="Y12">
        <v>634.55809301587215</v>
      </c>
      <c r="Z12">
        <v>652.13051842065488</v>
      </c>
      <c r="AA12">
        <v>671.24091002417231</v>
      </c>
      <c r="AB12">
        <v>691.53984429555328</v>
      </c>
      <c r="AC12">
        <v>711.18670180982588</v>
      </c>
      <c r="AD12">
        <v>705.59633788871497</v>
      </c>
      <c r="AE12">
        <v>697.13244253065614</v>
      </c>
      <c r="AF12">
        <v>691.8338900770118</v>
      </c>
      <c r="AG12">
        <v>685.9297487491225</v>
      </c>
    </row>
    <row r="13" spans="1:40" x14ac:dyDescent="0.3">
      <c r="A13" s="115" t="s">
        <v>902</v>
      </c>
      <c r="B13">
        <v>24.019985549556569</v>
      </c>
      <c r="C13">
        <v>22.799689933379845</v>
      </c>
      <c r="D13">
        <v>23.700898313994003</v>
      </c>
      <c r="E13">
        <v>24.22406207914112</v>
      </c>
      <c r="F13">
        <v>24.678862976393365</v>
      </c>
      <c r="G13">
        <v>25.270187426641805</v>
      </c>
      <c r="H13">
        <v>25.859193851831417</v>
      </c>
      <c r="I13">
        <v>26.306111651604471</v>
      </c>
      <c r="J13">
        <v>26.978089393967554</v>
      </c>
      <c r="K13">
        <v>28.070598085824585</v>
      </c>
      <c r="L13">
        <v>28.841933137234722</v>
      </c>
      <c r="M13">
        <v>29.528917561022979</v>
      </c>
      <c r="N13">
        <v>30.717728037286591</v>
      </c>
      <c r="O13">
        <v>31.55281178884594</v>
      </c>
      <c r="P13">
        <v>32.456759306535552</v>
      </c>
      <c r="Q13">
        <v>33.474900316915182</v>
      </c>
      <c r="R13">
        <v>34.409591922672902</v>
      </c>
      <c r="S13">
        <v>35.426229857614899</v>
      </c>
      <c r="T13">
        <v>36.54108956691168</v>
      </c>
      <c r="U13">
        <v>37.556458271740688</v>
      </c>
      <c r="V13">
        <v>38.555164713314056</v>
      </c>
      <c r="W13">
        <v>39.588861875088817</v>
      </c>
      <c r="X13">
        <v>40.754806697731787</v>
      </c>
      <c r="Y13">
        <v>41.719443892436367</v>
      </c>
      <c r="Z13">
        <v>42.622430555877131</v>
      </c>
      <c r="AA13">
        <v>43.539972545390874</v>
      </c>
      <c r="AB13">
        <v>44.505182077218372</v>
      </c>
      <c r="AC13">
        <v>45.460489817802312</v>
      </c>
      <c r="AD13">
        <v>45.428145420493117</v>
      </c>
      <c r="AE13">
        <v>45.120280010041313</v>
      </c>
      <c r="AF13">
        <v>44.818853754373812</v>
      </c>
      <c r="AG13">
        <v>44.453246497208745</v>
      </c>
    </row>
    <row r="14" spans="1:40" x14ac:dyDescent="0.3">
      <c r="A14" s="115" t="s">
        <v>892</v>
      </c>
      <c r="B14">
        <v>78.804647701594519</v>
      </c>
      <c r="C14">
        <v>77.503672865125026</v>
      </c>
      <c r="D14">
        <v>76.710545705782366</v>
      </c>
      <c r="E14">
        <v>77.201027745693494</v>
      </c>
      <c r="F14">
        <v>77.967652553398963</v>
      </c>
      <c r="G14">
        <v>78.584510125485977</v>
      </c>
      <c r="H14">
        <v>79.263182520620092</v>
      </c>
      <c r="I14">
        <v>80.018686988828932</v>
      </c>
      <c r="J14">
        <v>80.678477524477316</v>
      </c>
      <c r="K14">
        <v>82.18793420357369</v>
      </c>
      <c r="L14">
        <v>82.847085947109576</v>
      </c>
      <c r="M14">
        <v>83.389846947751806</v>
      </c>
      <c r="N14">
        <v>84.338905716399523</v>
      </c>
      <c r="O14">
        <v>85.382134607813654</v>
      </c>
      <c r="P14">
        <v>86.493130150543422</v>
      </c>
      <c r="Q14">
        <v>87.730716878190989</v>
      </c>
      <c r="R14">
        <v>88.782670031142445</v>
      </c>
      <c r="S14">
        <v>90.100086247376794</v>
      </c>
      <c r="T14">
        <v>91.726312807783387</v>
      </c>
      <c r="U14">
        <v>93.090324008777316</v>
      </c>
      <c r="V14">
        <v>94.313445314516372</v>
      </c>
      <c r="W14">
        <v>94.59823905256971</v>
      </c>
      <c r="X14">
        <v>92.037281488960147</v>
      </c>
      <c r="Y14">
        <v>88.80774192707436</v>
      </c>
      <c r="Z14">
        <v>85.824923778173783</v>
      </c>
      <c r="AA14">
        <v>83.277865670343729</v>
      </c>
      <c r="AB14">
        <v>81.133347189009584</v>
      </c>
      <c r="AC14">
        <v>79.111316896819346</v>
      </c>
      <c r="AD14">
        <v>76.333157174784404</v>
      </c>
      <c r="AE14">
        <v>72.824263313475072</v>
      </c>
      <c r="AF14">
        <v>69.444729257926838</v>
      </c>
      <c r="AG14">
        <v>66.31694505110147</v>
      </c>
    </row>
    <row r="15" spans="1:40" x14ac:dyDescent="0.3">
      <c r="A15" s="115" t="s">
        <v>899</v>
      </c>
      <c r="B15">
        <v>17.626887984271516</v>
      </c>
      <c r="C15">
        <v>16.334600324348475</v>
      </c>
      <c r="D15">
        <v>16.902298018750336</v>
      </c>
      <c r="E15">
        <v>17.237257059169725</v>
      </c>
      <c r="F15">
        <v>17.596832992471775</v>
      </c>
      <c r="G15">
        <v>17.986162281756293</v>
      </c>
      <c r="H15">
        <v>18.43988397709531</v>
      </c>
      <c r="I15">
        <v>18.944516192267383</v>
      </c>
      <c r="J15">
        <v>19.484495142693167</v>
      </c>
      <c r="K15">
        <v>20.336495031163835</v>
      </c>
      <c r="L15">
        <v>20.988379531902531</v>
      </c>
      <c r="M15">
        <v>21.563079863866253</v>
      </c>
      <c r="N15">
        <v>22.212863435039964</v>
      </c>
      <c r="O15">
        <v>22.891526250438936</v>
      </c>
      <c r="P15">
        <v>23.613391722914812</v>
      </c>
      <c r="Q15">
        <v>24.442408048187154</v>
      </c>
      <c r="R15">
        <v>25.263350775666872</v>
      </c>
      <c r="S15">
        <v>26.119572032737498</v>
      </c>
      <c r="T15">
        <v>26.985511098990109</v>
      </c>
      <c r="U15">
        <v>27.819176717964613</v>
      </c>
      <c r="V15">
        <v>28.667257214642376</v>
      </c>
      <c r="W15">
        <v>29.518546145203047</v>
      </c>
      <c r="X15">
        <v>30.429133074526789</v>
      </c>
      <c r="Y15">
        <v>31.262234072310097</v>
      </c>
      <c r="Z15">
        <v>32.123052620039211</v>
      </c>
      <c r="AA15">
        <v>33.019002885294306</v>
      </c>
      <c r="AB15">
        <v>33.959615791610908</v>
      </c>
      <c r="AC15">
        <v>34.8302268717282</v>
      </c>
      <c r="AD15">
        <v>34.774642064055918</v>
      </c>
      <c r="AE15">
        <v>34.542343497382959</v>
      </c>
      <c r="AF15">
        <v>34.34252022820958</v>
      </c>
      <c r="AG15">
        <v>34.075485374490263</v>
      </c>
    </row>
    <row r="16" spans="1:40" x14ac:dyDescent="0.3">
      <c r="A16" s="115" t="s">
        <v>896</v>
      </c>
      <c r="B16">
        <v>20.838620435938996</v>
      </c>
      <c r="C16">
        <v>19.628002070963458</v>
      </c>
      <c r="D16">
        <v>19.916711012762995</v>
      </c>
      <c r="E16">
        <v>19.966062838423625</v>
      </c>
      <c r="F16">
        <v>20.116692897243954</v>
      </c>
      <c r="G16">
        <v>20.338378372996498</v>
      </c>
      <c r="H16">
        <v>20.661499707949886</v>
      </c>
      <c r="I16">
        <v>21.150016615637696</v>
      </c>
      <c r="J16">
        <v>21.620707257567954</v>
      </c>
      <c r="K16">
        <v>22.582257457476128</v>
      </c>
      <c r="L16">
        <v>23.180328348705405</v>
      </c>
      <c r="M16">
        <v>23.623312813432342</v>
      </c>
      <c r="N16">
        <v>24.08757388557342</v>
      </c>
      <c r="O16">
        <v>24.595776274267127</v>
      </c>
      <c r="P16">
        <v>25.14291014773994</v>
      </c>
      <c r="Q16">
        <v>25.793786351382369</v>
      </c>
      <c r="R16">
        <v>26.607943545277138</v>
      </c>
      <c r="S16">
        <v>27.372349909085557</v>
      </c>
      <c r="T16">
        <v>28.031632424362723</v>
      </c>
      <c r="U16">
        <v>28.765611989604441</v>
      </c>
      <c r="V16">
        <v>29.437376560571515</v>
      </c>
      <c r="W16">
        <v>30.216694897655351</v>
      </c>
      <c r="X16">
        <v>30.119023194019917</v>
      </c>
      <c r="Y16">
        <v>30.404516740205295</v>
      </c>
      <c r="Z16">
        <v>31.057034612096089</v>
      </c>
      <c r="AA16">
        <v>31.847510430877922</v>
      </c>
      <c r="AB16">
        <v>32.698640750624996</v>
      </c>
      <c r="AC16">
        <v>33.443502135313274</v>
      </c>
      <c r="AD16">
        <v>32.786278566572996</v>
      </c>
      <c r="AE16">
        <v>32.362194170609015</v>
      </c>
      <c r="AF16">
        <v>32.093020635604539</v>
      </c>
      <c r="AG16">
        <v>31.852626489816359</v>
      </c>
    </row>
    <row r="17" spans="1:33" x14ac:dyDescent="0.3">
      <c r="A17" s="115" t="s">
        <v>898</v>
      </c>
      <c r="B17">
        <v>13.073651251027377</v>
      </c>
      <c r="C17">
        <v>11.80335400798173</v>
      </c>
      <c r="D17">
        <v>11.439274541559339</v>
      </c>
      <c r="E17">
        <v>10.691022364583588</v>
      </c>
      <c r="F17">
        <v>10.419146743938169</v>
      </c>
      <c r="G17">
        <v>10.392917177268712</v>
      </c>
      <c r="H17">
        <v>10.651872043227707</v>
      </c>
      <c r="I17">
        <v>11.573844721164809</v>
      </c>
      <c r="J17">
        <v>12.349772709776861</v>
      </c>
      <c r="K17">
        <v>14.779797082632333</v>
      </c>
      <c r="L17">
        <v>15.991654098080289</v>
      </c>
      <c r="M17">
        <v>16.575981530489983</v>
      </c>
      <c r="N17">
        <v>16.997583123794367</v>
      </c>
      <c r="O17">
        <v>17.51122257314211</v>
      </c>
      <c r="P17">
        <v>18.07598209850638</v>
      </c>
      <c r="Q17">
        <v>18.864460918682912</v>
      </c>
      <c r="R17">
        <v>20.499479312282112</v>
      </c>
      <c r="S17">
        <v>21.899753166942205</v>
      </c>
      <c r="T17">
        <v>22.450479629914554</v>
      </c>
      <c r="U17">
        <v>23.419524136428194</v>
      </c>
      <c r="V17">
        <v>24.137100500303788</v>
      </c>
      <c r="W17">
        <v>25.238149922282826</v>
      </c>
      <c r="X17">
        <v>21.581931381131781</v>
      </c>
      <c r="Y17">
        <v>20.228049657968267</v>
      </c>
      <c r="Z17">
        <v>20.574705408053394</v>
      </c>
      <c r="AA17">
        <v>21.351944295378079</v>
      </c>
      <c r="AB17">
        <v>22.27895700318285</v>
      </c>
      <c r="AC17">
        <v>22.800757872124173</v>
      </c>
      <c r="AD17">
        <v>19.447358015142743</v>
      </c>
      <c r="AE17">
        <v>17.307118617242956</v>
      </c>
      <c r="AF17">
        <v>16.311830329710748</v>
      </c>
      <c r="AG17">
        <v>15.581096156808645</v>
      </c>
    </row>
    <row r="18" spans="1:33" x14ac:dyDescent="0.3">
      <c r="A18" s="115" t="s">
        <v>895</v>
      </c>
      <c r="B18">
        <v>0.12086732559633409</v>
      </c>
      <c r="C18">
        <v>0.12737916629063975</v>
      </c>
      <c r="D18">
        <v>0.30711234658317116</v>
      </c>
      <c r="E18">
        <v>0.73387439458155823</v>
      </c>
      <c r="F18">
        <v>0.73387439458155834</v>
      </c>
      <c r="G18">
        <v>0.73387439458155879</v>
      </c>
      <c r="H18">
        <v>0.73387439458155868</v>
      </c>
      <c r="I18">
        <v>0.73387439458155868</v>
      </c>
      <c r="J18">
        <v>0.73387439458155868</v>
      </c>
      <c r="K18">
        <v>0.73387439458155834</v>
      </c>
      <c r="L18">
        <v>0.73387439458155868</v>
      </c>
      <c r="M18">
        <v>0.73387439458155834</v>
      </c>
      <c r="N18">
        <v>0.73387439458155834</v>
      </c>
      <c r="O18">
        <v>0.73387439458155823</v>
      </c>
      <c r="P18">
        <v>0.73387439458155834</v>
      </c>
      <c r="Q18">
        <v>0.73387439458155845</v>
      </c>
      <c r="R18">
        <v>0.73387439458155856</v>
      </c>
      <c r="S18">
        <v>0.73387439458155879</v>
      </c>
      <c r="T18">
        <v>2.3672550692003589</v>
      </c>
      <c r="U18">
        <v>3.5699094769238333</v>
      </c>
      <c r="V18">
        <v>4.7725638846473091</v>
      </c>
      <c r="W18">
        <v>5.9752182923707826</v>
      </c>
      <c r="X18">
        <v>6.4639574737824477</v>
      </c>
      <c r="Y18">
        <v>6.9526966551941118</v>
      </c>
      <c r="Z18">
        <v>7.4414358366057796</v>
      </c>
      <c r="AA18">
        <v>7.9301750180174455</v>
      </c>
      <c r="AB18">
        <v>8.4189141994291088</v>
      </c>
      <c r="AC18">
        <v>9.4863735894551589</v>
      </c>
      <c r="AD18">
        <v>10.553832979481202</v>
      </c>
      <c r="AE18">
        <v>11.621292369507248</v>
      </c>
      <c r="AF18">
        <v>12.688751759533298</v>
      </c>
      <c r="AG18">
        <v>13.756211149559347</v>
      </c>
    </row>
    <row r="19" spans="1:33" x14ac:dyDescent="0.3">
      <c r="A19" s="115" t="s">
        <v>893</v>
      </c>
      <c r="B19">
        <v>142.20363281736581</v>
      </c>
      <c r="C19">
        <v>136.88680954788344</v>
      </c>
      <c r="D19">
        <v>141.87771793704712</v>
      </c>
      <c r="E19">
        <v>141.84506935979104</v>
      </c>
      <c r="F19">
        <v>138.78970089484392</v>
      </c>
      <c r="G19">
        <v>138.58313962491746</v>
      </c>
      <c r="H19">
        <v>139.39845866984888</v>
      </c>
      <c r="I19">
        <v>140.41561793572527</v>
      </c>
      <c r="J19">
        <v>141.88137200003194</v>
      </c>
      <c r="K19">
        <v>142.53178300712526</v>
      </c>
      <c r="L19">
        <v>144.26015577764983</v>
      </c>
      <c r="M19">
        <v>145.36842910741882</v>
      </c>
      <c r="N19">
        <v>148.38602130702358</v>
      </c>
      <c r="O19">
        <v>152.5186551115969</v>
      </c>
      <c r="P19">
        <v>155.89770431531292</v>
      </c>
      <c r="Q19">
        <v>160.07234233631036</v>
      </c>
      <c r="R19">
        <v>160.72541304048866</v>
      </c>
      <c r="S19">
        <v>164.18200515052723</v>
      </c>
      <c r="T19">
        <v>175.22209956072581</v>
      </c>
      <c r="U19">
        <v>181.71584949812694</v>
      </c>
      <c r="V19">
        <v>188.80449029478919</v>
      </c>
      <c r="W19">
        <v>195.91380386922006</v>
      </c>
      <c r="X19">
        <v>199.3955068871872</v>
      </c>
      <c r="Y19">
        <v>203.43648157192362</v>
      </c>
      <c r="Z19">
        <v>208.4495723555363</v>
      </c>
      <c r="AA19">
        <v>213.80928307676402</v>
      </c>
      <c r="AB19">
        <v>219.26565536925395</v>
      </c>
      <c r="AC19">
        <v>231.37089972709322</v>
      </c>
      <c r="AD19">
        <v>241.72552486567912</v>
      </c>
      <c r="AE19">
        <v>250.09350615903401</v>
      </c>
      <c r="AF19">
        <v>259.62020926313932</v>
      </c>
      <c r="AG19">
        <v>268.73709489110661</v>
      </c>
    </row>
    <row r="20" spans="1:33" x14ac:dyDescent="0.3">
      <c r="A20" s="115" t="s">
        <v>904</v>
      </c>
      <c r="B20">
        <v>60.675714154097605</v>
      </c>
      <c r="C20">
        <v>58.317137708293082</v>
      </c>
      <c r="D20">
        <v>59.86463257270902</v>
      </c>
      <c r="E20">
        <v>60.916180721140904</v>
      </c>
      <c r="F20">
        <v>61.903038767031667</v>
      </c>
      <c r="G20">
        <v>63.002406011158946</v>
      </c>
      <c r="H20">
        <v>64.32983240130946</v>
      </c>
      <c r="I20">
        <v>65.81654764190499</v>
      </c>
      <c r="J20">
        <v>67.553478302417659</v>
      </c>
      <c r="K20">
        <v>70.001067084722564</v>
      </c>
      <c r="L20">
        <v>72.288776523613961</v>
      </c>
      <c r="M20">
        <v>74.429780823523345</v>
      </c>
      <c r="N20">
        <v>76.999034244108373</v>
      </c>
      <c r="O20">
        <v>79.62461358894123</v>
      </c>
      <c r="P20">
        <v>82.415533266245745</v>
      </c>
      <c r="Q20">
        <v>85.654360696577442</v>
      </c>
      <c r="R20">
        <v>88.585022926893188</v>
      </c>
      <c r="S20">
        <v>91.676866966641583</v>
      </c>
      <c r="T20">
        <v>94.924931949786171</v>
      </c>
      <c r="U20">
        <v>97.879973892124397</v>
      </c>
      <c r="V20">
        <v>100.74802644557985</v>
      </c>
      <c r="W20">
        <v>103.59868860046144</v>
      </c>
      <c r="X20">
        <v>106.78058747596313</v>
      </c>
      <c r="Y20">
        <v>109.54573559308601</v>
      </c>
      <c r="Z20">
        <v>112.07599434904022</v>
      </c>
      <c r="AA20">
        <v>114.58183437026044</v>
      </c>
      <c r="AB20">
        <v>117.13342658262712</v>
      </c>
      <c r="AC20">
        <v>119.54209377369945</v>
      </c>
      <c r="AD20">
        <v>118.57079234446215</v>
      </c>
      <c r="AE20">
        <v>117.33226752733115</v>
      </c>
      <c r="AF20">
        <v>116.44397863054525</v>
      </c>
      <c r="AG20">
        <v>115.33329702838863</v>
      </c>
    </row>
    <row r="21" spans="1:33" x14ac:dyDescent="0.3">
      <c r="A21" s="115" t="s">
        <v>903</v>
      </c>
      <c r="B21">
        <v>247.42936538347388</v>
      </c>
      <c r="C21">
        <v>235.00066900138862</v>
      </c>
      <c r="D21">
        <v>241.00338420278683</v>
      </c>
      <c r="E21">
        <v>245.7831163222651</v>
      </c>
      <c r="F21">
        <v>249.89286776574767</v>
      </c>
      <c r="G21">
        <v>254.0663499041903</v>
      </c>
      <c r="H21">
        <v>258.81420115709625</v>
      </c>
      <c r="I21">
        <v>264.21802149256848</v>
      </c>
      <c r="J21">
        <v>271.40031002864504</v>
      </c>
      <c r="K21">
        <v>279.71129917352653</v>
      </c>
      <c r="L21">
        <v>288.86393671999809</v>
      </c>
      <c r="M21">
        <v>298.62637130734788</v>
      </c>
      <c r="N21">
        <v>307.81420023027704</v>
      </c>
      <c r="O21">
        <v>316.44186304807539</v>
      </c>
      <c r="P21">
        <v>326.11979671999882</v>
      </c>
      <c r="Q21">
        <v>338.67504986895057</v>
      </c>
      <c r="R21">
        <v>349.70330580977497</v>
      </c>
      <c r="S21">
        <v>360.19843022246619</v>
      </c>
      <c r="T21">
        <v>371.46314731552064</v>
      </c>
      <c r="U21">
        <v>384.04530272334813</v>
      </c>
      <c r="V21">
        <v>397.80512312868649</v>
      </c>
      <c r="W21">
        <v>412.01346683364977</v>
      </c>
      <c r="X21">
        <v>426.13331509975563</v>
      </c>
      <c r="Y21">
        <v>439.92335095637475</v>
      </c>
      <c r="Z21">
        <v>452.86180337854137</v>
      </c>
      <c r="AA21">
        <v>465.95283207885029</v>
      </c>
      <c r="AB21">
        <v>477.81940801407904</v>
      </c>
      <c r="AC21">
        <v>488.3599819352342</v>
      </c>
      <c r="AD21">
        <v>485.25769483868658</v>
      </c>
      <c r="AE21">
        <v>481.6762835624321</v>
      </c>
      <c r="AF21">
        <v>479.43292536131196</v>
      </c>
      <c r="AG21">
        <v>476.85632236857992</v>
      </c>
    </row>
    <row r="22" spans="1:33" x14ac:dyDescent="0.3">
      <c r="A22" s="115" t="s">
        <v>905</v>
      </c>
      <c r="B22">
        <v>7.294267473610363</v>
      </c>
      <c r="C22">
        <v>7.0058232111186802</v>
      </c>
      <c r="D22">
        <v>7.2955870675752967</v>
      </c>
      <c r="E22">
        <v>7.5061687751133217</v>
      </c>
      <c r="F22">
        <v>7.6719234804678624</v>
      </c>
      <c r="G22">
        <v>7.8267780166620291</v>
      </c>
      <c r="H22">
        <v>7.9916651511200874</v>
      </c>
      <c r="I22">
        <v>8.1726599969834091</v>
      </c>
      <c r="J22">
        <v>8.3955205643996074</v>
      </c>
      <c r="K22">
        <v>8.5873202434599509</v>
      </c>
      <c r="L22">
        <v>8.8277372066629702</v>
      </c>
      <c r="M22">
        <v>9.0855316057072972</v>
      </c>
      <c r="N22">
        <v>9.3225669266226294</v>
      </c>
      <c r="O22">
        <v>9.5445136477291594</v>
      </c>
      <c r="P22">
        <v>9.7978633688300576</v>
      </c>
      <c r="Q22">
        <v>10.1215887113945</v>
      </c>
      <c r="R22">
        <v>10.403431165049108</v>
      </c>
      <c r="S22">
        <v>10.66713898075372</v>
      </c>
      <c r="T22">
        <v>10.925888308038067</v>
      </c>
      <c r="U22">
        <v>11.226869678859282</v>
      </c>
      <c r="V22">
        <v>11.547799190971231</v>
      </c>
      <c r="W22">
        <v>11.864816901649986</v>
      </c>
      <c r="X22">
        <v>12.146679031395452</v>
      </c>
      <c r="Y22">
        <v>12.441187001854804</v>
      </c>
      <c r="Z22">
        <v>12.718885611386437</v>
      </c>
      <c r="AA22">
        <v>13.012290691316659</v>
      </c>
      <c r="AB22">
        <v>13.273479778309328</v>
      </c>
      <c r="AC22">
        <v>13.506710026294419</v>
      </c>
      <c r="AD22">
        <v>13.422227739341725</v>
      </c>
      <c r="AE22">
        <v>13.340695163597008</v>
      </c>
      <c r="AF22">
        <v>13.290531299762693</v>
      </c>
      <c r="AG22">
        <v>13.231661794843724</v>
      </c>
    </row>
    <row r="23" spans="1:33" x14ac:dyDescent="0.3">
      <c r="A23" s="115" t="s">
        <v>901</v>
      </c>
      <c r="B23">
        <v>46.318025213526283</v>
      </c>
      <c r="C23">
        <v>28.848450924973349</v>
      </c>
      <c r="D23">
        <v>33.273364896452648</v>
      </c>
      <c r="E23">
        <v>38.344048348935843</v>
      </c>
      <c r="F23">
        <v>38.344048348935857</v>
      </c>
      <c r="G23">
        <v>38.344048348935878</v>
      </c>
      <c r="H23">
        <v>38.344048348935864</v>
      </c>
      <c r="I23">
        <v>38.344048348935864</v>
      </c>
      <c r="J23">
        <v>38.295955497010716</v>
      </c>
      <c r="K23">
        <v>16.659250278126727</v>
      </c>
      <c r="L23">
        <v>10.6511647342484</v>
      </c>
      <c r="M23">
        <v>10.562944687223714</v>
      </c>
      <c r="N23">
        <v>10.562944687223714</v>
      </c>
      <c r="O23">
        <v>10.562944687223711</v>
      </c>
      <c r="P23">
        <v>10.562944687223714</v>
      </c>
      <c r="Q23">
        <v>10.562944687223716</v>
      </c>
      <c r="R23">
        <v>10.517941162178788</v>
      </c>
      <c r="S23">
        <v>10.51794116217879</v>
      </c>
      <c r="T23">
        <v>10.565809154950429</v>
      </c>
      <c r="U23">
        <v>10.498732582108596</v>
      </c>
      <c r="V23">
        <v>10.431656009266762</v>
      </c>
      <c r="W23">
        <v>10.364579436424922</v>
      </c>
      <c r="X23">
        <v>9.4466503219334257</v>
      </c>
      <c r="Y23">
        <v>8.5287212074419276</v>
      </c>
      <c r="Z23">
        <v>7.6107920929504331</v>
      </c>
      <c r="AA23">
        <v>6.6928629784589369</v>
      </c>
      <c r="AB23">
        <v>5.7749338639674379</v>
      </c>
      <c r="AC23">
        <v>4.8173356216869152</v>
      </c>
      <c r="AD23">
        <v>3.8597373794063894</v>
      </c>
      <c r="AE23">
        <v>2.9021391371258649</v>
      </c>
      <c r="AF23">
        <v>1.9445408948453415</v>
      </c>
      <c r="AG23">
        <v>0.98694265256481806</v>
      </c>
    </row>
    <row r="24" spans="1:33" x14ac:dyDescent="0.3">
      <c r="A24" s="115" t="s">
        <v>890</v>
      </c>
      <c r="B24">
        <v>112.98526133447209</v>
      </c>
      <c r="C24">
        <v>109.35762432319541</v>
      </c>
      <c r="D24">
        <v>107.43912025476266</v>
      </c>
      <c r="E24">
        <v>105.69154334929988</v>
      </c>
      <c r="F24">
        <v>102.49353793841229</v>
      </c>
      <c r="G24">
        <v>101.13768357459088</v>
      </c>
      <c r="H24">
        <v>99.145113693184143</v>
      </c>
      <c r="I24">
        <v>97.172203920203529</v>
      </c>
      <c r="J24">
        <v>96.038118087269424</v>
      </c>
      <c r="K24">
        <v>94.621264144279849</v>
      </c>
      <c r="L24">
        <v>91.720657589864771</v>
      </c>
      <c r="M24">
        <v>86.871873845564906</v>
      </c>
      <c r="N24">
        <v>83.671300806975026</v>
      </c>
      <c r="O24">
        <v>83.646638023468554</v>
      </c>
      <c r="P24">
        <v>82.75656777170019</v>
      </c>
      <c r="Q24">
        <v>82.327166252257754</v>
      </c>
      <c r="R24">
        <v>81.446236921617029</v>
      </c>
      <c r="S24">
        <v>81.178464890221917</v>
      </c>
      <c r="T24">
        <v>79.082838971553684</v>
      </c>
      <c r="U24">
        <v>77.16126821219548</v>
      </c>
      <c r="V24">
        <v>75.239697452837348</v>
      </c>
      <c r="W24">
        <v>73.31812669347913</v>
      </c>
      <c r="X24">
        <v>69.094091713384515</v>
      </c>
      <c r="Y24">
        <v>64.870056733289942</v>
      </c>
      <c r="Z24">
        <v>60.64602175319537</v>
      </c>
      <c r="AA24">
        <v>56.421986773100798</v>
      </c>
      <c r="AB24">
        <v>52.197951793006212</v>
      </c>
      <c r="AC24">
        <v>44.480127220467416</v>
      </c>
      <c r="AD24">
        <v>36.762302647928614</v>
      </c>
      <c r="AE24">
        <v>29.044478075389819</v>
      </c>
      <c r="AF24">
        <v>21.32665350285103</v>
      </c>
      <c r="AG24">
        <v>13.608828930312241</v>
      </c>
    </row>
    <row r="25" spans="1:33" x14ac:dyDescent="0.3">
      <c r="A25" s="115" t="s">
        <v>1444</v>
      </c>
      <c r="B25">
        <v>97.820469381023145</v>
      </c>
      <c r="C25">
        <v>74.058833009790035</v>
      </c>
      <c r="D25">
        <v>78.095770256983812</v>
      </c>
      <c r="E25">
        <v>82.02456127667665</v>
      </c>
      <c r="F25">
        <v>86.025854462046112</v>
      </c>
      <c r="G25">
        <v>90.067535129931983</v>
      </c>
      <c r="H25">
        <v>94.162408862901316</v>
      </c>
      <c r="I25">
        <v>94.740043209803844</v>
      </c>
      <c r="J25">
        <v>95.29823271502039</v>
      </c>
      <c r="K25">
        <v>96.133395561159418</v>
      </c>
      <c r="L25">
        <v>96.761590191452399</v>
      </c>
      <c r="M25">
        <v>97.295976302308702</v>
      </c>
      <c r="N25">
        <v>99.337907790347018</v>
      </c>
      <c r="O25">
        <v>101.40069177320332</v>
      </c>
      <c r="P25">
        <v>103.48112467896279</v>
      </c>
      <c r="Q25">
        <v>105.60999226573273</v>
      </c>
      <c r="R25">
        <v>107.84628585741676</v>
      </c>
      <c r="S25">
        <v>110.05362736091797</v>
      </c>
      <c r="T25">
        <v>112.15237373163104</v>
      </c>
      <c r="U25">
        <v>114.26457415118828</v>
      </c>
      <c r="V25">
        <v>116.34541880291336</v>
      </c>
      <c r="W25">
        <v>118.47785717255357</v>
      </c>
      <c r="X25">
        <v>141.1930597356843</v>
      </c>
      <c r="Y25">
        <v>164.20764672051359</v>
      </c>
      <c r="Z25">
        <v>187.48331794620555</v>
      </c>
      <c r="AA25">
        <v>210.8327055362027</v>
      </c>
      <c r="AB25">
        <v>234.21272578794537</v>
      </c>
      <c r="AC25">
        <v>257.54237480483584</v>
      </c>
      <c r="AD25">
        <v>280.11234827962028</v>
      </c>
      <c r="AE25">
        <v>302.79615010537162</v>
      </c>
      <c r="AF25">
        <v>325.67670857238375</v>
      </c>
      <c r="AG25">
        <v>348.59279471403113</v>
      </c>
    </row>
    <row r="26" spans="1:33" x14ac:dyDescent="0.3">
      <c r="A26" s="115" t="s">
        <v>1445</v>
      </c>
      <c r="B26">
        <v>2.4857265311443797</v>
      </c>
      <c r="C26">
        <v>2.345597397784569</v>
      </c>
      <c r="D26">
        <v>2.3512266170313616</v>
      </c>
      <c r="E26">
        <v>2.3839787906921242</v>
      </c>
      <c r="F26">
        <v>2.4070863265797224</v>
      </c>
      <c r="G26">
        <v>2.4297774337424944</v>
      </c>
      <c r="H26">
        <v>2.4579295041118319</v>
      </c>
      <c r="I26">
        <v>2.4949102575785829</v>
      </c>
      <c r="J26">
        <v>2.5288664101780127</v>
      </c>
      <c r="K26">
        <v>2.5157507182215468</v>
      </c>
      <c r="L26">
        <v>2.5309124109996275</v>
      </c>
      <c r="M26">
        <v>2.5602372183386888</v>
      </c>
      <c r="N26">
        <v>2.6013939699156468</v>
      </c>
      <c r="O26">
        <v>2.6449490440745995</v>
      </c>
      <c r="P26">
        <v>2.691575946751807</v>
      </c>
      <c r="Q26">
        <v>2.7456269959605124</v>
      </c>
      <c r="R26">
        <v>2.8022567069132625</v>
      </c>
      <c r="S26">
        <v>2.8641114891641526</v>
      </c>
      <c r="T26">
        <v>2.9284039326207272</v>
      </c>
      <c r="U26">
        <v>2.9839388498104888</v>
      </c>
      <c r="V26">
        <v>3.0330746401742794</v>
      </c>
      <c r="W26">
        <v>3.064357108455348</v>
      </c>
      <c r="X26">
        <v>2.9733422198827042</v>
      </c>
      <c r="Y26">
        <v>2.887626514534142</v>
      </c>
      <c r="Z26">
        <v>2.8256548144975846</v>
      </c>
      <c r="AA26">
        <v>2.7803742892439898</v>
      </c>
      <c r="AB26">
        <v>2.7475212146414867</v>
      </c>
      <c r="AC26">
        <v>2.7125520424139959</v>
      </c>
      <c r="AD26">
        <v>2.6016147475468938</v>
      </c>
      <c r="AE26">
        <v>2.4867578378442827</v>
      </c>
      <c r="AF26">
        <v>2.3838249185561029</v>
      </c>
      <c r="AG26">
        <v>2.2895075919087344</v>
      </c>
    </row>
    <row r="27" spans="1:33" x14ac:dyDescent="0.3">
      <c r="A27" s="115" t="s">
        <v>1446</v>
      </c>
      <c r="B27">
        <v>0.28999999999999998</v>
      </c>
      <c r="C27">
        <v>0.29000000000000004</v>
      </c>
      <c r="D27">
        <v>0.28966220751951904</v>
      </c>
      <c r="E27">
        <v>0.28962815656706292</v>
      </c>
      <c r="F27">
        <v>0.28962815656706298</v>
      </c>
      <c r="G27">
        <v>0.28962815656706309</v>
      </c>
      <c r="H27">
        <v>0.28962815656706303</v>
      </c>
      <c r="I27">
        <v>0.28962815656706303</v>
      </c>
      <c r="J27">
        <v>0.28962815656706303</v>
      </c>
      <c r="K27">
        <v>0.28962815656706292</v>
      </c>
      <c r="L27">
        <v>0.28962815656706298</v>
      </c>
      <c r="M27">
        <v>0.28962815656706292</v>
      </c>
      <c r="N27">
        <v>0.28962815656706292</v>
      </c>
      <c r="O27">
        <v>0.28962815656706287</v>
      </c>
      <c r="P27">
        <v>0.28962815656706292</v>
      </c>
      <c r="Q27">
        <v>0.28962815656706298</v>
      </c>
      <c r="R27">
        <v>0.28962815656706303</v>
      </c>
      <c r="S27">
        <v>0.28962815656706309</v>
      </c>
      <c r="T27">
        <v>0.28962815656706314</v>
      </c>
      <c r="U27">
        <v>4.2184859843336859</v>
      </c>
      <c r="V27">
        <v>8.4369719686673736</v>
      </c>
      <c r="W27">
        <v>12.655457953001054</v>
      </c>
      <c r="X27">
        <v>13.646356090895438</v>
      </c>
      <c r="Y27">
        <v>14.63725422878983</v>
      </c>
      <c r="Z27">
        <v>15.628152366684221</v>
      </c>
      <c r="AA27">
        <v>16.619050504578613</v>
      </c>
      <c r="AB27">
        <v>17.609948642473</v>
      </c>
      <c r="AC27">
        <v>17.564640181764403</v>
      </c>
      <c r="AD27">
        <v>17.519331721055799</v>
      </c>
      <c r="AE27">
        <v>17.474023260347199</v>
      </c>
      <c r="AF27">
        <v>17.428714799638605</v>
      </c>
      <c r="AG27">
        <v>17.383406338930016</v>
      </c>
    </row>
    <row r="28" spans="1:33" x14ac:dyDescent="0.3">
      <c r="A28" s="115" t="s">
        <v>1447</v>
      </c>
      <c r="B28">
        <v>7.8476290328821835E-2</v>
      </c>
      <c r="C28">
        <v>7.8476290328821863E-2</v>
      </c>
      <c r="D28">
        <v>7.8384881015824887E-2</v>
      </c>
      <c r="E28">
        <v>7.8375666559166543E-2</v>
      </c>
      <c r="F28">
        <v>7.8375666559166571E-2</v>
      </c>
      <c r="G28">
        <v>7.8375666559166599E-2</v>
      </c>
      <c r="H28">
        <v>7.8375666559166585E-2</v>
      </c>
      <c r="I28">
        <v>7.8375666559166585E-2</v>
      </c>
      <c r="J28">
        <v>7.8375666559166585E-2</v>
      </c>
      <c r="K28">
        <v>7.8375666559166557E-2</v>
      </c>
      <c r="L28">
        <v>7.8375666559166585E-2</v>
      </c>
      <c r="M28">
        <v>7.8375666559166557E-2</v>
      </c>
      <c r="N28">
        <v>7.8375666559166557E-2</v>
      </c>
      <c r="O28">
        <v>7.8375666559166529E-2</v>
      </c>
      <c r="P28">
        <v>7.8375666559166557E-2</v>
      </c>
      <c r="Q28">
        <v>7.8375666559166585E-2</v>
      </c>
      <c r="R28">
        <v>7.8375666559166599E-2</v>
      </c>
      <c r="S28">
        <v>7.8375666559166626E-2</v>
      </c>
      <c r="T28">
        <v>3.1935093670491042</v>
      </c>
      <c r="U28">
        <v>3.1935093670491033</v>
      </c>
      <c r="V28">
        <v>1.7574213450853433</v>
      </c>
      <c r="W28">
        <v>1.7574213450853424</v>
      </c>
      <c r="X28">
        <v>1.7574213450853424</v>
      </c>
      <c r="Y28">
        <v>1.7574213450853426</v>
      </c>
      <c r="Z28">
        <v>0.99202817258474796</v>
      </c>
      <c r="AA28">
        <v>0.99202817258474818</v>
      </c>
      <c r="AB28">
        <v>0.99202817258474807</v>
      </c>
      <c r="AC28">
        <v>0.99202817258474818</v>
      </c>
      <c r="AD28">
        <v>0.99202817258474807</v>
      </c>
      <c r="AE28">
        <v>7.459753269459128</v>
      </c>
      <c r="AF28">
        <v>7.4597532694591298</v>
      </c>
      <c r="AG28">
        <v>7.4597532694591324</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826.41640753874208</v>
      </c>
      <c r="M7" s="85">
        <f>'Net zero emission summary'!AN5</f>
        <v>839.7811062188938</v>
      </c>
      <c r="N7" s="85">
        <f>'Net zero emission summary'!AO5</f>
        <v>844.08645692938967</v>
      </c>
      <c r="O7" s="85">
        <f>'Net zero emission summary'!AP5</f>
        <v>846.07001115213097</v>
      </c>
      <c r="P7" s="85">
        <f>'Net zero emission summary'!AQ5</f>
        <v>849.82121808197576</v>
      </c>
      <c r="Q7" s="85">
        <f>'Net zero emission summary'!AR5</f>
        <v>855.78350159684646</v>
      </c>
      <c r="R7" s="85">
        <f>'Net zero emission summary'!AS5</f>
        <v>862.62303636421336</v>
      </c>
      <c r="S7" s="85">
        <f>'Net zero emission summary'!AT5</f>
        <v>870.88476046771882</v>
      </c>
      <c r="T7" s="85">
        <f>'Net zero emission summary'!AU5</f>
        <v>878.62987429591806</v>
      </c>
      <c r="U7" s="85">
        <f>'Net zero emission summary'!AV5</f>
        <v>887.64473512845927</v>
      </c>
      <c r="V7" s="85">
        <f>'Net zero emission summary'!AW5</f>
        <v>896.29823170639725</v>
      </c>
      <c r="W7" s="85">
        <f>'Net zero emission summary'!AX5</f>
        <v>902.75361778564434</v>
      </c>
      <c r="X7" s="85">
        <f>'Net zero emission summary'!AY5</f>
        <v>909.91786762228242</v>
      </c>
      <c r="Y7" s="85">
        <f>'Net zero emission summary'!AZ5</f>
        <v>917.61045913318583</v>
      </c>
      <c r="Z7" s="85">
        <f>'Net zero emission summary'!BA5</f>
        <v>927.96797965750795</v>
      </c>
      <c r="AA7" s="85">
        <f>'Net zero emission summary'!BB5</f>
        <v>936.04932453185438</v>
      </c>
      <c r="AB7" s="85">
        <f>'Net zero emission summary'!BC5</f>
        <v>945.1387761964852</v>
      </c>
      <c r="AC7" s="85">
        <f>'Net zero emission summary'!BD5</f>
        <v>955.81330276784865</v>
      </c>
      <c r="AD7" s="85">
        <f>'Net zero emission summary'!BE5</f>
        <v>963.82008648843771</v>
      </c>
      <c r="AE7" s="85">
        <f>'Net zero emission summary'!BF5</f>
        <v>971.30293959485084</v>
      </c>
      <c r="AF7" s="85">
        <f>'Net zero emission summary'!BG5</f>
        <v>978.33162296216733</v>
      </c>
      <c r="AG7" s="85">
        <f>'Net zero emission summary'!BH5</f>
        <v>989.59952847762906</v>
      </c>
      <c r="AH7" s="85">
        <f>'Net zero emission summary'!BI5</f>
        <v>999.00638620816051</v>
      </c>
      <c r="AI7" s="85">
        <f>'Net zero emission summary'!BJ5</f>
        <v>1008.5737578697092</v>
      </c>
      <c r="AJ7" s="85">
        <f>'Net zero emission summary'!BK5</f>
        <v>1018.3765133969239</v>
      </c>
      <c r="AK7" s="85">
        <f>'Net zero emission summary'!BL5</f>
        <v>1028.4879539920344</v>
      </c>
      <c r="AL7" s="85">
        <f>'Net zero emission summary'!BM5</f>
        <v>1038.0634925871432</v>
      </c>
      <c r="AM7" s="85">
        <f>'Net zero emission summary'!BN5</f>
        <v>1025.5352421979137</v>
      </c>
      <c r="AN7" s="85">
        <f>'Net zero emission summary'!BO5</f>
        <v>1009.8621429614024</v>
      </c>
      <c r="AO7" s="85">
        <f>'Net zero emission summary'!BP5</f>
        <v>995.33586153558645</v>
      </c>
      <c r="AP7" s="85">
        <f>'Net zero emission summary'!BQ5</f>
        <v>980.02624900966134</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149.93277407670115</v>
      </c>
      <c r="M8" s="85">
        <f>'Net zero emission summary'!AN6</f>
        <v>150.15886334900998</v>
      </c>
      <c r="N8" s="85">
        <f>'Net zero emission summary'!AO6</f>
        <v>150.41112927011704</v>
      </c>
      <c r="O8" s="85">
        <f>'Net zero emission summary'!AP6</f>
        <v>150.6954039164645</v>
      </c>
      <c r="P8" s="85">
        <f>'Net zero emission summary'!AQ6</f>
        <v>151.01483211156642</v>
      </c>
      <c r="Q8" s="85">
        <f>'Net zero emission summary'!AR6</f>
        <v>151.36834076229385</v>
      </c>
      <c r="R8" s="85">
        <f>'Net zero emission summary'!AS6</f>
        <v>151.58616579365426</v>
      </c>
      <c r="S8" s="85">
        <f>'Net zero emission summary'!AT6</f>
        <v>151.83246264933365</v>
      </c>
      <c r="T8" s="85">
        <f>'Net zero emission summary'!AU6</f>
        <v>152.10340678694439</v>
      </c>
      <c r="U8" s="85">
        <f>'Net zero emission summary'!AV6</f>
        <v>152.40022701690481</v>
      </c>
      <c r="V8" s="85">
        <f>'Net zero emission summary'!AW6</f>
        <v>152.71970133005692</v>
      </c>
      <c r="W8" s="85">
        <f>'Net zero emission summary'!AX6</f>
        <v>152.9317737320153</v>
      </c>
      <c r="X8" s="85">
        <f>'Net zero emission summary'!AY6</f>
        <v>153.16538125599121</v>
      </c>
      <c r="Y8" s="85">
        <f>'Net zero emission summary'!AZ6</f>
        <v>153.41952047444562</v>
      </c>
      <c r="Z8" s="85">
        <f>'Net zero emission summary'!BA6</f>
        <v>153.69667376930315</v>
      </c>
      <c r="AA8" s="85">
        <f>'Net zero emission summary'!BB6</f>
        <v>153.9889654621773</v>
      </c>
      <c r="AB8" s="85">
        <f>'Net zero emission summary'!BC6</f>
        <v>154.17378310458901</v>
      </c>
      <c r="AC8" s="85">
        <f>'Net zero emission summary'!BD6</f>
        <v>154.37747007163961</v>
      </c>
      <c r="AD8" s="85">
        <f>'Net zero emission summary'!BE6</f>
        <v>154.59284952498507</v>
      </c>
      <c r="AE8" s="85">
        <f>'Net zero emission summary'!BF6</f>
        <v>154.82269223150698</v>
      </c>
      <c r="AF8" s="85">
        <f>'Net zero emission summary'!BG6</f>
        <v>155.06662825780441</v>
      </c>
      <c r="AG8" s="85">
        <f>'Net zero emission summary'!BH6</f>
        <v>155.20798417066325</v>
      </c>
      <c r="AH8" s="85">
        <f>'Net zero emission summary'!BI6</f>
        <v>155.35921589188604</v>
      </c>
      <c r="AI8" s="85">
        <f>'Net zero emission summary'!BJ6</f>
        <v>155.52331977500575</v>
      </c>
      <c r="AJ8" s="85">
        <f>'Net zero emission summary'!BK6</f>
        <v>155.70008962327262</v>
      </c>
      <c r="AK8" s="85">
        <f>'Net zero emission summary'!BL6</f>
        <v>155.8893535110841</v>
      </c>
      <c r="AL8" s="85">
        <f>'Net zero emission summary'!BM6</f>
        <v>155.96999512772049</v>
      </c>
      <c r="AM8" s="85">
        <f>'Net zero emission summary'!BN6</f>
        <v>156.0201492525178</v>
      </c>
      <c r="AN8" s="85">
        <f>'Net zero emission summary'!BO6</f>
        <v>156.07345570730544</v>
      </c>
      <c r="AO8" s="85">
        <f>'Net zero emission summary'!BP6</f>
        <v>156.13759729821467</v>
      </c>
      <c r="AP8" s="85">
        <f>'Net zero emission summary'!BQ6</f>
        <v>156.20860526974525</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39.042993262747288</v>
      </c>
      <c r="M9" s="85">
        <f>'Net zero emission summary'!AN7</f>
        <v>39.155540742185416</v>
      </c>
      <c r="N9" s="85">
        <f>'Net zero emission summary'!AO7</f>
        <v>39.275180810219751</v>
      </c>
      <c r="O9" s="85">
        <f>'Net zero emission summary'!AP7</f>
        <v>39.404401850674681</v>
      </c>
      <c r="P9" s="85">
        <f>'Net zero emission summary'!AQ7</f>
        <v>39.54458865060699</v>
      </c>
      <c r="Q9" s="85">
        <f>'Net zero emission summary'!AR7</f>
        <v>39.695442634355757</v>
      </c>
      <c r="R9" s="85">
        <f>'Net zero emission summary'!AS7</f>
        <v>39.790883253947527</v>
      </c>
      <c r="S9" s="85">
        <f>'Net zero emission summary'!AT7</f>
        <v>39.895297995965706</v>
      </c>
      <c r="T9" s="85">
        <f>'Net zero emission summary'!AU7</f>
        <v>40.007279703534522</v>
      </c>
      <c r="U9" s="85">
        <f>'Net zero emission summary'!AV7</f>
        <v>40.127379072778751</v>
      </c>
      <c r="V9" s="85">
        <f>'Net zero emission summary'!AW7</f>
        <v>40.254411820303552</v>
      </c>
      <c r="W9" s="85">
        <f>'Net zero emission summary'!AX7</f>
        <v>40.33827771298607</v>
      </c>
      <c r="X9" s="85">
        <f>'Net zero emission summary'!AY7</f>
        <v>40.428961013342587</v>
      </c>
      <c r="Y9" s="85">
        <f>'Net zero emission summary'!AZ7</f>
        <v>40.526116718997429</v>
      </c>
      <c r="Z9" s="85">
        <f>'Net zero emission summary'!BA7</f>
        <v>40.630733120847786</v>
      </c>
      <c r="AA9" s="85">
        <f>'Net zero emission summary'!BB7</f>
        <v>40.739822447286755</v>
      </c>
      <c r="AB9" s="85">
        <f>'Net zero emission summary'!BC7</f>
        <v>40.806597276164808</v>
      </c>
      <c r="AC9" s="85">
        <f>'Net zero emission summary'!BD7</f>
        <v>40.879514472630753</v>
      </c>
      <c r="AD9" s="85">
        <f>'Net zero emission summary'!BE7</f>
        <v>40.955860587565624</v>
      </c>
      <c r="AE9" s="85">
        <f>'Net zero emission summary'!BF7</f>
        <v>41.036716871510961</v>
      </c>
      <c r="AF9" s="85">
        <f>'Net zero emission summary'!BG7</f>
        <v>41.121963081539363</v>
      </c>
      <c r="AG9" s="85">
        <f>'Net zero emission summary'!BH7</f>
        <v>41.167463068340552</v>
      </c>
      <c r="AH9" s="85">
        <f>'Net zero emission summary'!BI7</f>
        <v>41.215946933921387</v>
      </c>
      <c r="AI9" s="85">
        <f>'Net zero emission summary'!BJ7</f>
        <v>41.26856271005073</v>
      </c>
      <c r="AJ9" s="85">
        <f>'Net zero emission summary'!BK7</f>
        <v>41.325242939729108</v>
      </c>
      <c r="AK9" s="85">
        <f>'Net zero emission summary'!BL7</f>
        <v>41.385931853430279</v>
      </c>
      <c r="AL9" s="85">
        <f>'Net zero emission summary'!BM7</f>
        <v>41.405189154445949</v>
      </c>
      <c r="AM9" s="85">
        <f>'Net zero emission summary'!BN7</f>
        <v>41.412515388571521</v>
      </c>
      <c r="AN9" s="85">
        <f>'Net zero emission summary'!BO7</f>
        <v>41.420572604939636</v>
      </c>
      <c r="AO9" s="85">
        <f>'Net zero emission summary'!BP7</f>
        <v>41.432246405560775</v>
      </c>
      <c r="AP9" s="85">
        <f>'Net zero emission summary'!BQ7</f>
        <v>41.446058839117015</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5.2888001747321844</v>
      </c>
      <c r="M10" s="85">
        <f>'Net zero emission summary'!AN8</f>
        <v>5.3549104933648488</v>
      </c>
      <c r="N10" s="85">
        <f>'Net zero emission summary'!AO8</f>
        <v>5.3864074181281323</v>
      </c>
      <c r="O10" s="85">
        <f>'Net zero emission summary'!AP8</f>
        <v>5.4084520023376257</v>
      </c>
      <c r="P10" s="85">
        <f>'Net zero emission summary'!AQ8</f>
        <v>5.4367019980088367</v>
      </c>
      <c r="Q10" s="85">
        <f>'Net zero emission summary'!AR8</f>
        <v>5.4730522028178319</v>
      </c>
      <c r="R10" s="85">
        <f>'Net zero emission summary'!AS8</f>
        <v>5.5183413325460924</v>
      </c>
      <c r="S10" s="85">
        <f>'Net zero emission summary'!AT8</f>
        <v>5.5691056579484624</v>
      </c>
      <c r="T10" s="85">
        <f>'Net zero emission summary'!AU8</f>
        <v>5.6177871904602759</v>
      </c>
      <c r="U10" s="85">
        <f>'Net zero emission summary'!AV8</f>
        <v>5.6715084141713676</v>
      </c>
      <c r="V10" s="85">
        <f>'Net zero emission summary'!AW8</f>
        <v>5.7238215564317478</v>
      </c>
      <c r="W10" s="85">
        <f>'Net zero emission summary'!AX8</f>
        <v>5.7951448499816118</v>
      </c>
      <c r="X10" s="85">
        <f>'Net zero emission summary'!AY8</f>
        <v>5.8708152391256094</v>
      </c>
      <c r="Y10" s="85">
        <f>'Net zero emission summary'!AZ8</f>
        <v>5.9502777911979985</v>
      </c>
      <c r="Z10" s="85">
        <f>'Net zero emission summary'!BA8</f>
        <v>6.0428511203152757</v>
      </c>
      <c r="AA10" s="85">
        <f>'Net zero emission summary'!BB8</f>
        <v>6.1276763008750397</v>
      </c>
      <c r="AB10" s="85">
        <f>'Net zero emission summary'!BC8</f>
        <v>6.2240584028338324</v>
      </c>
      <c r="AC10" s="85">
        <f>'Net zero emission summary'!BD8</f>
        <v>6.3299559561580176</v>
      </c>
      <c r="AD10" s="85">
        <f>'Net zero emission summary'!BE8</f>
        <v>6.4264327438871129</v>
      </c>
      <c r="AE10" s="85">
        <f>'Net zero emission summary'!BF8</f>
        <v>6.5229450618536617</v>
      </c>
      <c r="AF10" s="85">
        <f>'Net zero emission summary'!BG8</f>
        <v>6.6198156764753957</v>
      </c>
      <c r="AG10" s="85">
        <f>'Net zero emission summary'!BH8</f>
        <v>6.7277615297054645</v>
      </c>
      <c r="AH10" s="85">
        <f>'Net zero emission summary'!BI8</f>
        <v>6.82889575833455</v>
      </c>
      <c r="AI10" s="85">
        <f>'Net zero emission summary'!BJ8</f>
        <v>6.932846561035845</v>
      </c>
      <c r="AJ10" s="85">
        <f>'Net zero emission summary'!BK8</f>
        <v>7.0400892153101466</v>
      </c>
      <c r="AK10" s="85">
        <f>'Net zero emission summary'!BL8</f>
        <v>7.1511154926757348</v>
      </c>
      <c r="AL10" s="85">
        <f>'Net zero emission summary'!BM8</f>
        <v>7.2676936564330177</v>
      </c>
      <c r="AM10" s="85">
        <f>'Net zero emission summary'!BN8</f>
        <v>7.2719835334173766</v>
      </c>
      <c r="AN10" s="85">
        <f>'Net zero emission summary'!BO8</f>
        <v>7.2589495808630424</v>
      </c>
      <c r="AO10" s="85">
        <f>'Net zero emission summary'!BP8</f>
        <v>7.2508321439605989</v>
      </c>
      <c r="AP10" s="85">
        <f>'Net zero emission summary'!BQ8</f>
        <v>7.2374038316981046</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1.7439072742895609</v>
      </c>
      <c r="M12" s="85">
        <f>'Net zero emission summary'!AN10</f>
        <v>1.7659055574090454</v>
      </c>
      <c r="N12" s="85">
        <f>'Net zero emission summary'!AO10</f>
        <v>1.7655410582517426</v>
      </c>
      <c r="O12" s="85">
        <f>'Net zero emission summary'!AP10</f>
        <v>1.7596229788909694</v>
      </c>
      <c r="P12" s="85">
        <f>'Net zero emission summary'!AQ10</f>
        <v>1.7582097472224958</v>
      </c>
      <c r="Q12" s="85">
        <f>'Net zero emission summary'!AR10</f>
        <v>1.7623168538631162</v>
      </c>
      <c r="R12" s="85">
        <f>'Net zero emission summary'!AS10</f>
        <v>1.7695009219207449</v>
      </c>
      <c r="S12" s="85">
        <f>'Net zero emission summary'!AT10</f>
        <v>1.7801641821313334</v>
      </c>
      <c r="T12" s="85">
        <f>'Net zero emission summary'!AU10</f>
        <v>1.7895859346315279</v>
      </c>
      <c r="U12" s="85">
        <f>'Net zero emission summary'!AV10</f>
        <v>1.8020625140812243</v>
      </c>
      <c r="V12" s="85">
        <f>'Net zero emission summary'!AW10</f>
        <v>1.8136495380622342</v>
      </c>
      <c r="W12" s="85">
        <f>'Net zero emission summary'!AX10</f>
        <v>1.8340862331342795</v>
      </c>
      <c r="X12" s="85">
        <f>'Net zero emission summary'!AY10</f>
        <v>1.8566990918877564</v>
      </c>
      <c r="Y12" s="85">
        <f>'Net zero emission summary'!AZ10</f>
        <v>1.8810821139899769</v>
      </c>
      <c r="Z12" s="85">
        <f>'Net zero emission summary'!BA10</f>
        <v>1.9124558416815849</v>
      </c>
      <c r="AA12" s="85">
        <f>'Net zero emission summary'!BB10</f>
        <v>1.9388590424798791</v>
      </c>
      <c r="AB12" s="85">
        <f>'Net zero emission summary'!BC10</f>
        <v>1.9688869616285583</v>
      </c>
      <c r="AC12" s="85">
        <f>'Net zero emission summary'!BD10</f>
        <v>2.0034072092741013</v>
      </c>
      <c r="AD12" s="85">
        <f>'Net zero emission summary'!BE10</f>
        <v>2.0319751306303653</v>
      </c>
      <c r="AE12" s="85">
        <f>'Net zero emission summary'!BF10</f>
        <v>2.0598474817489323</v>
      </c>
      <c r="AF12" s="85">
        <f>'Net zero emission summary'!BG10</f>
        <v>2.0872006392083193</v>
      </c>
      <c r="AG12" s="85">
        <f>'Net zero emission summary'!BH10</f>
        <v>2.1173881109269082</v>
      </c>
      <c r="AH12" s="85">
        <f>'Net zero emission summary'!BI10</f>
        <v>2.1431498109755966</v>
      </c>
      <c r="AI12" s="85">
        <f>'Net zero emission summary'!BJ10</f>
        <v>2.1695422487049507</v>
      </c>
      <c r="AJ12" s="85">
        <f>'Net zero emission summary'!BK10</f>
        <v>2.1967594628585245</v>
      </c>
      <c r="AK12" s="85">
        <f>'Net zero emission summary'!BL10</f>
        <v>2.2249930435637002</v>
      </c>
      <c r="AL12" s="85">
        <f>'Net zero emission summary'!BM10</f>
        <v>2.2526414267225094</v>
      </c>
      <c r="AM12" s="85">
        <f>'Net zero emission summary'!BN10</f>
        <v>2.224771527018504</v>
      </c>
      <c r="AN12" s="85">
        <f>'Net zero emission summary'!BO10</f>
        <v>2.1890180728393362</v>
      </c>
      <c r="AO12" s="85">
        <f>'Net zero emission summary'!BP10</f>
        <v>2.1561968749739031</v>
      </c>
      <c r="AP12" s="85">
        <f>'Net zero emission summary'!BQ10</f>
        <v>2.1214215408747119</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10.604943772425921</v>
      </c>
      <c r="M13" s="85">
        <f>'Net zero emission summary'!AN12</f>
        <v>10.734187986885699</v>
      </c>
      <c r="N13" s="85">
        <f>'Net zero emission summary'!AO12</f>
        <v>10.817838309571739</v>
      </c>
      <c r="O13" s="85">
        <f>'Net zero emission summary'!AP12</f>
        <v>10.890961144941771</v>
      </c>
      <c r="P13" s="85">
        <f>'Net zero emission summary'!AQ12</f>
        <v>10.975817414769899</v>
      </c>
      <c r="Q13" s="85">
        <f>'Net zero emission summary'!AR12</f>
        <v>11.075264087850503</v>
      </c>
      <c r="R13" s="85">
        <f>'Net zero emission summary'!AS12</f>
        <v>11.175865145417045</v>
      </c>
      <c r="S13" s="85">
        <f>'Net zero emission summary'!AT12</f>
        <v>11.287156006535666</v>
      </c>
      <c r="T13" s="85">
        <f>'Net zero emission summary'!AU12</f>
        <v>11.398041173596441</v>
      </c>
      <c r="U13" s="85">
        <f>'Net zero emission summary'!AV12</f>
        <v>11.519028954838159</v>
      </c>
      <c r="V13" s="85">
        <f>'Net zero emission summary'!AW12</f>
        <v>11.640565723388512</v>
      </c>
      <c r="W13" s="85">
        <f>'Net zero emission summary'!AX12</f>
        <v>11.781496853302766</v>
      </c>
      <c r="X13" s="85">
        <f>'Net zero emission summary'!AY12</f>
        <v>11.931597543391192</v>
      </c>
      <c r="Y13" s="85">
        <f>'Net zero emission summary'!AZ12</f>
        <v>12.090113046787243</v>
      </c>
      <c r="Z13" s="85">
        <f>'Net zero emission summary'!BA12</f>
        <v>12.27136390272778</v>
      </c>
      <c r="AA13" s="85">
        <f>'Net zero emission summary'!BB12</f>
        <v>12.443631674880182</v>
      </c>
      <c r="AB13" s="85">
        <f>'Net zero emission summary'!BC12</f>
        <v>12.623857016234879</v>
      </c>
      <c r="AC13" s="85">
        <f>'Net zero emission summary'!BD12</f>
        <v>12.821345605615724</v>
      </c>
      <c r="AD13" s="85">
        <f>'Net zero emission summary'!BE12</f>
        <v>13.006837773417519</v>
      </c>
      <c r="AE13" s="85">
        <f>'Net zero emission summary'!BF12</f>
        <v>13.194926478907503</v>
      </c>
      <c r="AF13" s="85">
        <f>'Net zero emission summary'!BG12</f>
        <v>13.386128376780169</v>
      </c>
      <c r="AG13" s="85">
        <f>'Net zero emission summary'!BH12</f>
        <v>13.584066481718706</v>
      </c>
      <c r="AH13" s="85">
        <f>'Net zero emission summary'!BI12</f>
        <v>13.773456543669994</v>
      </c>
      <c r="AI13" s="85">
        <f>'Net zero emission summary'!BJ12</f>
        <v>13.969463930181789</v>
      </c>
      <c r="AJ13" s="85">
        <f>'Net zero emission summary'!BK12</f>
        <v>14.172900714478779</v>
      </c>
      <c r="AK13" s="85">
        <f>'Net zero emission summary'!BL12</f>
        <v>14.384619276584957</v>
      </c>
      <c r="AL13" s="85">
        <f>'Net zero emission summary'!BM12</f>
        <v>14.593691654084569</v>
      </c>
      <c r="AM13" s="85">
        <f>'Net zero emission summary'!BN12</f>
        <v>14.624312529425708</v>
      </c>
      <c r="AN13" s="85">
        <f>'Net zero emission summary'!BO12</f>
        <v>14.627945278053129</v>
      </c>
      <c r="AO13" s="85">
        <f>'Net zero emission summary'!BP12</f>
        <v>14.640249251865892</v>
      </c>
      <c r="AP13" s="85">
        <f>'Net zero emission summary'!BQ12</f>
        <v>14.644704252265697</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4.0985008204439399E-2</v>
      </c>
      <c r="M14" s="85">
        <f>'Net zero emission summary'!AN13</f>
        <v>4.1046811040661005E-2</v>
      </c>
      <c r="N14" s="85">
        <f>'Net zero emission summary'!AO13</f>
        <v>4.1115769418240189E-2</v>
      </c>
      <c r="O14" s="85">
        <f>'Net zero emission summary'!AP13</f>
        <v>4.1193477569674133E-2</v>
      </c>
      <c r="P14" s="85">
        <f>'Net zero emission summary'!AQ13</f>
        <v>4.1280795151020851E-2</v>
      </c>
      <c r="Q14" s="85">
        <f>'Net zero emission summary'!AR13</f>
        <v>4.1377428825943662E-2</v>
      </c>
      <c r="R14" s="85">
        <f>'Net zero emission summary'!AS13</f>
        <v>4.1436972583153625E-2</v>
      </c>
      <c r="S14" s="85">
        <f>'Net zero emission summary'!AT13</f>
        <v>4.1504299281488327E-2</v>
      </c>
      <c r="T14" s="85">
        <f>'Net zero emission summary'!AU13</f>
        <v>4.1578363459726236E-2</v>
      </c>
      <c r="U14" s="85">
        <f>'Net zero emission summary'!AV13</f>
        <v>4.1659501020443607E-2</v>
      </c>
      <c r="V14" s="85">
        <f>'Net zero emission summary'!AW13</f>
        <v>4.1746831208431374E-2</v>
      </c>
      <c r="W14" s="85">
        <f>'Net zero emission summary'!AX13</f>
        <v>4.1804802450461177E-2</v>
      </c>
      <c r="X14" s="85">
        <f>'Net zero emission summary'!AY13</f>
        <v>4.1868660445123988E-2</v>
      </c>
      <c r="Y14" s="85">
        <f>'Net zero emission summary'!AZ13</f>
        <v>4.19381308995831E-2</v>
      </c>
      <c r="Z14" s="85">
        <f>'Net zero emission summary'!BA13</f>
        <v>4.2013892387580465E-2</v>
      </c>
      <c r="AA14" s="85">
        <f>'Net zero emission summary'!BB13</f>
        <v>4.2093792045972758E-2</v>
      </c>
      <c r="AB14" s="85">
        <f>'Net zero emission summary'!BC13</f>
        <v>4.2144313038712432E-2</v>
      </c>
      <c r="AC14" s="85">
        <f>'Net zero emission summary'!BD13</f>
        <v>4.2199992072646908E-2</v>
      </c>
      <c r="AD14" s="85">
        <f>'Net zero emission summary'!BE13</f>
        <v>4.2258867316680715E-2</v>
      </c>
      <c r="AE14" s="85">
        <f>'Net zero emission summary'!BF13</f>
        <v>4.2321696176284888E-2</v>
      </c>
      <c r="AF14" s="85">
        <f>'Net zero emission summary'!BG13</f>
        <v>4.2388377527982184E-2</v>
      </c>
      <c r="AG14" s="85">
        <f>'Net zero emission summary'!BH13</f>
        <v>4.2427018000580269E-2</v>
      </c>
      <c r="AH14" s="85">
        <f>'Net zero emission summary'!BI13</f>
        <v>4.2468358083649224E-2</v>
      </c>
      <c r="AI14" s="85">
        <f>'Net zero emission summary'!BJ13</f>
        <v>4.251321684810188E-2</v>
      </c>
      <c r="AJ14" s="85">
        <f>'Net zero emission summary'!BK13</f>
        <v>4.2561537928840425E-2</v>
      </c>
      <c r="AK14" s="85">
        <f>'Net zero emission summary'!BL13</f>
        <v>4.2613274328987268E-2</v>
      </c>
      <c r="AL14" s="85">
        <f>'Net zero emission summary'!BM13</f>
        <v>4.2635318190576671E-2</v>
      </c>
      <c r="AM14" s="85">
        <f>'Net zero emission summary'!BN13</f>
        <v>4.2649028116434853E-2</v>
      </c>
      <c r="AN14" s="85">
        <f>'Net zero emission summary'!BO13</f>
        <v>4.266359975029059E-2</v>
      </c>
      <c r="AO14" s="85">
        <f>'Net zero emission summary'!BP13</f>
        <v>4.2681133232518542E-2</v>
      </c>
      <c r="AP14" s="85">
        <f>'Net zero emission summary'!BQ13</f>
        <v>4.2700543680392146E-2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4.412044437087502E-2</v>
      </c>
      <c r="M15" s="85">
        <f>'Net zero emission summary'!AN14</f>
        <v>4.4247628390097493E-2</v>
      </c>
      <c r="N15" s="85">
        <f>'Net zero emission summary'!AO14</f>
        <v>4.4382827372683523E-2</v>
      </c>
      <c r="O15" s="85">
        <f>'Net zero emission summary'!AP14</f>
        <v>4.4528853311027197E-2</v>
      </c>
      <c r="P15" s="85">
        <f>'Net zero emission summary'!AQ14</f>
        <v>4.4687271080544003E-2</v>
      </c>
      <c r="Q15" s="85">
        <f>'Net zero emission summary'!AR14</f>
        <v>4.4857743276497872E-2</v>
      </c>
      <c r="R15" s="85">
        <f>'Net zero emission summary'!AS14</f>
        <v>4.4965595728257451E-2</v>
      </c>
      <c r="S15" s="85">
        <f>'Net zero emission summary'!AT14</f>
        <v>4.5083589366340229E-2</v>
      </c>
      <c r="T15" s="85">
        <f>'Net zero emission summary'!AU14</f>
        <v>4.5210134036368366E-2</v>
      </c>
      <c r="U15" s="85">
        <f>'Net zero emission summary'!AV14</f>
        <v>4.5345852051225932E-2</v>
      </c>
      <c r="V15" s="85">
        <f>'Net zero emission summary'!AW14</f>
        <v>4.5489405114197551E-2</v>
      </c>
      <c r="W15" s="85">
        <f>'Net zero emission summary'!AX14</f>
        <v>4.5584177572543946E-2</v>
      </c>
      <c r="X15" s="85">
        <f>'Net zero emission summary'!AY14</f>
        <v>4.5686654026688284E-2</v>
      </c>
      <c r="Y15" s="85">
        <f>'Net zero emission summary'!AZ14</f>
        <v>4.5796444607492631E-2</v>
      </c>
      <c r="Z15" s="85">
        <f>'Net zero emission summary'!BA14</f>
        <v>4.5914666130803035E-2</v>
      </c>
      <c r="AA15" s="85">
        <f>'Net zero emission summary'!BB14</f>
        <v>4.6037942272215047E-2</v>
      </c>
      <c r="AB15" s="85">
        <f>'Net zero emission summary'!BC14</f>
        <v>4.6113401013379234E-2</v>
      </c>
      <c r="AC15" s="85">
        <f>'Net zero emission summary'!BD14</f>
        <v>4.6195800922850971E-2</v>
      </c>
      <c r="AD15" s="85">
        <f>'Net zero emission summary'!BE14</f>
        <v>4.6282075673719794E-2</v>
      </c>
      <c r="AE15" s="85">
        <f>'Net zero emission summary'!BF14</f>
        <v>4.6373447130663124E-2</v>
      </c>
      <c r="AF15" s="85">
        <f>'Net zero emission summary'!BG14</f>
        <v>4.646977941343855E-2</v>
      </c>
      <c r="AG15" s="85">
        <f>'Net zero emission summary'!BH14</f>
        <v>4.6521196568445784E-2</v>
      </c>
      <c r="AH15" s="85">
        <f>'Net zero emission summary'!BI14</f>
        <v>4.6575985648777019E-2</v>
      </c>
      <c r="AI15" s="85">
        <f>'Net zero emission summary'!BJ14</f>
        <v>4.6635443985081376E-2</v>
      </c>
      <c r="AJ15" s="85">
        <f>'Net zero emission summary'!BK14</f>
        <v>4.6699495347732378E-2</v>
      </c>
      <c r="AK15" s="85">
        <f>'Net zero emission summary'!BL14</f>
        <v>4.6768076714505717E-2</v>
      </c>
      <c r="AL15" s="85">
        <f>'Net zero emission summary'!BM14</f>
        <v>4.6789838383045762E-2</v>
      </c>
      <c r="AM15" s="85">
        <f>'Net zero emission summary'!BN14</f>
        <v>4.6798117377000202E-2</v>
      </c>
      <c r="AN15" s="85">
        <f>'Net zero emission summary'!BO14</f>
        <v>4.6807222415749694E-2</v>
      </c>
      <c r="AO15" s="85">
        <f>'Net zero emission summary'!BP14</f>
        <v>4.6820414367182192E-2</v>
      </c>
      <c r="AP15" s="85">
        <f>'Net zero emission summary'!BQ14</f>
        <v>4.683602307582406E-2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3.9372179078561824E-3</v>
      </c>
      <c r="M16" s="85">
        <f>'Net zero emission summary'!AN15</f>
        <v>3.9864333672827218E-3</v>
      </c>
      <c r="N16" s="85">
        <f>'Net zero emission summary'!AO15</f>
        <v>4.0098810779398324E-3</v>
      </c>
      <c r="O16" s="85">
        <f>'Net zero emission summary'!AP15</f>
        <v>4.0262920461846766E-3</v>
      </c>
      <c r="P16" s="85">
        <f>'Net zero emission summary'!AQ15</f>
        <v>4.0473225985176902E-3</v>
      </c>
      <c r="Q16" s="85">
        <f>'Net zero emission summary'!AR15</f>
        <v>4.074383306542164E-3</v>
      </c>
      <c r="R16" s="85">
        <f>'Net zero emission summary'!AS15</f>
        <v>4.1080985475620913E-3</v>
      </c>
      <c r="S16" s="85">
        <f>'Net zero emission summary'!AT15</f>
        <v>4.1458897675838548E-3</v>
      </c>
      <c r="T16" s="85">
        <f>'Net zero emission summary'!AU15</f>
        <v>4.1821304640093163E-3</v>
      </c>
      <c r="U16" s="85">
        <f>'Net zero emission summary'!AV15</f>
        <v>4.2221229305497961E-3</v>
      </c>
      <c r="V16" s="85">
        <f>'Net zero emission summary'!AW15</f>
        <v>4.2610671586769686E-3</v>
      </c>
      <c r="W16" s="85">
        <f>'Net zero emission summary'!AX15</f>
        <v>4.3141633883196449E-3</v>
      </c>
      <c r="X16" s="85">
        <f>'Net zero emission summary'!AY15</f>
        <v>4.3704957891268431E-3</v>
      </c>
      <c r="Y16" s="85">
        <f>'Net zero emission summary'!AZ15</f>
        <v>4.4296512445585103E-3</v>
      </c>
      <c r="Z16" s="85">
        <f>'Net zero emission summary'!BA15</f>
        <v>4.4985669451235956E-3</v>
      </c>
      <c r="AA16" s="85">
        <f>'Net zero emission summary'!BB15</f>
        <v>4.5617145795403069E-3</v>
      </c>
      <c r="AB16" s="85">
        <f>'Net zero emission summary'!BC15</f>
        <v>4.6334656998874083E-3</v>
      </c>
      <c r="AC16" s="85">
        <f>'Net zero emission summary'!BD15</f>
        <v>4.7123005451398577E-3</v>
      </c>
      <c r="AD16" s="85">
        <f>'Net zero emission summary'!BE15</f>
        <v>4.7841221537826282E-3</v>
      </c>
      <c r="AE16" s="85">
        <f>'Net zero emission summary'!BF15</f>
        <v>4.8559702127132821E-3</v>
      </c>
      <c r="AF16" s="85">
        <f>'Net zero emission summary'!BG15</f>
        <v>4.9280850035983512E-3</v>
      </c>
      <c r="AG16" s="85">
        <f>'Net zero emission summary'!BH15</f>
        <v>5.0084446943362898E-3</v>
      </c>
      <c r="AH16" s="85">
        <f>'Net zero emission summary'!BI15</f>
        <v>5.0837335089823875E-3</v>
      </c>
      <c r="AI16" s="85">
        <f>'Net zero emission summary'!BJ15</f>
        <v>5.1611191065489073E-3</v>
      </c>
      <c r="AJ16" s="85">
        <f>'Net zero emission summary'!BK15</f>
        <v>5.2409553047308866E-3</v>
      </c>
      <c r="AK16" s="85">
        <f>'Net zero emission summary'!BL15</f>
        <v>5.3236082001030466E-3</v>
      </c>
      <c r="AL16" s="85">
        <f>'Net zero emission summary'!BM15</f>
        <v>5.410394166455691E-3</v>
      </c>
      <c r="AM16" s="85">
        <f>'Net zero emission summary'!BN15</f>
        <v>5.4135877415440467E-3</v>
      </c>
      <c r="AN16" s="85">
        <f>'Net zero emission summary'!BO15</f>
        <v>5.4038846879758207E-3</v>
      </c>
      <c r="AO16" s="85">
        <f>'Net zero emission summary'!BP15</f>
        <v>5.3978417071706688E-3</v>
      </c>
      <c r="AP16" s="85">
        <f>'Net zero emission summary'!BQ15</f>
        <v>5.3878450747085888E-3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19.442069538222988</v>
      </c>
      <c r="M18" s="85">
        <f>'Net zero emission summary'!AN17</f>
        <v>19.687318902358342</v>
      </c>
      <c r="N18" s="85">
        <f>'Net zero emission summary'!AO17</f>
        <v>19.683255258569837</v>
      </c>
      <c r="O18" s="85">
        <f>'Net zero emission summary'!AP17</f>
        <v>19.617277145994009</v>
      </c>
      <c r="P18" s="85">
        <f>'Net zero emission summary'!AQ17</f>
        <v>19.601521636066867</v>
      </c>
      <c r="Q18" s="85">
        <f>'Net zero emission summary'!AR17</f>
        <v>19.647309995393698</v>
      </c>
      <c r="R18" s="85">
        <f>'Net zero emission summary'!AS17</f>
        <v>19.72740206955552</v>
      </c>
      <c r="S18" s="85">
        <f>'Net zero emission summary'!AT17</f>
        <v>19.846282155426422</v>
      </c>
      <c r="T18" s="85">
        <f>'Net zero emission summary'!AU17</f>
        <v>19.951321207663486</v>
      </c>
      <c r="U18" s="85">
        <f>'Net zero emission summary'!AV17</f>
        <v>20.090417207110466</v>
      </c>
      <c r="V18" s="85">
        <f>'Net zero emission summary'!AW17</f>
        <v>20.219595936565351</v>
      </c>
      <c r="W18" s="85">
        <f>'Net zero emission summary'!AX17</f>
        <v>20.447435829534445</v>
      </c>
      <c r="X18" s="85">
        <f>'Net zero emission summary'!AY17</f>
        <v>20.699536832164995</v>
      </c>
      <c r="Y18" s="85">
        <f>'Net zero emission summary'!AZ17</f>
        <v>20.971372621975856</v>
      </c>
      <c r="Z18" s="85">
        <f>'Net zero emission summary'!BA17</f>
        <v>21.321144771244516</v>
      </c>
      <c r="AA18" s="85">
        <f>'Net zero emission summary'!BB17</f>
        <v>21.615502661437517</v>
      </c>
      <c r="AB18" s="85">
        <f>'Net zero emission summary'!BC17</f>
        <v>21.950270972106207</v>
      </c>
      <c r="AC18" s="85">
        <f>'Net zero emission summary'!BD17</f>
        <v>22.335122314316902</v>
      </c>
      <c r="AD18" s="85">
        <f>'Net zero emission summary'!BE17</f>
        <v>22.653613739726683</v>
      </c>
      <c r="AE18" s="85">
        <f>'Net zero emission summary'!BF17</f>
        <v>22.964350552761484</v>
      </c>
      <c r="AF18" s="85">
        <f>'Net zero emission summary'!BG17</f>
        <v>23.269299099771825</v>
      </c>
      <c r="AG18" s="85">
        <f>'Net zero emission summary'!BH17</f>
        <v>23.605846193180241</v>
      </c>
      <c r="AH18" s="85">
        <f>'Net zero emission summary'!BI17</f>
        <v>23.893052268384832</v>
      </c>
      <c r="AI18" s="85">
        <f>'Net zero emission summary'!BJ17</f>
        <v>24.187290165767511</v>
      </c>
      <c r="AJ18" s="85">
        <f>'Net zero emission summary'!BK17</f>
        <v>24.490723139533884</v>
      </c>
      <c r="AK18" s="85">
        <f>'Net zero emission summary'!BL17</f>
        <v>24.805487145324662</v>
      </c>
      <c r="AL18" s="85">
        <f>'Net zero emission summary'!BM17</f>
        <v>25.113727036239723</v>
      </c>
      <c r="AM18" s="85">
        <f>'Net zero emission summary'!BN17</f>
        <v>24.803017552967852</v>
      </c>
      <c r="AN18" s="85">
        <f>'Net zero emission summary'!BO17</f>
        <v>24.404417723360378</v>
      </c>
      <c r="AO18" s="85">
        <f>'Net zero emission summary'!BP17</f>
        <v>24.038508353845604</v>
      </c>
      <c r="AP18" s="85">
        <f>'Net zero emission summary'!BQ17</f>
        <v>23.6508131628574</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2.6594392182575848</v>
      </c>
      <c r="M19" s="85">
        <f>'Net zero emission summary'!AN18</f>
        <v>2.7546378741025119</v>
      </c>
      <c r="N19" s="85">
        <f>'Net zero emission summary'!AO18</f>
        <v>2.805445459582617</v>
      </c>
      <c r="O19" s="85">
        <f>'Net zero emission summary'!AP18</f>
        <v>2.8447335563914393</v>
      </c>
      <c r="P19" s="85">
        <f>'Net zero emission summary'!AQ18</f>
        <v>2.8931593639960203</v>
      </c>
      <c r="Q19" s="85">
        <f>'Net zero emission summary'!AR18</f>
        <v>2.9533307038063938</v>
      </c>
      <c r="R19" s="85">
        <f>'Net zero emission summary'!AS18</f>
        <v>3.0218924720499252</v>
      </c>
      <c r="S19" s="85">
        <f>'Net zero emission summary'!AT18</f>
        <v>3.0986794755499667</v>
      </c>
      <c r="T19" s="85">
        <f>'Net zero emission summary'!AU18</f>
        <v>3.1736038403256734</v>
      </c>
      <c r="U19" s="85">
        <f>'Net zero emission summary'!AV18</f>
        <v>3.2562524932550785</v>
      </c>
      <c r="V19" s="85">
        <f>'Net zero emission summary'!AW18</f>
        <v>3.3379827046987005</v>
      </c>
      <c r="W19" s="85">
        <f>'Net zero emission summary'!AX18</f>
        <v>3.442299984327561</v>
      </c>
      <c r="X19" s="85">
        <f>'Net zero emission summary'!AY18</f>
        <v>3.5534126647083824</v>
      </c>
      <c r="Y19" s="85">
        <f>'Net zero emission summary'!AZ18</f>
        <v>3.670627670906415</v>
      </c>
      <c r="Z19" s="85">
        <f>'Net zero emission summary'!BA18</f>
        <v>3.8067149053407618</v>
      </c>
      <c r="AA19" s="85">
        <f>'Net zero emission summary'!BB18</f>
        <v>3.9333150465165687</v>
      </c>
      <c r="AB19" s="85">
        <f>'Net zero emission summary'!BC18</f>
        <v>4.0721979807250568</v>
      </c>
      <c r="AC19" s="85">
        <f>'Net zero emission summary'!BD18</f>
        <v>4.224980217076526</v>
      </c>
      <c r="AD19" s="85">
        <f>'Net zero emission summary'!BE18</f>
        <v>4.3657432118317132</v>
      </c>
      <c r="AE19" s="85">
        <f>'Net zero emission summary'!BF18</f>
        <v>4.507461919365924</v>
      </c>
      <c r="AF19" s="85">
        <f>'Net zero emission summary'!BG18</f>
        <v>4.6506075438768644</v>
      </c>
      <c r="AG19" s="85">
        <f>'Net zero emission summary'!BH18</f>
        <v>4.8049422375024751</v>
      </c>
      <c r="AH19" s="85">
        <f>'Net zero emission summary'!BI18</f>
        <v>4.9505660139293193</v>
      </c>
      <c r="AI19" s="85">
        <f>'Net zero emission summary'!BJ18</f>
        <v>5.1007863800474418</v>
      </c>
      <c r="AJ19" s="85">
        <f>'Net zero emission summary'!BK18</f>
        <v>5.2562962579160191</v>
      </c>
      <c r="AK19" s="85">
        <f>'Net zero emission summary'!BL18</f>
        <v>5.4178158212827769</v>
      </c>
      <c r="AL19" s="85">
        <f>'Net zero emission summary'!BM18</f>
        <v>5.5819233559294155</v>
      </c>
      <c r="AM19" s="85">
        <f>'Net zero emission summary'!BN18</f>
        <v>5.5908293656014756</v>
      </c>
      <c r="AN19" s="85">
        <f>'Net zero emission summary'!BO18</f>
        <v>5.5761028786764451</v>
      </c>
      <c r="AO19" s="85">
        <f>'Net zero emission summary'!BP18</f>
        <v>5.5685597991113527</v>
      </c>
      <c r="AP19" s="85">
        <f>'Net zero emission summary'!BQ18</f>
        <v>5.5539974377736518</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2.4883177866160517</v>
      </c>
      <c r="M20" s="85">
        <f>'Net zero emission summary'!AN20</f>
        <v>2.5533340104891544</v>
      </c>
      <c r="N20" s="85">
        <f>'Net zero emission summary'!AO20</f>
        <v>2.5902356740993611</v>
      </c>
      <c r="O20" s="85">
        <f>'Net zero emission summary'!AP20</f>
        <v>2.6200020524092649</v>
      </c>
      <c r="P20" s="85">
        <f>'Net zero emission summary'!AQ20</f>
        <v>2.6558041902392384</v>
      </c>
      <c r="Q20" s="85">
        <f>'Net zero emission summary'!AR20</f>
        <v>2.6992939079417955</v>
      </c>
      <c r="R20" s="85">
        <f>'Net zero emission summary'!AS20</f>
        <v>2.7463856283382198</v>
      </c>
      <c r="S20" s="85">
        <f>'Net zero emission summary'!AT20</f>
        <v>2.7988959738860331</v>
      </c>
      <c r="T20" s="85">
        <f>'Net zero emission summary'!AU20</f>
        <v>2.8503883143111031</v>
      </c>
      <c r="U20" s="85">
        <f>'Net zero emission summary'!AV20</f>
        <v>2.9069676719947135</v>
      </c>
      <c r="V20" s="85">
        <f>'Net zero emission summary'!AW20</f>
        <v>2.963122436266151</v>
      </c>
      <c r="W20" s="85">
        <f>'Net zero emission summary'!AX20</f>
        <v>3.0265305973066603</v>
      </c>
      <c r="X20" s="85">
        <f>'Net zero emission summary'!AY20</f>
        <v>3.0942439601924203</v>
      </c>
      <c r="Y20" s="85">
        <f>'Net zero emission summary'!AZ20</f>
        <v>3.1658010676226587</v>
      </c>
      <c r="Z20" s="85">
        <f>'Net zero emission summary'!BA20</f>
        <v>3.2492506425421803</v>
      </c>
      <c r="AA20" s="85">
        <f>'Net zero emission summary'!BB20</f>
        <v>3.326649332382964</v>
      </c>
      <c r="AB20" s="85">
        <f>'Net zero emission summary'!BC20</f>
        <v>3.4103306492306737</v>
      </c>
      <c r="AC20" s="85">
        <f>'Net zero emission summary'!BD20</f>
        <v>3.5026858142304298</v>
      </c>
      <c r="AD20" s="85">
        <f>'Net zero emission summary'!BE20</f>
        <v>3.5874273379655945</v>
      </c>
      <c r="AE20" s="85">
        <f>'Net zero emission summary'!BF20</f>
        <v>3.6727259184833754</v>
      </c>
      <c r="AF20" s="85">
        <f>'Net zero emission summary'!BG20</f>
        <v>3.7588826578031131</v>
      </c>
      <c r="AG20" s="85">
        <f>'Net zero emission summary'!BH20</f>
        <v>3.8541126252278826</v>
      </c>
      <c r="AH20" s="85">
        <f>'Net zero emission summary'!BI20</f>
        <v>3.9439810019288499</v>
      </c>
      <c r="AI20" s="85">
        <f>'Net zero emission summary'!BJ20</f>
        <v>4.0368020435417105</v>
      </c>
      <c r="AJ20" s="85">
        <f>'Net zero emission summary'!BK20</f>
        <v>4.1330085783822783</v>
      </c>
      <c r="AK20" s="85">
        <f>'Net zero emission summary'!BL20</f>
        <v>4.2330501923140442</v>
      </c>
      <c r="AL20" s="85">
        <f>'Net zero emission summary'!BM20</f>
        <v>4.3335246738069131</v>
      </c>
      <c r="AM20" s="85">
        <f>'Net zero emission summary'!BN20</f>
        <v>4.3375520599380302</v>
      </c>
      <c r="AN20" s="85">
        <f>'Net zero emission summary'!BO20</f>
        <v>4.3270869825536415</v>
      </c>
      <c r="AO20" s="85">
        <f>'Net zero emission summary'!BP20</f>
        <v>4.3212996102364674</v>
      </c>
      <c r="AP20" s="85">
        <f>'Net zero emission summary'!BQ20</f>
        <v>4.3113568809706244</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0.18349235281611537</v>
      </c>
      <c r="M21" s="85">
        <f>'Net zero emission summary'!AN21</f>
        <v>0.18376904784012132</v>
      </c>
      <c r="N21" s="85">
        <f>'Net zero emission summary'!AO21</f>
        <v>0.18407777865420996</v>
      </c>
      <c r="O21" s="85">
        <f>'Net zero emission summary'!AP21</f>
        <v>0.18442568273339133</v>
      </c>
      <c r="P21" s="85">
        <f>'Net zero emission summary'!AQ21</f>
        <v>0.18481660880966785</v>
      </c>
      <c r="Q21" s="85">
        <f>'Net zero emission summary'!AR21</f>
        <v>0.1852492435985742</v>
      </c>
      <c r="R21" s="85">
        <f>'Net zero emission summary'!AS21</f>
        <v>0.18551582458963972</v>
      </c>
      <c r="S21" s="85">
        <f>'Net zero emission summary'!AT21</f>
        <v>0.18581725027737295</v>
      </c>
      <c r="T21" s="85">
        <f>'Net zero emission summary'!AU21</f>
        <v>0.18614884006885174</v>
      </c>
      <c r="U21" s="85">
        <f>'Net zero emission summary'!AV21</f>
        <v>0.18651209782016231</v>
      </c>
      <c r="V21" s="85">
        <f>'Net zero emission summary'!AW21</f>
        <v>0.18690308033713091</v>
      </c>
      <c r="W21" s="85">
        <f>'Net zero emission summary'!AX21</f>
        <v>0.18716262108292411</v>
      </c>
      <c r="X21" s="85">
        <f>'Net zero emission summary'!AY21</f>
        <v>0.18744851717518179</v>
      </c>
      <c r="Y21" s="85">
        <f>'Net zero emission summary'!AZ21</f>
        <v>0.18775954058833622</v>
      </c>
      <c r="Z21" s="85">
        <f>'Net zero emission summary'!BA21</f>
        <v>0.188098729337943</v>
      </c>
      <c r="AA21" s="85">
        <f>'Net zero emission summary'!BB21</f>
        <v>0.18845644492590807</v>
      </c>
      <c r="AB21" s="85">
        <f>'Net zero emission summary'!BC21</f>
        <v>0.18868263045643593</v>
      </c>
      <c r="AC21" s="85">
        <f>'Net zero emission summary'!BD21</f>
        <v>0.18893190884838362</v>
      </c>
      <c r="AD21" s="85">
        <f>'Net zero emission summary'!BE21</f>
        <v>0.18919549686565318</v>
      </c>
      <c r="AE21" s="85">
        <f>'Net zero emission summary'!BF21</f>
        <v>0.18947678545820434</v>
      </c>
      <c r="AF21" s="85">
        <f>'Net zero emission summary'!BG21</f>
        <v>0.18977532189013241</v>
      </c>
      <c r="AG21" s="85">
        <f>'Net zero emission summary'!BH21</f>
        <v>0.18994831761568118</v>
      </c>
      <c r="AH21" s="85">
        <f>'Net zero emission summary'!BI21</f>
        <v>0.19013339966007398</v>
      </c>
      <c r="AI21" s="85">
        <f>'Net zero emission summary'!BJ21</f>
        <v>0.19033423505317149</v>
      </c>
      <c r="AJ21" s="85">
        <f>'Net zero emission summary'!BK21</f>
        <v>0.19055057144503229</v>
      </c>
      <c r="AK21" s="85">
        <f>'Net zero emission summary'!BL21</f>
        <v>0.19078219842780186</v>
      </c>
      <c r="AL21" s="85">
        <f>'Net zero emission summary'!BM21</f>
        <v>0.19088089012521509</v>
      </c>
      <c r="AM21" s="85">
        <f>'Net zero emission summary'!BN21</f>
        <v>0.19094227028988664</v>
      </c>
      <c r="AN21" s="85">
        <f>'Net zero emission summary'!BO21</f>
        <v>0.19100750837321767</v>
      </c>
      <c r="AO21" s="85">
        <f>'Net zero emission summary'!BP21</f>
        <v>0.19108600683028804</v>
      </c>
      <c r="AP21" s="85">
        <f>'Net zero emission summary'!BQ21</f>
        <v>0.19117290857572086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0.1346358088508918</v>
      </c>
      <c r="M22" s="85">
        <f>'Net zero emission summary'!AN22</f>
        <v>0.13502391743740072</v>
      </c>
      <c r="N22" s="85">
        <f>'Net zero emission summary'!AO22</f>
        <v>0.13543648409750222</v>
      </c>
      <c r="O22" s="85">
        <f>'Net zero emission summary'!AP22</f>
        <v>0.13588208977084601</v>
      </c>
      <c r="P22" s="85">
        <f>'Net zero emission summary'!AQ22</f>
        <v>0.13636550975537656</v>
      </c>
      <c r="Q22" s="85">
        <f>'Net zero emission summary'!AR22</f>
        <v>0.13688571444316044</v>
      </c>
      <c r="R22" s="85">
        <f>'Net zero emission summary'!AS22</f>
        <v>0.13721483175569568</v>
      </c>
      <c r="S22" s="85">
        <f>'Net zero emission summary'!AT22</f>
        <v>0.13757489542071671</v>
      </c>
      <c r="T22" s="85">
        <f>'Net zero emission summary'!AU22</f>
        <v>0.13796105300022321</v>
      </c>
      <c r="U22" s="85">
        <f>'Net zero emission summary'!AV22</f>
        <v>0.13837520351403915</v>
      </c>
      <c r="V22" s="85">
        <f>'Net zero emission summary'!AW22</f>
        <v>0.13881326308079558</v>
      </c>
      <c r="W22" s="85">
        <f>'Net zero emission summary'!AX22</f>
        <v>0.13910246611961807</v>
      </c>
      <c r="X22" s="85">
        <f>'Net zero emission summary'!AY22</f>
        <v>0.13941517829848724</v>
      </c>
      <c r="Y22" s="85">
        <f>'Net zero emission summary'!AZ22</f>
        <v>0.1397502099116448</v>
      </c>
      <c r="Z22" s="85">
        <f>'Net zero emission summary'!BA22</f>
        <v>0.14011096898017739</v>
      </c>
      <c r="AA22" s="85">
        <f>'Net zero emission summary'!BB22</f>
        <v>0.14048715247623439</v>
      </c>
      <c r="AB22" s="85">
        <f>'Net zero emission summary'!BC22</f>
        <v>0.14071741871213422</v>
      </c>
      <c r="AC22" s="85">
        <f>'Net zero emission summary'!BD22</f>
        <v>0.14096886628069705</v>
      </c>
      <c r="AD22" s="85">
        <f>'Net zero emission summary'!BE22</f>
        <v>0.14123213812739452</v>
      </c>
      <c r="AE22" s="85">
        <f>'Net zero emission summary'!BF22</f>
        <v>0.14151096283523384</v>
      </c>
      <c r="AF22" s="85">
        <f>'Net zero emission summary'!BG22</f>
        <v>0.14180492575865541</v>
      </c>
      <c r="AG22" s="85">
        <f>'Net zero emission summary'!BH22</f>
        <v>0.14196182785590131</v>
      </c>
      <c r="AH22" s="85">
        <f>'Net zero emission summary'!BI22</f>
        <v>0.14212901955697724</v>
      </c>
      <c r="AI22" s="85">
        <f>'Net zero emission summary'!BJ22</f>
        <v>0.14231045973319065</v>
      </c>
      <c r="AJ22" s="85">
        <f>'Net zero emission summary'!BK22</f>
        <v>0.1425059157659094</v>
      </c>
      <c r="AK22" s="85">
        <f>'Net zero emission summary'!BL22</f>
        <v>0.14271519533956945</v>
      </c>
      <c r="AL22" s="85">
        <f>'Net zero emission summary'!BM22</f>
        <v>0.14278160219216604</v>
      </c>
      <c r="AM22" s="85">
        <f>'Net zero emission summary'!BN22</f>
        <v>0.14280686596870823</v>
      </c>
      <c r="AN22" s="85">
        <f>'Net zero emission summary'!BO22</f>
        <v>0.14283465046349597</v>
      </c>
      <c r="AO22" s="85">
        <f>'Net zero emission summary'!BP22</f>
        <v>0.1428749063828722</v>
      </c>
      <c r="AP22" s="85">
        <f>'Net zero emission summary'!BQ22</f>
        <v>0.1429225371613714</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0.11287007884001907</v>
      </c>
      <c r="M23" s="85">
        <f>'Net zero emission summary'!AN25</f>
        <v>0.11429386322732418</v>
      </c>
      <c r="N23" s="85">
        <f>'Net zero emission summary'!AO25</f>
        <v>0.11427027192219666</v>
      </c>
      <c r="O23" s="85">
        <f>'Net zero emission summary'!AP25</f>
        <v>0.11388723889407647</v>
      </c>
      <c r="P23" s="85">
        <f>'Net zero emission summary'!AQ25</f>
        <v>0.11379577097477162</v>
      </c>
      <c r="Q23" s="85">
        <f>'Net zero emission summary'!AR25</f>
        <v>0.11406159327918287</v>
      </c>
      <c r="R23" s="85">
        <f>'Net zero emission summary'!AS25</f>
        <v>0.11452656428997643</v>
      </c>
      <c r="S23" s="85">
        <f>'Net zero emission summary'!AT25</f>
        <v>0.11521671739525038</v>
      </c>
      <c r="T23" s="85">
        <f>'Net zero emission summary'!AU25</f>
        <v>0.11582651698906267</v>
      </c>
      <c r="U23" s="85">
        <f>'Net zero emission summary'!AV25</f>
        <v>0.11663403269067282</v>
      </c>
      <c r="V23" s="85">
        <f>'Net zero emission summary'!AW25</f>
        <v>0.11738397411791444</v>
      </c>
      <c r="W23" s="85">
        <f>'Net zero emission summary'!AX25</f>
        <v>0.11870668858675049</v>
      </c>
      <c r="X23" s="85">
        <f>'Net zero emission summary'!AY25</f>
        <v>0.12017024985972177</v>
      </c>
      <c r="Y23" s="85">
        <f>'Net zero emission summary'!AZ25</f>
        <v>0.1217483805709184</v>
      </c>
      <c r="Z23" s="85">
        <f>'Net zero emission summary'!BA25</f>
        <v>0.12377896738609165</v>
      </c>
      <c r="AA23" s="85">
        <f>'Net zero emission summary'!BB25</f>
        <v>0.12548784915960587</v>
      </c>
      <c r="AB23" s="85">
        <f>'Net zero emission summary'!BC25</f>
        <v>0.12743133185027467</v>
      </c>
      <c r="AC23" s="85">
        <f>'Net zero emission summary'!BD25</f>
        <v>0.12966556937584306</v>
      </c>
      <c r="AD23" s="85">
        <f>'Net zero emission summary'!BE25</f>
        <v>0.13151455732567002</v>
      </c>
      <c r="AE23" s="85">
        <f>'Net zero emission summary'!BF25</f>
        <v>0.13331852621472173</v>
      </c>
      <c r="AF23" s="85">
        <f>'Net zero emission summary'!BG25</f>
        <v>0.13508889158017512</v>
      </c>
      <c r="AG23" s="85">
        <f>'Net zero emission summary'!BH25</f>
        <v>0.13704270091573517</v>
      </c>
      <c r="AH23" s="85">
        <f>'Net zero emission summary'!BI25</f>
        <v>0.138710063142166</v>
      </c>
      <c r="AI23" s="85">
        <f>'Net zero emission summary'!BJ25</f>
        <v>0.14041824830270214</v>
      </c>
      <c r="AJ23" s="85">
        <f>'Net zero emission summary'!BK25</f>
        <v>0.14217981507440511</v>
      </c>
      <c r="AK23" s="85">
        <f>'Net zero emission summary'!BL25</f>
        <v>0.1440071636537196</v>
      </c>
      <c r="AL23" s="85">
        <f>'Net zero emission summary'!BM25</f>
        <v>0.14579663677132279</v>
      </c>
      <c r="AM23" s="85">
        <f>'Net zero emission summary'!BN25</f>
        <v>0.14399282654400669</v>
      </c>
      <c r="AN23" s="85">
        <f>'Net zero emission summary'!BO25</f>
        <v>0.14167877278008181</v>
      </c>
      <c r="AO23" s="85">
        <f>'Net zero emission summary'!BP25</f>
        <v>0.13955450204315031</v>
      </c>
      <c r="AP23" s="85">
        <f>'Net zero emission summary'!BQ25</f>
        <v>0.13730375467869382</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1.9351460773151412</v>
      </c>
      <c r="M24" s="85">
        <f>'Net zero emission summary'!AN26</f>
        <v>2.0056330735363233</v>
      </c>
      <c r="N24" s="85">
        <f>'Net zero emission summary'!AO26</f>
        <v>2.0426821235752857</v>
      </c>
      <c r="O24" s="85">
        <f>'Net zero emission summary'!AP26</f>
        <v>2.0710480512839138</v>
      </c>
      <c r="P24" s="85">
        <f>'Net zero emission summary'!AQ26</f>
        <v>2.106277042017731</v>
      </c>
      <c r="Q24" s="85">
        <f>'Net zero emission summary'!AR26</f>
        <v>2.1503267726761788</v>
      </c>
      <c r="R24" s="85">
        <f>'Net zero emission summary'!AS26</f>
        <v>2.2007975004530866</v>
      </c>
      <c r="S24" s="85">
        <f>'Net zero emission summary'!AT26</f>
        <v>2.2574357654876458</v>
      </c>
      <c r="T24" s="85">
        <f>'Net zero emission summary'!AU26</f>
        <v>2.3126540844684769</v>
      </c>
      <c r="U24" s="85">
        <f>'Net zero emission summary'!AV26</f>
        <v>2.3736597942720588</v>
      </c>
      <c r="V24" s="85">
        <f>'Net zero emission summary'!AW26</f>
        <v>2.4339543941482833</v>
      </c>
      <c r="W24" s="85">
        <f>'Net zero emission summary'!AX26</f>
        <v>2.5113075425547988</v>
      </c>
      <c r="X24" s="85">
        <f>'Net zero emission summary'!AY26</f>
        <v>2.5937423879563615</v>
      </c>
      <c r="Y24" s="85">
        <f>'Net zero emission summary'!AZ26</f>
        <v>2.6807361339993387</v>
      </c>
      <c r="Z24" s="85">
        <f>'Net zero emission summary'!BA26</f>
        <v>2.7818785322647015</v>
      </c>
      <c r="AA24" s="85">
        <f>'Net zero emission summary'!BB26</f>
        <v>2.875865697787571</v>
      </c>
      <c r="AB24" s="85">
        <f>'Net zero emission summary'!BC26</f>
        <v>2.9791494715971982</v>
      </c>
      <c r="AC24" s="85">
        <f>'Net zero emission summary'!BD26</f>
        <v>3.09283954380675</v>
      </c>
      <c r="AD24" s="85">
        <f>'Net zero emission summary'!BE26</f>
        <v>3.1974755919301603</v>
      </c>
      <c r="AE24" s="85">
        <f>'Net zero emission summary'!BF26</f>
        <v>3.3028003244917867</v>
      </c>
      <c r="AF24" s="85">
        <f>'Net zero emission summary'!BG26</f>
        <v>3.4091673722797915</v>
      </c>
      <c r="AG24" s="85">
        <f>'Net zero emission summary'!BH26</f>
        <v>3.5239977425819209</v>
      </c>
      <c r="AH24" s="85">
        <f>'Net zero emission summary'!BI26</f>
        <v>3.6322634645330298</v>
      </c>
      <c r="AI24" s="85">
        <f>'Net zero emission summary'!BJ26</f>
        <v>3.7439500402756556</v>
      </c>
      <c r="AJ24" s="85">
        <f>'Net zero emission summary'!BK26</f>
        <v>3.8595760815587328</v>
      </c>
      <c r="AK24" s="85">
        <f>'Net zero emission summary'!BL26</f>
        <v>3.9796803776585588</v>
      </c>
      <c r="AL24" s="85">
        <f>'Net zero emission summary'!BM26</f>
        <v>4.1017942108459096</v>
      </c>
      <c r="AM24" s="85">
        <f>'Net zero emission summary'!BN26</f>
        <v>4.107518236782318</v>
      </c>
      <c r="AN24" s="85">
        <f>'Net zero emission summary'!BO26</f>
        <v>4.095527923370792</v>
      </c>
      <c r="AO24" s="85">
        <f>'Net zero emission summary'!BP26</f>
        <v>4.0889279343163478</v>
      </c>
      <c r="AP24" s="85">
        <f>'Net zero emission summary'!BQ26</f>
        <v>4.0770717380630348</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894.45268841793256</v>
      </c>
      <c r="N37" s="85">
        <f>'Net zero emission summary'!AO41</f>
        <v>898.80528701778871</v>
      </c>
      <c r="O37" s="85">
        <f>'Net zero emission summary'!AP41</f>
        <v>901.70403097760413</v>
      </c>
      <c r="P37" s="85">
        <f>'Net zero emission summary'!AQ41</f>
        <v>904.21453279289938</v>
      </c>
      <c r="Q37" s="85">
        <f>'Net zero emission summary'!AR41</f>
        <v>906.98976629948186</v>
      </c>
      <c r="R37" s="85">
        <f>'Net zero emission summary'!AS41</f>
        <v>910.10578321750927</v>
      </c>
      <c r="S37" s="85">
        <f>'Net zero emission summary'!AT41</f>
        <v>913.35806762482832</v>
      </c>
      <c r="T37" s="85">
        <f>'Net zero emission summary'!AU41</f>
        <v>916.82931067191055</v>
      </c>
      <c r="U37" s="85">
        <f>'Net zero emission summary'!AV41</f>
        <v>920.20887436819157</v>
      </c>
      <c r="V37" s="85">
        <f>'Net zero emission summary'!AW41</f>
        <v>923.78435635861399</v>
      </c>
      <c r="W37" s="85">
        <f>'Net zero emission summary'!AX41</f>
        <v>927.29448721016604</v>
      </c>
      <c r="X37" s="85">
        <f>'Net zero emission summary'!AY41</f>
        <v>931.35367087216525</v>
      </c>
      <c r="Y37" s="85">
        <f>'Net zero emission summary'!AZ41</f>
        <v>935.55550853450109</v>
      </c>
      <c r="Z37" s="85">
        <f>'Net zero emission summary'!BA41</f>
        <v>939.872846129604</v>
      </c>
      <c r="AA37" s="85">
        <f>'Net zero emission summary'!BB41</f>
        <v>944.65139924700884</v>
      </c>
      <c r="AB37" s="85">
        <f>'Net zero emission summary'!BC41</f>
        <v>949.09672391376751</v>
      </c>
      <c r="AC37" s="85">
        <f>'Net zero emission summary'!BD41</f>
        <v>953.74510465035985</v>
      </c>
      <c r="AD37" s="85">
        <f>'Net zero emission summary'!BE41</f>
        <v>958.68425793814959</v>
      </c>
      <c r="AE37" s="85">
        <f>'Net zero emission summary'!BF41</f>
        <v>963.23135172847003</v>
      </c>
      <c r="AF37" s="85">
        <f>'Net zero emission summary'!BG41</f>
        <v>967.73241942235893</v>
      </c>
      <c r="AG37" s="85">
        <f>'Net zero emission summary'!BH41</f>
        <v>972.19985174410135</v>
      </c>
      <c r="AH37" s="85">
        <f>'Net zero emission summary'!BI41</f>
        <v>976.82183462879004</v>
      </c>
      <c r="AI37" s="85">
        <f>'Net zero emission summary'!BJ41</f>
        <v>981.16151160733739</v>
      </c>
      <c r="AJ37" s="85">
        <f>'Net zero emission summary'!BK41</f>
        <v>985.54450948326496</v>
      </c>
      <c r="AK37" s="85">
        <f>'Net zero emission summary'!BL41</f>
        <v>989.98311601125499</v>
      </c>
      <c r="AL37" s="85">
        <f>'Net zero emission summary'!BM41</f>
        <v>994.48920644807777</v>
      </c>
      <c r="AM37" s="85">
        <f>'Net zero emission summary'!BN41</f>
        <v>998.93632810692634</v>
      </c>
      <c r="AN37" s="85">
        <f>'Net zero emission summary'!BO41</f>
        <v>999.88752342662531</v>
      </c>
      <c r="AO37" s="85">
        <f>'Net zero emission summary'!BP41</f>
        <v>1000.3038476109564</v>
      </c>
      <c r="AP37" s="85">
        <f>'Net zero emission summary'!BQ41</f>
        <v>1000.8719903802482</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469.89430107433429</v>
      </c>
      <c r="N38" s="85">
        <f>'Net zero emission summary'!AO42</f>
        <v>469.78463372445299</v>
      </c>
      <c r="O38" s="85">
        <f>'Net zero emission summary'!AP42</f>
        <v>469.71159745410466</v>
      </c>
      <c r="P38" s="85">
        <f>'Net zero emission summary'!AQ42</f>
        <v>469.64834326821102</v>
      </c>
      <c r="Q38" s="85">
        <f>'Net zero emission summary'!AR42</f>
        <v>469.57841894668536</v>
      </c>
      <c r="R38" s="85">
        <f>'Net zero emission summary'!AS42</f>
        <v>469.49990830304444</v>
      </c>
      <c r="S38" s="85">
        <f>'Net zero emission summary'!AT42</f>
        <v>469.41796428642363</v>
      </c>
      <c r="T38" s="85">
        <f>'Net zero emission summary'!AU42</f>
        <v>469.33050342435837</v>
      </c>
      <c r="U38" s="85">
        <f>'Net zero emission summary'!AV42</f>
        <v>469.24535249995711</v>
      </c>
      <c r="V38" s="85">
        <f>'Net zero emission summary'!AW42</f>
        <v>469.15526525082481</v>
      </c>
      <c r="W38" s="85">
        <f>'Net zero emission summary'!AX42</f>
        <v>469.06682457811058</v>
      </c>
      <c r="X38" s="85">
        <f>'Net zero emission summary'!AY42</f>
        <v>468.96455006216803</v>
      </c>
      <c r="Y38" s="85">
        <f>'Net zero emission summary'!AZ42</f>
        <v>468.85868125977612</v>
      </c>
      <c r="Z38" s="85">
        <f>'Net zero emission summary'!BA42</f>
        <v>468.74990234030179</v>
      </c>
      <c r="AA38" s="85">
        <f>'Net zero emission summary'!BB42</f>
        <v>468.62950271129176</v>
      </c>
      <c r="AB38" s="85">
        <f>'Net zero emission summary'!BC42</f>
        <v>468.51749905086206</v>
      </c>
      <c r="AC38" s="85">
        <f>'Net zero emission summary'!BD42</f>
        <v>468.40037922349325</v>
      </c>
      <c r="AD38" s="85">
        <f>'Net zero emission summary'!BE42</f>
        <v>468.2759331393201</v>
      </c>
      <c r="AE38" s="85">
        <f>'Net zero emission summary'!BF42</f>
        <v>468.16136532099154</v>
      </c>
      <c r="AF38" s="85">
        <f>'Net zero emission summary'!BG42</f>
        <v>468.04795716852817</v>
      </c>
      <c r="AG38" s="85">
        <f>'Net zero emission summary'!BH42</f>
        <v>467.93539648730297</v>
      </c>
      <c r="AH38" s="85">
        <f>'Net zero emission summary'!BI42</f>
        <v>467.81894177581717</v>
      </c>
      <c r="AI38" s="85">
        <f>'Net zero emission summary'!BJ42</f>
        <v>467.70959999695572</v>
      </c>
      <c r="AJ38" s="85">
        <f>'Net zero emission summary'!BK42</f>
        <v>467.59916671197414</v>
      </c>
      <c r="AK38" s="85">
        <f>'Net zero emission summary'!BL42</f>
        <v>467.48733232065069</v>
      </c>
      <c r="AL38" s="85">
        <f>'Net zero emission summary'!BM42</f>
        <v>467.37379761599226</v>
      </c>
      <c r="AM38" s="85">
        <f>'Net zero emission summary'!BN42</f>
        <v>467.26174867884885</v>
      </c>
      <c r="AN38" s="85">
        <f>'Net zero emission summary'!BO42</f>
        <v>467.23778251988955</v>
      </c>
      <c r="AO38" s="85">
        <f>'Net zero emission summary'!BP42</f>
        <v>467.22729288503348</v>
      </c>
      <c r="AP38" s="85">
        <f>'Net zero emission summary'!BQ42</f>
        <v>467.21297805437939</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50.003889455500079</v>
      </c>
      <c r="M39" s="85">
        <f>'Net zero emission summary'!AN43</f>
        <v>50.448134289802368</v>
      </c>
      <c r="N39" s="85">
        <f>'Net zero emission summary'!AO43</f>
        <v>50.606938865984432</v>
      </c>
      <c r="O39" s="85">
        <f>'Net zero emission summary'!AP43</f>
        <v>50.681598642594579</v>
      </c>
      <c r="P39" s="85">
        <f>'Net zero emission summary'!AQ43</f>
        <v>50.81886853884874</v>
      </c>
      <c r="Q39" s="85">
        <f>'Net zero emission summary'!AR43</f>
        <v>51.035803982400829</v>
      </c>
      <c r="R39" s="85">
        <f>'Net zero emission summary'!AS43</f>
        <v>51.277397128588504</v>
      </c>
      <c r="S39" s="85">
        <f>'Net zero emission summary'!AT43</f>
        <v>51.570109882335096</v>
      </c>
      <c r="T39" s="85">
        <f>'Net zero emission summary'!AU43</f>
        <v>51.845904283929166</v>
      </c>
      <c r="U39" s="85">
        <f>'Net zero emission summary'!AV43</f>
        <v>52.166626202993271</v>
      </c>
      <c r="V39" s="85">
        <f>'Net zero emission summary'!AW43</f>
        <v>52.475665756252916</v>
      </c>
      <c r="W39" s="85">
        <f>'Net zero emission summary'!AX43</f>
        <v>52.695354224010408</v>
      </c>
      <c r="X39" s="85">
        <f>'Net zero emission summary'!AY43</f>
        <v>52.94108462864385</v>
      </c>
      <c r="Y39" s="85">
        <f>'Net zero emission summary'!AZ43</f>
        <v>53.205340437954796</v>
      </c>
      <c r="Z39" s="85">
        <f>'Net zero emission summary'!BA43</f>
        <v>53.562532454858285</v>
      </c>
      <c r="AA39" s="85">
        <f>'Net zero emission summary'!BB43</f>
        <v>53.840760963546145</v>
      </c>
      <c r="AB39" s="85">
        <f>'Net zero emission summary'!BC43</f>
        <v>54.146494003618038</v>
      </c>
      <c r="AC39" s="85">
        <f>'Net zero emission summary'!BD43</f>
        <v>54.507062379121166</v>
      </c>
      <c r="AD39" s="85">
        <f>'Net zero emission summary'!BE43</f>
        <v>54.774495761046119</v>
      </c>
      <c r="AE39" s="85">
        <f>'Net zero emission summary'!BF43</f>
        <v>55.021727252146974</v>
      </c>
      <c r="AF39" s="85">
        <f>'Net zero emission summary'!BG43</f>
        <v>55.252027173556584</v>
      </c>
      <c r="AG39" s="85">
        <f>'Net zero emission summary'!BH43</f>
        <v>55.627792465497983</v>
      </c>
      <c r="AH39" s="85">
        <f>'Net zero emission summary'!BI43</f>
        <v>55.938511323170943</v>
      </c>
      <c r="AI39" s="85">
        <f>'Net zero emission summary'!BJ43</f>
        <v>56.253113207214362</v>
      </c>
      <c r="AJ39" s="85">
        <f>'Net zero emission summary'!BK43</f>
        <v>56.574926332076814</v>
      </c>
      <c r="AK39" s="85">
        <f>'Net zero emission summary'!BL43</f>
        <v>56.906406893311427</v>
      </c>
      <c r="AL39" s="85">
        <f>'Net zero emission summary'!BM43</f>
        <v>57.212630604494088</v>
      </c>
      <c r="AM39" s="85">
        <f>'Net zero emission summary'!BN43</f>
        <v>56.756561614641072</v>
      </c>
      <c r="AN39" s="85">
        <f>'Net zero emission summary'!BO43</f>
        <v>56.183946678065503</v>
      </c>
      <c r="AO39" s="85">
        <f>'Net zero emission summary'!BP43</f>
        <v>55.650139917029762</v>
      </c>
      <c r="AP39" s="85">
        <f>'Net zero emission summary'!BQ43</f>
        <v>55.090565269840951</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6.011497664813696</v>
      </c>
      <c r="M40" s="85">
        <f>'Net zero emission summary'!AN49</f>
        <v>6.0730930813333597</v>
      </c>
      <c r="N40" s="85">
        <f>'Net zero emission summary'!AO49</f>
        <v>6.0959863782454038</v>
      </c>
      <c r="O40" s="85">
        <f>'Net zero emission summary'!AP49</f>
        <v>6.1089436386940523</v>
      </c>
      <c r="P40" s="85">
        <f>'Net zero emission summary'!AQ49</f>
        <v>6.1300425890513823</v>
      </c>
      <c r="Q40" s="85">
        <f>'Net zero emission summary'!AR49</f>
        <v>6.1612708601840991</v>
      </c>
      <c r="R40" s="85">
        <f>'Net zero emission summary'!AS49</f>
        <v>6.194959538088237</v>
      </c>
      <c r="S40" s="85">
        <f>'Net zero emission summary'!AT49</f>
        <v>6.2352536287598506</v>
      </c>
      <c r="T40" s="85">
        <f>'Net zero emission summary'!AU49</f>
        <v>6.273584198870215</v>
      </c>
      <c r="U40" s="85">
        <f>'Net zero emission summary'!AV49</f>
        <v>6.3178138502987986</v>
      </c>
      <c r="V40" s="85">
        <f>'Net zero emission summary'!AW49</f>
        <v>6.3607425530520407</v>
      </c>
      <c r="W40" s="85">
        <f>'Net zero emission summary'!AX49</f>
        <v>6.3945455376713518</v>
      </c>
      <c r="X40" s="85">
        <f>'Net zero emission summary'!AY49</f>
        <v>6.4318589761915392</v>
      </c>
      <c r="Y40" s="85">
        <f>'Net zero emission summary'!AZ49</f>
        <v>6.4718615315467423</v>
      </c>
      <c r="Z40" s="85">
        <f>'Net zero emission summary'!BA49</f>
        <v>6.5240389837162525</v>
      </c>
      <c r="AA40" s="85">
        <f>'Net zero emission summary'!BB49</f>
        <v>6.5664915096347842</v>
      </c>
      <c r="AB40" s="85">
        <f>'Net zero emission summary'!BC49</f>
        <v>6.6124030153280922</v>
      </c>
      <c r="AC40" s="85">
        <f>'Net zero emission summary'!BD49</f>
        <v>6.6657251704300098</v>
      </c>
      <c r="AD40" s="85">
        <f>'Net zero emission summary'!BE49</f>
        <v>6.7075319327830565</v>
      </c>
      <c r="AE40" s="85">
        <f>'Net zero emission summary'!BF49</f>
        <v>6.7473098988979912</v>
      </c>
      <c r="AF40" s="85">
        <f>'Net zero emission summary'!BG49</f>
        <v>6.7853866014375699</v>
      </c>
      <c r="AG40" s="85">
        <f>'Net zero emission summary'!BH49</f>
        <v>6.8402312746763947</v>
      </c>
      <c r="AH40" s="85">
        <f>'Net zero emission summary'!BI49</f>
        <v>6.8870340957298888</v>
      </c>
      <c r="AI40" s="85">
        <f>'Net zero emission summary'!BJ49</f>
        <v>6.9347993623710495</v>
      </c>
      <c r="AJ40" s="85">
        <f>'Net zero emission summary'!BK49</f>
        <v>6.9838847353881368</v>
      </c>
      <c r="AK40" s="85">
        <f>'Net zero emission summary'!BL49</f>
        <v>7.0346231555631684</v>
      </c>
      <c r="AL40" s="85">
        <f>'Net zero emission summary'!BM49</f>
        <v>7.081977775670782</v>
      </c>
      <c r="AM40" s="85">
        <f>'Net zero emission summary'!BN49</f>
        <v>7.0302443654739406</v>
      </c>
      <c r="AN40" s="85">
        <f>'Net zero emission summary'!BO49</f>
        <v>6.9642194670008557</v>
      </c>
      <c r="AO40" s="85">
        <f>'Net zero emission summary'!BP49</f>
        <v>6.9033678946920585</v>
      </c>
      <c r="AP40" s="85">
        <f>'Net zero emission summary'!BQ49</f>
        <v>6.8390424750531285</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1.4375147331283809</v>
      </c>
      <c r="M41" s="85">
        <f>'Net zero emission summary'!AN52</f>
        <v>1.4710354300462118</v>
      </c>
      <c r="N41" s="85">
        <f>'Net zero emission summary'!AO52</f>
        <v>1.4896239128374456</v>
      </c>
      <c r="O41" s="85">
        <f>'Net zero emission summary'!AP52</f>
        <v>1.504452587442223</v>
      </c>
      <c r="P41" s="85">
        <f>'Net zero emission summary'!AQ52</f>
        <v>1.5225385674620295</v>
      </c>
      <c r="Q41" s="85">
        <f>'Net zero emission summary'!AR52</f>
        <v>1.5447613391864254</v>
      </c>
      <c r="R41" s="85">
        <f>'Net zero emission summary'!AS52</f>
        <v>1.5691730489483151</v>
      </c>
      <c r="S41" s="85">
        <f>'Net zero emission summary'!AT52</f>
        <v>1.5965065041695561</v>
      </c>
      <c r="T41" s="85">
        <f>'Net zero emission summary'!AU52</f>
        <v>1.6233263535755729</v>
      </c>
      <c r="U41" s="85">
        <f>'Net zero emission summary'!AV52</f>
        <v>1.6528884075163239</v>
      </c>
      <c r="V41" s="85">
        <f>'Net zero emission summary'!AW52</f>
        <v>1.682249845686006</v>
      </c>
      <c r="W41" s="85">
        <f>'Net zero emission summary'!AX52</f>
        <v>1.7189136812444055</v>
      </c>
      <c r="X41" s="85">
        <f>'Net zero emission summary'!AY52</f>
        <v>1.7580148516649883</v>
      </c>
      <c r="Y41" s="85">
        <f>'Net zero emission summary'!AZ52</f>
        <v>1.7993169881840421</v>
      </c>
      <c r="Z41" s="85">
        <f>'Net zero emission summary'!BA52</f>
        <v>1.8471661409455828</v>
      </c>
      <c r="AA41" s="85">
        <f>'Net zero emission summary'!BB52</f>
        <v>1.8919115846110954</v>
      </c>
      <c r="AB41" s="85">
        <f>'Net zero emission summary'!BC52</f>
        <v>1.9403605794439502</v>
      </c>
      <c r="AC41" s="85">
        <f>'Net zero emission summary'!BD52</f>
        <v>1.9936657871803991</v>
      </c>
      <c r="AD41" s="85">
        <f>'Net zero emission summary'!BE52</f>
        <v>2.0430003456665715</v>
      </c>
      <c r="AE41" s="85">
        <f>'Net zero emission summary'!BF52</f>
        <v>2.0927825775939826</v>
      </c>
      <c r="AF41" s="85">
        <f>'Net zero emission summary'!BG52</f>
        <v>2.1431734612987716</v>
      </c>
      <c r="AG41" s="85">
        <f>'Net zero emission summary'!BH52</f>
        <v>2.1967947331023758</v>
      </c>
      <c r="AH41" s="85">
        <f>'Net zero emission summary'!BI52</f>
        <v>2.2475502608619951</v>
      </c>
      <c r="AI41" s="85">
        <f>'Net zero emission summary'!BJ52</f>
        <v>2.2999781316608425</v>
      </c>
      <c r="AJ41" s="85">
        <f>'Net zero emission summary'!BK52</f>
        <v>2.3543161817596454</v>
      </c>
      <c r="AK41" s="85">
        <f>'Net zero emission summary'!BL52</f>
        <v>2.4108120737120329</v>
      </c>
      <c r="AL41" s="85">
        <f>'Net zero emission summary'!BM52</f>
        <v>2.4677370387192208</v>
      </c>
      <c r="AM41" s="85">
        <f>'Net zero emission summary'!BN52</f>
        <v>2.4717378879252889</v>
      </c>
      <c r="AN41" s="85">
        <f>'Net zero emission summary'!BO52</f>
        <v>2.4677289476581374</v>
      </c>
      <c r="AO41" s="85">
        <f>'Net zero emission summary'!BP52</f>
        <v>2.4662367923913573</v>
      </c>
      <c r="AP41" s="85">
        <f>'Net zero emission summary'!BQ52</f>
        <v>2.462404196088952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4197.2611835436483</v>
      </c>
      <c r="AI5" s="22">
        <f>SUM(DriversCGE!D8:D26)</f>
        <v>4325.6981107314377</v>
      </c>
      <c r="AJ5" s="22">
        <f>SUM(DriversCGE!E8:E26)</f>
        <v>4414.1106805301397</v>
      </c>
      <c r="AK5" s="22">
        <f>SUM(DriversCGE!F8:F26)</f>
        <v>4492.2666398595074</v>
      </c>
      <c r="AL5" s="22">
        <f>SUM(DriversCGE!G8:G26)</f>
        <v>4579.4193212917035</v>
      </c>
      <c r="AM5" s="22">
        <f>SUM(DriversCGE!H8:H26)</f>
        <v>4678.2587490648984</v>
      </c>
      <c r="AN5" s="22">
        <f>SUM(DriversCGE!I8:I26)</f>
        <v>4782.3391355811591</v>
      </c>
      <c r="AO5" s="22">
        <f>SUM(DriversCGE!J8:J26)</f>
        <v>4895.0984784175398</v>
      </c>
      <c r="AP5" s="22">
        <f>SUM(DriversCGE!K8:K26)</f>
        <v>5006.8938246208227</v>
      </c>
      <c r="AQ5" s="22">
        <f>SUM(DriversCGE!L8:L26)</f>
        <v>5127.0646718283642</v>
      </c>
      <c r="AR5" s="22">
        <f>SUM(DriversCGE!M8:M26)</f>
        <v>5247.2407240222547</v>
      </c>
      <c r="AS5" s="22">
        <f>SUM(DriversCGE!N8:N26)</f>
        <v>5387.8514176712424</v>
      </c>
      <c r="AT5" s="22">
        <f>SUM(DriversCGE!O8:O26)</f>
        <v>5536.3705181894338</v>
      </c>
      <c r="AU5" s="22">
        <f>SUM(DriversCGE!P8:P26)</f>
        <v>5692.2146579872569</v>
      </c>
      <c r="AV5" s="22">
        <f>SUM(DriversCGE!Q8:Q26)</f>
        <v>5868.3859806506043</v>
      </c>
      <c r="AW5" s="22">
        <f>SUM(DriversCGE!R8:R26)</f>
        <v>6036.3794110575127</v>
      </c>
      <c r="AX5" s="22">
        <f>SUM(DriversCGE!S8:S26)</f>
        <v>6215.529245968306</v>
      </c>
      <c r="AY5" s="22">
        <f>SUM(DriversCGE!T8:T26)</f>
        <v>6410.400014085164</v>
      </c>
      <c r="AZ5" s="22">
        <f>SUM(DriversCGE!U8:U26)</f>
        <v>6594.4059517711376</v>
      </c>
      <c r="BA5" s="22">
        <f>SUM(DriversCGE!V8:V26)</f>
        <v>6780.8134198212429</v>
      </c>
      <c r="BB5" s="22">
        <f>SUM(DriversCGE!W8:W26)</f>
        <v>6970.1134183596123</v>
      </c>
      <c r="BC5" s="22">
        <f>SUM(DriversCGE!X8:X26)</f>
        <v>7169.99444128291</v>
      </c>
      <c r="BD5" s="22">
        <f>SUM(DriversCGE!Y8:Y26)</f>
        <v>7362.1469223105896</v>
      </c>
      <c r="BE5" s="22">
        <f>SUM(DriversCGE!Z8:Z26)</f>
        <v>7560.5464420668486</v>
      </c>
      <c r="BF5" s="22">
        <f>SUM(DriversCGE!AA8:AA26)</f>
        <v>7765.9912620134082</v>
      </c>
      <c r="BG5" s="22">
        <f>SUM(DriversCGE!AB8:AB26)</f>
        <v>7979.3227297829535</v>
      </c>
      <c r="BH5" s="22">
        <f>SUM(DriversCGE!AC8:AC26)</f>
        <v>8194.2940025668595</v>
      </c>
      <c r="BI5" s="22">
        <f>SUM(DriversCGE!AD8:AD26)</f>
        <v>8242.5689569790884</v>
      </c>
      <c r="BJ5" s="22">
        <f>SUM(DriversCGE!AE8:AE26)</f>
        <v>8264.9659659396584</v>
      </c>
      <c r="BK5" s="22">
        <f>SUM(DriversCGE!AF8:AF26)</f>
        <v>8294.8381955580462</v>
      </c>
      <c r="BL5" s="22">
        <f>SUM(DriversCGE!AG8:AG26)</f>
        <v>8316.6990522129017</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70.769750327374425</v>
      </c>
      <c r="AH4" s="22">
        <f>(Drivers!AI5*1000000)/Drivers!AI4</f>
        <v>72.105086719528387</v>
      </c>
      <c r="AI4" s="22">
        <f>(Drivers!AJ5*1000000)/Drivers!AJ4</f>
        <v>72.741280747136145</v>
      </c>
      <c r="AJ4" s="22">
        <f>(Drivers!AK5*1000000)/Drivers!AK4</f>
        <v>73.186550655883721</v>
      </c>
      <c r="AK4" s="22">
        <f>(Drivers!AL5*1000000)/Drivers!AL4</f>
        <v>73.757161236473507</v>
      </c>
      <c r="AL4" s="22">
        <f>(Drivers!AM5*1000000)/Drivers!AM4</f>
        <v>74.491384763868794</v>
      </c>
      <c r="AM4" s="22">
        <f>(Drivers!AN5*1000000)/Drivers!AN4</f>
        <v>75.406162129126386</v>
      </c>
      <c r="AN4" s="22">
        <f>(Drivers!AO5*1000000)/Drivers!AO4</f>
        <v>76.431530823982996</v>
      </c>
      <c r="AO4" s="22">
        <f>(Drivers!AP5*1000000)/Drivers!AP4</f>
        <v>77.414830002286024</v>
      </c>
      <c r="AP4" s="22">
        <f>(Drivers!AQ5*1000000)/Drivers!AQ4</f>
        <v>78.499923926141705</v>
      </c>
      <c r="AQ4" s="22">
        <f>(Drivers!AR5*1000000)/Drivers!AR4</f>
        <v>79.556576565139849</v>
      </c>
      <c r="AR4" s="22">
        <f>(Drivers!AS5*1000000)/Drivers!AS4</f>
        <v>80.997207792688599</v>
      </c>
      <c r="AS4" s="22">
        <f>(Drivers!AT5*1000000)/Drivers!AT4</f>
        <v>82.525644298854587</v>
      </c>
      <c r="AT4" s="22">
        <f>(Drivers!AU5*1000000)/Drivers!AU4</f>
        <v>84.130677216412835</v>
      </c>
      <c r="AU4" s="22">
        <f>(Drivers!AV5*1000000)/Drivers!AV4</f>
        <v>86.000529576375158</v>
      </c>
      <c r="AV4" s="22">
        <f>(Drivers!AW5*1000000)/Drivers!AW4</f>
        <v>87.713880123085687</v>
      </c>
      <c r="AW4" s="22">
        <f>(Drivers!AX5*1000000)/Drivers!AX4</f>
        <v>89.660664391559621</v>
      </c>
      <c r="AX4" s="22">
        <f>(Drivers!AY5*1000000)/Drivers!AY4</f>
        <v>91.799647529420042</v>
      </c>
      <c r="AY4" s="22">
        <f>(Drivers!AZ5*1000000)/Drivers!AZ4</f>
        <v>93.748344318624746</v>
      </c>
      <c r="AZ4" s="22">
        <f>(Drivers!BA5*1000000)/Drivers!BA4</f>
        <v>95.697758769157929</v>
      </c>
      <c r="BA4" s="22">
        <f>(Drivers!BB5*1000000)/Drivers!BB4</f>
        <v>97.654410313275747</v>
      </c>
      <c r="BB4" s="22">
        <f>(Drivers!BC5*1000000)/Drivers!BC4</f>
        <v>99.834766257423325</v>
      </c>
      <c r="BC4" s="22">
        <f>(Drivers!BD5*1000000)/Drivers!BD4</f>
        <v>101.87753686833535</v>
      </c>
      <c r="BD4" s="22">
        <f>(Drivers!BE5*1000000)/Drivers!BE4</f>
        <v>103.97719835403984</v>
      </c>
      <c r="BE4" s="22">
        <f>(Drivers!BF5*1000000)/Drivers!BF4</f>
        <v>106.14335065833241</v>
      </c>
      <c r="BF4" s="22">
        <f>(Drivers!BG5*1000000)/Drivers!BG4</f>
        <v>108.38592688119751</v>
      </c>
      <c r="BG4" s="22">
        <f>(Drivers!BH5*1000000)/Drivers!BH4</f>
        <v>110.74064347938176</v>
      </c>
      <c r="BH4" s="22">
        <f>(Drivers!BI5*1000000)/Drivers!BI4</f>
        <v>110.82729302174604</v>
      </c>
      <c r="BI4" s="22">
        <f>(Drivers!BJ5*1000000)/Drivers!BJ4</f>
        <v>110.56402532708982</v>
      </c>
      <c r="BJ4" s="22">
        <f>(Drivers!BK5*1000000)/Drivers!BK4</f>
        <v>110.4000644034241</v>
      </c>
      <c r="BK4" s="22">
        <f>(Drivers!BL5*1000000)/Drivers!BL4</f>
        <v>110.12883119172307</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960673.97747808218</v>
      </c>
      <c r="AH5" s="27">
        <f>((Data!$AJ$5*'Intermediate calculations'!AH4)+Data!$AK$5)*Drivers!AI4</f>
        <v>992675.58454756299</v>
      </c>
      <c r="AI5" s="27">
        <f>((Data!$AJ$5*'Intermediate calculations'!AI4)+Data!$AK$5)*Drivers!AJ4</f>
        <v>1014196.848447774</v>
      </c>
      <c r="AJ5" s="27">
        <f>((Data!$AJ$5*'Intermediate calculations'!AJ4)+Data!$AK$5)*Drivers!AK4</f>
        <v>1033018.7624629722</v>
      </c>
      <c r="AK5" s="27">
        <f>((Data!$AJ$5*'Intermediate calculations'!AK4)+Data!$AK$5)*Drivers!AL4</f>
        <v>1054173.8804485556</v>
      </c>
      <c r="AL5" s="27">
        <f>((Data!$AJ$5*'Intermediate calculations'!AL4)+Data!$AK$5)*Drivers!AM4</f>
        <v>1078365.1536807443</v>
      </c>
      <c r="AM5" s="27">
        <f>((Data!$AJ$5*'Intermediate calculations'!AM4)+Data!$AK$5)*Drivers!AN4</f>
        <v>1104148.4726221822</v>
      </c>
      <c r="AN5" s="27">
        <f>((Data!$AJ$5*'Intermediate calculations'!AN4)+Data!$AK$5)*Drivers!AO4</f>
        <v>1132186.4338745577</v>
      </c>
      <c r="AO5" s="27">
        <f>((Data!$AJ$5*'Intermediate calculations'!AO4)+Data!$AK$5)*Drivers!AP4</f>
        <v>1159958.2598945089</v>
      </c>
      <c r="AP5" s="27">
        <f>((Data!$AJ$5*'Intermediate calculations'!AP4)+Data!$AK$5)*Drivers!AQ4</f>
        <v>1189905.1286139507</v>
      </c>
      <c r="AQ5" s="27">
        <f>((Data!$AJ$5*'Intermediate calculations'!AQ4)+Data!$AK$5)*Drivers!AR4</f>
        <v>1219838.9285444173</v>
      </c>
      <c r="AR5" s="27">
        <f>((Data!$AJ$5*'Intermediate calculations'!AR4)+Data!$AK$5)*Drivers!AS4</f>
        <v>1255298.8670549134</v>
      </c>
      <c r="AS5" s="27">
        <f>((Data!$AJ$5*'Intermediate calculations'!AS4)+Data!$AK$5)*Drivers!AT4</f>
        <v>1292814.9855901594</v>
      </c>
      <c r="AT5" s="27">
        <f>((Data!$AJ$5*'Intermediate calculations'!AT4)+Data!$AK$5)*Drivers!AU4</f>
        <v>1332234.6992351327</v>
      </c>
      <c r="AU5" s="27">
        <f>((Data!$AJ$5*'Intermediate calculations'!AU4)+Data!$AK$5)*Drivers!AV4</f>
        <v>1376956.634990873</v>
      </c>
      <c r="AV5" s="27">
        <f>((Data!$AJ$5*'Intermediate calculations'!AV4)+Data!$AK$5)*Drivers!AW4</f>
        <v>1419529.5539811477</v>
      </c>
      <c r="AW5" s="27">
        <f>((Data!$AJ$5*'Intermediate calculations'!AW4)+Data!$AK$5)*Drivers!AX4</f>
        <v>1465199.399531801</v>
      </c>
      <c r="AX5" s="27">
        <f>((Data!$AJ$5*'Intermediate calculations'!AX4)+Data!$AK$5)*Drivers!AY4</f>
        <v>1514970.1627376061</v>
      </c>
      <c r="AY5" s="27">
        <f>((Data!$AJ$5*'Intermediate calculations'!AY4)+Data!$AK$5)*Drivers!AZ4</f>
        <v>1561892.3409223314</v>
      </c>
      <c r="AZ5" s="27">
        <f>((Data!$AJ$5*'Intermediate calculations'!AZ4)+Data!$AK$5)*Drivers!BA4</f>
        <v>1609433.6592372882</v>
      </c>
      <c r="BA5" s="27">
        <f>((Data!$AJ$5*'Intermediate calculations'!BA4)+Data!$AK$5)*Drivers!BB4</f>
        <v>1657722.4006168272</v>
      </c>
      <c r="BB5" s="27">
        <f>((Data!$AJ$5*'Intermediate calculations'!BB4)+Data!$AK$5)*Drivers!BC4</f>
        <v>1708950.6002391714</v>
      </c>
      <c r="BC5" s="27">
        <f>((Data!$AJ$5*'Intermediate calculations'!BC4)+Data!$AK$5)*Drivers!BD4</f>
        <v>1758152.2458601512</v>
      </c>
      <c r="BD5" s="27">
        <f>((Data!$AJ$5*'Intermediate calculations'!BD4)+Data!$AK$5)*Drivers!BE4</f>
        <v>1808980.4738577318</v>
      </c>
      <c r="BE5" s="27">
        <f>((Data!$AJ$5*'Intermediate calculations'!BE4)+Data!$AK$5)*Drivers!BF4</f>
        <v>1861643.9078376307</v>
      </c>
      <c r="BF5" s="27">
        <f>((Data!$AJ$5*'Intermediate calculations'!BF4)+Data!$AK$5)*Drivers!BG4</f>
        <v>1916362.4337581843</v>
      </c>
      <c r="BG5" s="27">
        <f>((Data!$AJ$5*'Intermediate calculations'!BG4)+Data!$AK$5)*Drivers!BH4</f>
        <v>1971690.4867919208</v>
      </c>
      <c r="BH5" s="27">
        <f>((Data!$AJ$5*'Intermediate calculations'!BH4)+Data!$AK$5)*Drivers!BI4</f>
        <v>1983440.1970855568</v>
      </c>
      <c r="BI5" s="27">
        <f>((Data!$AJ$5*'Intermediate calculations'!BI4)+Data!$AK$5)*Drivers!BJ4</f>
        <v>1988421.0512064127</v>
      </c>
      <c r="BJ5" s="27">
        <f>((Data!$AJ$5*'Intermediate calculations'!BJ4)+Data!$AK$5)*Drivers!BK4</f>
        <v>1995351.4461672881</v>
      </c>
      <c r="BK5" s="27">
        <f>((Data!$AJ$5*'Intermediate calculations'!BK4)+Data!$AK$5)*Drivers!BL4</f>
        <v>2000183.2091120351</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0.14387139653831313</v>
      </c>
      <c r="AP6" s="22"/>
      <c r="AQ6" s="22">
        <f>(AQ8-AD8)/AD8</f>
        <v>0.24366992095495035</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16.197862024571478</v>
      </c>
      <c r="AH7" s="45">
        <f>AH5*ttokg/Drivers!AI4</f>
        <v>16.54691503565364</v>
      </c>
      <c r="AI7" s="45">
        <f>AI5*ttokg/Drivers!AJ4</f>
        <v>16.713214285995171</v>
      </c>
      <c r="AJ7" s="45">
        <f>AJ5*ttokg/Drivers!AK4</f>
        <v>16.829606532402774</v>
      </c>
      <c r="AK7" s="45">
        <f>AK5*ttokg/Drivers!AL4</f>
        <v>16.978762462309639</v>
      </c>
      <c r="AL7" s="45">
        <f>AL5*ttokg/Drivers!AM4</f>
        <v>17.170686335987117</v>
      </c>
      <c r="AM7" s="45">
        <f>AM5*ttokg/Drivers!AN4</f>
        <v>17.409806452602755</v>
      </c>
      <c r="AN7" s="45">
        <f>AN5*ttokg/Drivers!AO4</f>
        <v>17.677834817973494</v>
      </c>
      <c r="AO7" s="45">
        <f>AO5*ttokg/Drivers!AP4</f>
        <v>17.934866335273529</v>
      </c>
      <c r="AP7" s="45">
        <f>AP5*ttokg/Drivers!AQ4</f>
        <v>18.218506700094135</v>
      </c>
      <c r="AQ7" s="45">
        <f>AQ5*ttokg/Drivers!AR4</f>
        <v>18.494712596583835</v>
      </c>
      <c r="AR7" s="45">
        <f>AR5*ttokg/Drivers!AS4</f>
        <v>18.87128936839169</v>
      </c>
      <c r="AS7" s="45">
        <f>AS5*ttokg/Drivers!AT4</f>
        <v>19.270818182149668</v>
      </c>
      <c r="AT7" s="45">
        <f>AT5*ttokg/Drivers!AU4</f>
        <v>19.690369072885144</v>
      </c>
      <c r="AU7" s="45">
        <f>AU5*ttokg/Drivers!AV4</f>
        <v>20.179142988101468</v>
      </c>
      <c r="AV7" s="45">
        <f>AV5*ttokg/Drivers!AW4</f>
        <v>20.627007788973021</v>
      </c>
      <c r="AW7" s="45">
        <f>AW5*ttokg/Drivers!AX4</f>
        <v>21.135891479128496</v>
      </c>
      <c r="AX7" s="45">
        <f>AX5*ttokg/Drivers!AY4</f>
        <v>21.695015389261592</v>
      </c>
      <c r="AY7" s="45">
        <f>AY5*ttokg/Drivers!AZ4</f>
        <v>22.204399006719097</v>
      </c>
      <c r="AZ7" s="45">
        <f>AZ5*ttokg/Drivers!BA4</f>
        <v>22.71397021874013</v>
      </c>
      <c r="BA7" s="45">
        <f>BA5*ttokg/Drivers!BB4</f>
        <v>23.225433185769141</v>
      </c>
      <c r="BB7" s="45">
        <f>BB5*ttokg/Drivers!BC4</f>
        <v>23.79537182595551</v>
      </c>
      <c r="BC7" s="45">
        <f>BC5*ttokg/Drivers!BD4</f>
        <v>24.329346064116447</v>
      </c>
      <c r="BD7" s="45">
        <f>BD5*ttokg/Drivers!BE4</f>
        <v>24.878191409862023</v>
      </c>
      <c r="BE7" s="45">
        <f>BE5*ttokg/Drivers!BF4</f>
        <v>25.444417260305787</v>
      </c>
      <c r="BF7" s="45">
        <f>BF5*ttokg/Drivers!BG4</f>
        <v>26.030620098610566</v>
      </c>
      <c r="BG7" s="45">
        <f>BG5*ttokg/Drivers!BH4</f>
        <v>26.646136101672202</v>
      </c>
      <c r="BH7" s="45">
        <f>BH5*ttokg/Drivers!BI4</f>
        <v>26.668786037560157</v>
      </c>
      <c r="BI7" s="45">
        <f>BI5*ttokg/Drivers!BJ4</f>
        <v>26.599968635383185</v>
      </c>
      <c r="BJ7" s="45">
        <f>BJ5*ttokg/Drivers!BK4</f>
        <v>26.557109731483305</v>
      </c>
      <c r="BK7" s="45">
        <f>BK5*ttokg/Drivers!BL4</f>
        <v>26.486210166545202</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965897.0024432051</v>
      </c>
      <c r="AH8" s="22">
        <f>((Data!$AJ$14*'Intermediate calculations'!AH5)+Data!$AK$14)</f>
        <v>1002460.9757336227</v>
      </c>
      <c r="AI8" s="22">
        <f>((Data!$AJ$14*'Intermediate calculations'!AI5)+Data!$AK$14)</f>
        <v>1027050.457027948</v>
      </c>
      <c r="AJ8" s="22">
        <f>((Data!$AJ$14*'Intermediate calculations'!AJ5)+Data!$AK$14)</f>
        <v>1048555.7508037274</v>
      </c>
      <c r="AK8" s="22">
        <f>((Data!$AJ$14*'Intermediate calculations'!AK5)+Data!$AK$14)</f>
        <v>1072726.8859376938</v>
      </c>
      <c r="AL8" s="22">
        <f>((Data!$AJ$14*'Intermediate calculations'!AL5)+Data!$AK$14)</f>
        <v>1100367.031209226</v>
      </c>
      <c r="AM8" s="22">
        <f>((Data!$AJ$14*'Intermediate calculations'!AM5)+Data!$AK$14)</f>
        <v>1129826.195027662</v>
      </c>
      <c r="AN8" s="22">
        <f>((Data!$AJ$14*'Intermediate calculations'!AN5)+Data!$AK$14)</f>
        <v>1161861.4382616594</v>
      </c>
      <c r="AO8" s="22">
        <f>((Data!$AJ$14*'Intermediate calculations'!AO5)+Data!$AK$14)</f>
        <v>1193592.6042188851</v>
      </c>
      <c r="AP8" s="22">
        <f>((Data!$AJ$14*'Intermediate calculations'!AP5)+Data!$AK$14)</f>
        <v>1227808.9017195681</v>
      </c>
      <c r="AQ8" s="22">
        <f>((Data!$AJ$14*'Intermediate calculations'!AQ5)+Data!$AK$14)</f>
        <v>1262010.2672560534</v>
      </c>
      <c r="AR8" s="22">
        <f>((Data!$AJ$14*'Intermediate calculations'!AR5)+Data!$AK$14)</f>
        <v>1302525.615181006</v>
      </c>
      <c r="AS8" s="22">
        <f>((Data!$AJ$14*'Intermediate calculations'!AS5)+Data!$AK$14)</f>
        <v>1345390.286105332</v>
      </c>
      <c r="AT8" s="22">
        <f>((Data!$AJ$14*'Intermediate calculations'!AT5)+Data!$AK$14)</f>
        <v>1390429.9415733004</v>
      </c>
      <c r="AU8" s="22">
        <f>((Data!$AJ$14*'Intermediate calculations'!AU5)+Data!$AK$14)</f>
        <v>1441527.7399094386</v>
      </c>
      <c r="AV8" s="22">
        <f>((Data!$AJ$14*'Intermediate calculations'!AV5)+Data!$AK$14)</f>
        <v>1490170.143069874</v>
      </c>
      <c r="AW8" s="22">
        <f>((Data!$AJ$14*'Intermediate calculations'!AW5)+Data!$AK$14)</f>
        <v>1542350.9916524473</v>
      </c>
      <c r="AX8" s="22">
        <f>((Data!$AJ$14*'Intermediate calculations'!AX5)+Data!$AK$14)</f>
        <v>1599217.4125340499</v>
      </c>
      <c r="AY8" s="22">
        <f>((Data!$AJ$14*'Intermediate calculations'!AY5)+Data!$AK$14)</f>
        <v>1652829.1347875458</v>
      </c>
      <c r="AZ8" s="22">
        <f>((Data!$AJ$14*'Intermediate calculations'!AZ5)+Data!$AK$14)</f>
        <v>1707148.2659888379</v>
      </c>
      <c r="BA8" s="22">
        <f>((Data!$AJ$14*'Intermediate calculations'!BA5)+Data!$AK$14)</f>
        <v>1762321.3779577427</v>
      </c>
      <c r="BB8" s="22">
        <f>((Data!$AJ$14*'Intermediate calculations'!BB5)+Data!$AK$14)</f>
        <v>1820853.0172795039</v>
      </c>
      <c r="BC8" s="22">
        <f>((Data!$AJ$14*'Intermediate calculations'!BC5)+Data!$AK$14)</f>
        <v>1877069.1833121711</v>
      </c>
      <c r="BD8" s="22">
        <f>((Data!$AJ$14*'Intermediate calculations'!BD5)+Data!$AK$14)</f>
        <v>1935143.8283407073</v>
      </c>
      <c r="BE8" s="22">
        <f>((Data!$AJ$14*'Intermediate calculations'!BE5)+Data!$AK$14)</f>
        <v>1995315.3187674829</v>
      </c>
      <c r="BF8" s="22">
        <f>((Data!$AJ$14*'Intermediate calculations'!BF5)+Data!$AK$14)</f>
        <v>2057834.888984886</v>
      </c>
      <c r="BG8" s="22">
        <f>((Data!$AJ$14*'Intermediate calculations'!BG5)+Data!$AK$14)</f>
        <v>2121050.8846361064</v>
      </c>
      <c r="BH8" s="22">
        <f>((Data!$AJ$14*'Intermediate calculations'!BH5)+Data!$AK$14)</f>
        <v>2134475.7133459235</v>
      </c>
      <c r="BI8" s="22">
        <f>((Data!$AJ$14*'Intermediate calculations'!BI5)+Data!$AK$14)</f>
        <v>2140166.671823197</v>
      </c>
      <c r="BJ8" s="22">
        <f>((Data!$AJ$14*'Intermediate calculations'!BJ5)+Data!$AK$14)</f>
        <v>2148085.1109094378</v>
      </c>
      <c r="BK8" s="22">
        <f>((Data!$AJ$14*'Intermediate calculations'!BK5)+Data!$AK$14)</f>
        <v>2153605.7227610173</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714763.78180797177</v>
      </c>
      <c r="AH9" s="22">
        <f t="shared" si="1"/>
        <v>743826.04399434803</v>
      </c>
      <c r="AI9" s="22">
        <f t="shared" si="1"/>
        <v>764125.54002879327</v>
      </c>
      <c r="AJ9" s="22">
        <f t="shared" si="1"/>
        <v>782222.5900995807</v>
      </c>
      <c r="AK9" s="22">
        <f t="shared" si="1"/>
        <v>802399.71068139491</v>
      </c>
      <c r="AL9" s="22">
        <f t="shared" si="1"/>
        <v>825275.27340691956</v>
      </c>
      <c r="AM9" s="22">
        <f t="shared" si="1"/>
        <v>849629.29866080184</v>
      </c>
      <c r="AN9" s="22">
        <f t="shared" si="1"/>
        <v>876043.52444929117</v>
      </c>
      <c r="AO9" s="22">
        <f t="shared" si="1"/>
        <v>902356.00878947717</v>
      </c>
      <c r="AP9" s="22">
        <f t="shared" si="1"/>
        <v>930679.14750343258</v>
      </c>
      <c r="AQ9" s="22">
        <f t="shared" si="1"/>
        <v>959127.8031146006</v>
      </c>
      <c r="AR9" s="22">
        <f t="shared" si="1"/>
        <v>995129.56999828864</v>
      </c>
      <c r="AS9" s="22">
        <f t="shared" si="1"/>
        <v>1033259.739728895</v>
      </c>
      <c r="AT9" s="22">
        <f t="shared" si="1"/>
        <v>1073411.9148945878</v>
      </c>
      <c r="AU9" s="22">
        <f t="shared" si="1"/>
        <v>1118625.5261697245</v>
      </c>
      <c r="AV9" s="22">
        <f t="shared" si="1"/>
        <v>1162332.7115945017</v>
      </c>
      <c r="AW9" s="22">
        <f t="shared" si="1"/>
        <v>1209203.1774555186</v>
      </c>
      <c r="AX9" s="22">
        <f t="shared" si="1"/>
        <v>1260183.3210768313</v>
      </c>
      <c r="AY9" s="22">
        <f t="shared" si="1"/>
        <v>1309040.6747517362</v>
      </c>
      <c r="AZ9" s="22">
        <f t="shared" si="1"/>
        <v>1358890.0197271151</v>
      </c>
      <c r="BA9" s="22">
        <f t="shared" si="1"/>
        <v>1409857.1023661941</v>
      </c>
      <c r="BB9" s="22">
        <f t="shared" si="1"/>
        <v>1462144.9728754417</v>
      </c>
      <c r="BC9" s="22">
        <f t="shared" si="1"/>
        <v>1512917.7617496101</v>
      </c>
      <c r="BD9" s="22">
        <f t="shared" si="1"/>
        <v>1565531.3571276322</v>
      </c>
      <c r="BE9" s="22">
        <f t="shared" si="1"/>
        <v>1620196.0388391963</v>
      </c>
      <c r="BF9" s="22">
        <f t="shared" si="1"/>
        <v>1677135.4345226821</v>
      </c>
      <c r="BG9" s="22">
        <f t="shared" si="1"/>
        <v>1735019.6236323351</v>
      </c>
      <c r="BH9" s="22">
        <f t="shared" si="1"/>
        <v>1752404.5606570032</v>
      </c>
      <c r="BI9" s="22">
        <f t="shared" si="1"/>
        <v>1763497.3375823146</v>
      </c>
      <c r="BJ9" s="22">
        <f t="shared" si="1"/>
        <v>1776466.3867221051</v>
      </c>
      <c r="BK9" s="22">
        <f t="shared" si="1"/>
        <v>1787492.7498916443</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251133.22063523333</v>
      </c>
      <c r="AH10" s="22">
        <f t="shared" si="2"/>
        <v>258634.93173927465</v>
      </c>
      <c r="AI10" s="22">
        <f t="shared" ref="AI10:BK10" si="3">AI8-AI9</f>
        <v>262924.91699915472</v>
      </c>
      <c r="AJ10" s="22">
        <f t="shared" si="3"/>
        <v>266333.16070414672</v>
      </c>
      <c r="AK10" s="22">
        <f t="shared" si="3"/>
        <v>270327.17525629885</v>
      </c>
      <c r="AL10" s="22">
        <f t="shared" si="3"/>
        <v>275091.75780230644</v>
      </c>
      <c r="AM10" s="22">
        <f t="shared" si="3"/>
        <v>280196.89636686014</v>
      </c>
      <c r="AN10" s="22">
        <f t="shared" si="3"/>
        <v>285817.91381236818</v>
      </c>
      <c r="AO10" s="22">
        <f t="shared" si="3"/>
        <v>291236.5954294079</v>
      </c>
      <c r="AP10" s="22">
        <f t="shared" si="3"/>
        <v>297129.75421613548</v>
      </c>
      <c r="AQ10" s="22">
        <f t="shared" si="3"/>
        <v>302882.4641414528</v>
      </c>
      <c r="AR10" s="22">
        <f t="shared" si="3"/>
        <v>307396.04518271738</v>
      </c>
      <c r="AS10" s="22">
        <f t="shared" si="3"/>
        <v>312130.54637643695</v>
      </c>
      <c r="AT10" s="22">
        <f t="shared" si="3"/>
        <v>317018.02667871257</v>
      </c>
      <c r="AU10" s="22">
        <f t="shared" si="3"/>
        <v>322902.21373971412</v>
      </c>
      <c r="AV10" s="22">
        <f t="shared" si="3"/>
        <v>327837.43147537229</v>
      </c>
      <c r="AW10" s="22">
        <f t="shared" si="3"/>
        <v>333147.81419692864</v>
      </c>
      <c r="AX10" s="22">
        <f t="shared" si="3"/>
        <v>339034.09145721863</v>
      </c>
      <c r="AY10" s="22">
        <f t="shared" si="3"/>
        <v>343788.46003580955</v>
      </c>
      <c r="AZ10" s="22">
        <f t="shared" si="3"/>
        <v>348258.24626172287</v>
      </c>
      <c r="BA10" s="22">
        <f t="shared" si="3"/>
        <v>352464.27559154853</v>
      </c>
      <c r="BB10" s="22">
        <f t="shared" si="3"/>
        <v>358708.04440406221</v>
      </c>
      <c r="BC10" s="22">
        <f t="shared" si="3"/>
        <v>364151.42156256107</v>
      </c>
      <c r="BD10" s="22">
        <f t="shared" si="3"/>
        <v>369612.4712130751</v>
      </c>
      <c r="BE10" s="22">
        <f t="shared" si="3"/>
        <v>375119.27992828656</v>
      </c>
      <c r="BF10" s="22">
        <f t="shared" si="3"/>
        <v>380699.4544622039</v>
      </c>
      <c r="BG10" s="22">
        <f t="shared" si="3"/>
        <v>386031.26100377133</v>
      </c>
      <c r="BH10" s="22">
        <f t="shared" si="3"/>
        <v>382071.15268892027</v>
      </c>
      <c r="BI10" s="22">
        <f t="shared" si="3"/>
        <v>376669.33424088242</v>
      </c>
      <c r="BJ10" s="22">
        <f t="shared" si="3"/>
        <v>371618.72418733267</v>
      </c>
      <c r="BK10" s="22">
        <f t="shared" si="3"/>
        <v>366112.97286937293</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2126788.8104642131</v>
      </c>
      <c r="AH12" s="22">
        <f>((Data!$AJ$6*'Intermediate calculations'!AH4)+Data!$AK$6)*Drivers!AI4</f>
        <v>2173089.5020271786</v>
      </c>
      <c r="AI12" s="22">
        <f>((Data!$AJ$6*'Intermediate calculations'!AI4)+Data!$AK$6)*Drivers!AJ4</f>
        <v>2208622.5995796635</v>
      </c>
      <c r="AJ12" s="22">
        <f>((Data!$AJ$6*'Intermediate calculations'!AJ4)+Data!$AK$6)*Drivers!AK4</f>
        <v>2241494.9223212227</v>
      </c>
      <c r="AK12" s="22">
        <f>((Data!$AJ$6*'Intermediate calculations'!AK4)+Data!$AK$6)*Drivers!AL4</f>
        <v>2276950.3872288265</v>
      </c>
      <c r="AL12" s="22">
        <f>((Data!$AJ$6*'Intermediate calculations'!AL4)+Data!$AK$6)*Drivers!AM4</f>
        <v>2315722.9848877587</v>
      </c>
      <c r="AM12" s="22">
        <f>((Data!$AJ$6*'Intermediate calculations'!AM4)+Data!$AK$6)*Drivers!AN4</f>
        <v>2354321.5717716757</v>
      </c>
      <c r="AN12" s="22">
        <f>((Data!$AJ$6*'Intermediate calculations'!AN4)+Data!$AK$6)*Drivers!AO4</f>
        <v>2395384.3251724672</v>
      </c>
      <c r="AO12" s="22">
        <f>((Data!$AJ$6*'Intermediate calculations'!AO4)+Data!$AK$6)*Drivers!AP4</f>
        <v>2436286.6062617288</v>
      </c>
      <c r="AP12" s="22">
        <f>((Data!$AJ$6*'Intermediate calculations'!AP4)+Data!$AK$6)*Drivers!AQ4</f>
        <v>2479572.426546535</v>
      </c>
      <c r="AQ12" s="22">
        <f>((Data!$AJ$6*'Intermediate calculations'!AQ4)+Data!$AK$6)*Drivers!AR4</f>
        <v>2522963.6925429017</v>
      </c>
      <c r="AR12" s="22">
        <f>((Data!$AJ$6*'Intermediate calculations'!AR4)+Data!$AK$6)*Drivers!AS4</f>
        <v>2570588.2554708915</v>
      </c>
      <c r="AS12" s="22">
        <f>((Data!$AJ$6*'Intermediate calculations'!AS4)+Data!$AK$6)*Drivers!AT4</f>
        <v>2620445.8566444675</v>
      </c>
      <c r="AT12" s="22">
        <f>((Data!$AJ$6*'Intermediate calculations'!AT4)+Data!$AK$6)*Drivers!AU4</f>
        <v>2672378.3338446072</v>
      </c>
      <c r="AU12" s="22">
        <f>((Data!$AJ$6*'Intermediate calculations'!AU4)+Data!$AK$6)*Drivers!AV4</f>
        <v>2729926.6644176729</v>
      </c>
      <c r="AV12" s="22">
        <f>((Data!$AJ$6*'Intermediate calculations'!AV4)+Data!$AK$6)*Drivers!AW4</f>
        <v>2785330.029809528</v>
      </c>
      <c r="AW12" s="22">
        <f>((Data!$AJ$6*'Intermediate calculations'!AW4)+Data!$AK$6)*Drivers!AX4</f>
        <v>2842468.5411097282</v>
      </c>
      <c r="AX12" s="22">
        <f>((Data!$AJ$6*'Intermediate calculations'!AX4)+Data!$AK$6)*Drivers!AY4</f>
        <v>2903948.8250705744</v>
      </c>
      <c r="AY12" s="22">
        <f>((Data!$AJ$6*'Intermediate calculations'!AY4)+Data!$AK$6)*Drivers!AZ4</f>
        <v>2962532.4194807908</v>
      </c>
      <c r="AZ12" s="22">
        <f>((Data!$AJ$6*'Intermediate calculations'!AZ4)+Data!$AK$6)*Drivers!BA4</f>
        <v>3021832.0094715501</v>
      </c>
      <c r="BA12" s="22">
        <f>((Data!$AJ$6*'Intermediate calculations'!BA4)+Data!$AK$6)*Drivers!BB4</f>
        <v>3081981.7417173516</v>
      </c>
      <c r="BB12" s="22">
        <f>((Data!$AJ$6*'Intermediate calculations'!BB4)+Data!$AK$6)*Drivers!BC4</f>
        <v>3143760.8921480845</v>
      </c>
      <c r="BC12" s="22">
        <f>((Data!$AJ$6*'Intermediate calculations'!BC4)+Data!$AK$6)*Drivers!BD4</f>
        <v>3203481.3532342464</v>
      </c>
      <c r="BD12" s="22">
        <f>((Data!$AJ$6*'Intermediate calculations'!BD4)+Data!$AK$6)*Drivers!BE4</f>
        <v>3264948.7525830963</v>
      </c>
      <c r="BE12" s="22">
        <f>((Data!$AJ$6*'Intermediate calculations'!BE4)+Data!$AK$6)*Drivers!BF4</f>
        <v>3328380.7304510404</v>
      </c>
      <c r="BF12" s="22">
        <f>((Data!$AJ$6*'Intermediate calculations'!BF4)+Data!$AK$6)*Drivers!BG4</f>
        <v>3394006.6605945979</v>
      </c>
      <c r="BG12" s="22">
        <f>((Data!$AJ$6*'Intermediate calculations'!BG4)+Data!$AK$6)*Drivers!BH4</f>
        <v>3458774.981037756</v>
      </c>
      <c r="BH12" s="22">
        <f>((Data!$AJ$6*'Intermediate calculations'!BH4)+Data!$AK$6)*Drivers!BI4</f>
        <v>3478186.1872284049</v>
      </c>
      <c r="BI12" s="22">
        <f>((Data!$AJ$6*'Intermediate calculations'!BI4)+Data!$AK$6)*Drivers!BJ4</f>
        <v>3490583.2018582057</v>
      </c>
      <c r="BJ12" s="22">
        <f>((Data!$AJ$6*'Intermediate calculations'!BJ4)+Data!$AK$6)*Drivers!BK4</f>
        <v>3505047.7620642767</v>
      </c>
      <c r="BK12" s="22">
        <f>((Data!$AJ$6*'Intermediate calculations'!BK4)+Data!$AK$6)*Drivers!BL4</f>
        <v>3517363.2615918801</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35.859649074430969</v>
      </c>
      <c r="AH13" s="45">
        <f>AH12*ttokg/Drivers!AI4</f>
        <v>36.223241424138926</v>
      </c>
      <c r="AI13" s="45">
        <f>AI12*ttokg/Drivers!AJ4</f>
        <v>36.396467648427588</v>
      </c>
      <c r="AJ13" s="45">
        <f>AJ12*ttokg/Drivers!AK4</f>
        <v>36.517708058954128</v>
      </c>
      <c r="AK13" s="45">
        <f>AK12*ttokg/Drivers!AL4</f>
        <v>36.673076880611276</v>
      </c>
      <c r="AL13" s="45">
        <f>AL12*ttokg/Drivers!AM4</f>
        <v>36.872995087817394</v>
      </c>
      <c r="AM13" s="45">
        <f>AM12*ttokg/Drivers!AN4</f>
        <v>37.122075434648323</v>
      </c>
      <c r="AN13" s="45">
        <f>AN12*ttokg/Drivers!AO4</f>
        <v>37.401268164862572</v>
      </c>
      <c r="AO13" s="45">
        <f>AO12*ttokg/Drivers!AP4</f>
        <v>37.669005987935307</v>
      </c>
      <c r="AP13" s="45">
        <f>AP12*ttokg/Drivers!AQ4</f>
        <v>37.964461014658653</v>
      </c>
      <c r="AQ13" s="45">
        <f>AQ12*ttokg/Drivers!AR4</f>
        <v>38.252171900167241</v>
      </c>
      <c r="AR13" s="45">
        <f>AR12*ttokg/Drivers!AS4</f>
        <v>38.644434476222841</v>
      </c>
      <c r="AS13" s="45">
        <f>AS12*ttokg/Drivers!AT4</f>
        <v>39.060605130989394</v>
      </c>
      <c r="AT13" s="45">
        <f>AT12*ttokg/Drivers!AU4</f>
        <v>39.497631855702778</v>
      </c>
      <c r="AU13" s="45">
        <f>AU12*ttokg/Drivers!AV4</f>
        <v>40.006764997853587</v>
      </c>
      <c r="AV13" s="45">
        <f>AV12*ttokg/Drivers!AW4</f>
        <v>40.473285010947087</v>
      </c>
      <c r="AW13" s="45">
        <f>AW12*ttokg/Drivers!AX4</f>
        <v>41.003365573948265</v>
      </c>
      <c r="AX13" s="45">
        <f>AX12*ttokg/Drivers!AY4</f>
        <v>41.585779046426069</v>
      </c>
      <c r="AY13" s="45">
        <f>AY12*ttokg/Drivers!AZ4</f>
        <v>42.116380360535693</v>
      </c>
      <c r="AZ13" s="45">
        <f>AZ12*ttokg/Drivers!BA4</f>
        <v>42.647177083210707</v>
      </c>
      <c r="BA13" s="45">
        <f>BA12*ttokg/Drivers!BB4</f>
        <v>43.179944359430856</v>
      </c>
      <c r="BB13" s="45">
        <f>BB12*ttokg/Drivers!BC4</f>
        <v>43.773623035149107</v>
      </c>
      <c r="BC13" s="45">
        <f>BC12*ttokg/Drivers!BD4</f>
        <v>44.329839259540158</v>
      </c>
      <c r="BD13" s="45">
        <f>BD12*ttokg/Drivers!BE4</f>
        <v>44.901546027710516</v>
      </c>
      <c r="BE13" s="45">
        <f>BE12*ttokg/Drivers!BF4</f>
        <v>45.491357262370727</v>
      </c>
      <c r="BF13" s="45">
        <f>BF12*ttokg/Drivers!BG4</f>
        <v>46.10197759973417</v>
      </c>
      <c r="BG13" s="45">
        <f>BG12*ttokg/Drivers!BH4</f>
        <v>46.743132102719834</v>
      </c>
      <c r="BH13" s="45">
        <f>BH12*ttokg/Drivers!BI4</f>
        <v>46.766725491542651</v>
      </c>
      <c r="BI13" s="45">
        <f>BI12*ttokg/Drivers!BJ4</f>
        <v>46.695041592066325</v>
      </c>
      <c r="BJ13" s="45">
        <f>BJ12*ttokg/Drivers!BK4</f>
        <v>46.650397457564942</v>
      </c>
      <c r="BK13" s="45">
        <f>BK12*ttokg/Drivers!BL4</f>
        <v>46.5765446656088</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1.7749872999789747E-2</v>
      </c>
      <c r="AH14" s="22">
        <f>((Data!$AJ$6*LN('Intermediate calculations'!AH4))+Data!$AK$6)</f>
        <v>1.7754962810487631E-2</v>
      </c>
      <c r="AI14" s="22">
        <f>((Data!$AJ$6*LN('Intermediate calculations'!AI4))+Data!$AK$6)</f>
        <v>1.7757354687360449E-2</v>
      </c>
      <c r="AJ14" s="22">
        <f>((Data!$AJ$6*LN('Intermediate calculations'!AJ4))+Data!$AK$6)</f>
        <v>1.7759016341420956E-2</v>
      </c>
      <c r="AK14" s="22">
        <f>((Data!$AJ$6*LN('Intermediate calculations'!AK4))+Data!$AK$6)</f>
        <v>1.7761131023302991E-2</v>
      </c>
      <c r="AL14" s="22">
        <f>((Data!$AJ$6*LN('Intermediate calculations'!AL4))+Data!$AK$6)</f>
        <v>1.776382811338861E-2</v>
      </c>
      <c r="AM14" s="22">
        <f>((Data!$AJ$6*LN('Intermediate calculations'!AM4))+Data!$AK$6)</f>
        <v>1.7767151495848281E-2</v>
      </c>
      <c r="AN14" s="22">
        <f>((Data!$AJ$6*LN('Intermediate calculations'!AN4))+Data!$AK$6)</f>
        <v>1.7770829067194134E-2</v>
      </c>
      <c r="AO14" s="22">
        <f>((Data!$AJ$6*LN('Intermediate calculations'!AO4))+Data!$AK$6)</f>
        <v>1.7774309701607083E-2</v>
      </c>
      <c r="AP14" s="22">
        <f>((Data!$AJ$6*LN('Intermediate calculations'!AP4))+Data!$AK$6)</f>
        <v>1.7778099718774146E-2</v>
      </c>
      <c r="AQ14" s="22">
        <f>((Data!$AJ$6*LN('Intermediate calculations'!AQ4))+Data!$AK$6)</f>
        <v>1.7781740381081011E-2</v>
      </c>
      <c r="AR14" s="22">
        <f>((Data!$AJ$6*LN('Intermediate calculations'!AR4))+Data!$AK$6)</f>
        <v>1.7786626881956841E-2</v>
      </c>
      <c r="AS14" s="22">
        <f>((Data!$AJ$6*LN('Intermediate calculations'!AS4))+Data!$AK$6)</f>
        <v>1.7791717091302794E-2</v>
      </c>
      <c r="AT14" s="22">
        <f>((Data!$AJ$6*LN('Intermediate calculations'!AT4))+Data!$AK$6)</f>
        <v>1.7796961899699194E-2</v>
      </c>
      <c r="AU14" s="22">
        <f>((Data!$AJ$6*LN('Intermediate calculations'!AU4))+Data!$AK$6)</f>
        <v>1.780294732298952E-2</v>
      </c>
      <c r="AV14" s="22">
        <f>((Data!$AJ$6*LN('Intermediate calculations'!AV4))+Data!$AK$6)</f>
        <v>1.7808318611904184E-2</v>
      </c>
      <c r="AW14" s="22">
        <f>((Data!$AJ$6*LN('Intermediate calculations'!AW4))+Data!$AK$6)</f>
        <v>1.7814295815126804E-2</v>
      </c>
      <c r="AX14" s="22">
        <f>((Data!$AJ$6*LN('Intermediate calculations'!AX4))+Data!$AK$6)</f>
        <v>1.7820715295437054E-2</v>
      </c>
      <c r="AY14" s="22">
        <f>((Data!$AJ$6*LN('Intermediate calculations'!AY4))+Data!$AK$6)</f>
        <v>1.7826434794943145E-2</v>
      </c>
      <c r="AZ14" s="22">
        <f>((Data!$AJ$6*LN('Intermediate calculations'!AZ4))+Data!$AK$6)</f>
        <v>1.7832038662742952E-2</v>
      </c>
      <c r="BA14" s="22">
        <f>((Data!$AJ$6*LN('Intermediate calculations'!BA4))+Data!$AK$6)</f>
        <v>1.783754969958521E-2</v>
      </c>
      <c r="BB14" s="22">
        <f>((Data!$AJ$6*LN('Intermediate calculations'!BB4))+Data!$AK$6)</f>
        <v>1.7843562209323347E-2</v>
      </c>
      <c r="BC14" s="22">
        <f>((Data!$AJ$6*LN('Intermediate calculations'!BC4))+Data!$AK$6)</f>
        <v>1.7849077343818995E-2</v>
      </c>
      <c r="BD14" s="22">
        <f>((Data!$AJ$6*LN('Intermediate calculations'!BD4))+Data!$AK$6)</f>
        <v>1.7854632004434486E-2</v>
      </c>
      <c r="BE14" s="22">
        <f>((Data!$AJ$6*LN('Intermediate calculations'!BE4))+Data!$AK$6)</f>
        <v>1.7860246230489957E-2</v>
      </c>
      <c r="BF14" s="22">
        <f>((Data!$AJ$6*LN('Intermediate calculations'!BF4))+Data!$AK$6)</f>
        <v>1.7865939090575957E-2</v>
      </c>
      <c r="BG14" s="22">
        <f>((Data!$AJ$6*LN('Intermediate calculations'!BG4))+Data!$AK$6)</f>
        <v>1.7871791226012592E-2</v>
      </c>
      <c r="BH14" s="22">
        <f>((Data!$AJ$6*LN('Intermediate calculations'!BH4))+Data!$AK$6)</f>
        <v>1.7872004193560137E-2</v>
      </c>
      <c r="BI14" s="22">
        <f>((Data!$AJ$6*LN('Intermediate calculations'!BI4))+Data!$AK$6)</f>
        <v>1.7871356616827681E-2</v>
      </c>
      <c r="BJ14" s="22">
        <f>((Data!$AJ$6*LN('Intermediate calculations'!BJ4))+Data!$AK$6)</f>
        <v>1.7870952531777035E-2</v>
      </c>
      <c r="BK14" s="22">
        <f>((Data!$AJ$6*LN('Intermediate calculations'!BK4))+Data!$AK$6)</f>
        <v>1.7870282752617289E-2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3046613.2427450046</v>
      </c>
      <c r="AH15" s="22">
        <f>((Data!$AJ$17*'Intermediate calculations'!AH12)+Data!$AK$17)</f>
        <v>3097273.2579534007</v>
      </c>
      <c r="AI15" s="22">
        <f>((Data!$AJ$17*'Intermediate calculations'!AI12)+Data!$AK$17)</f>
        <v>3136151.8837718144</v>
      </c>
      <c r="AJ15" s="22">
        <f>((Data!$AJ$17*'Intermediate calculations'!AJ12)+Data!$AK$17)</f>
        <v>3172119.2163063185</v>
      </c>
      <c r="AK15" s="22">
        <f>((Data!$AJ$17*'Intermediate calculations'!AK12)+Data!$AK$17)</f>
        <v>3210912.900175971</v>
      </c>
      <c r="AL15" s="22">
        <f>((Data!$AJ$17*'Intermediate calculations'!AL12)+Data!$AK$17)</f>
        <v>3253336.0329794912</v>
      </c>
      <c r="AM15" s="22">
        <f>((Data!$AJ$17*'Intermediate calculations'!AM12)+Data!$AK$17)</f>
        <v>3295568.7714668345</v>
      </c>
      <c r="AN15" s="22">
        <f>((Data!$AJ$17*'Intermediate calculations'!AN12)+Data!$AK$17)</f>
        <v>3340497.6837910432</v>
      </c>
      <c r="AO15" s="22">
        <f>((Data!$AJ$17*'Intermediate calculations'!AO12)+Data!$AK$17)</f>
        <v>3385251.0149420947</v>
      </c>
      <c r="AP15" s="22">
        <f>((Data!$AJ$17*'Intermediate calculations'!AP12)+Data!$AK$17)</f>
        <v>3432612.3013486713</v>
      </c>
      <c r="AQ15" s="22">
        <f>((Data!$AJ$17*'Intermediate calculations'!AQ12)+Data!$AK$17)</f>
        <v>3480088.9614391178</v>
      </c>
      <c r="AR15" s="22">
        <f>((Data!$AJ$17*'Intermediate calculations'!AR12)+Data!$AK$17)</f>
        <v>3532197.4937478444</v>
      </c>
      <c r="AS15" s="22">
        <f>((Data!$AJ$17*'Intermediate calculations'!AS12)+Data!$AK$17)</f>
        <v>3586749.310328654</v>
      </c>
      <c r="AT15" s="22">
        <f>((Data!$AJ$17*'Intermediate calculations'!AT12)+Data!$AK$17)</f>
        <v>3643571.3576017693</v>
      </c>
      <c r="AU15" s="22">
        <f>((Data!$AJ$17*'Intermediate calculations'!AU12)+Data!$AK$17)</f>
        <v>3706538.0046136091</v>
      </c>
      <c r="AV15" s="22">
        <f>((Data!$AJ$17*'Intermediate calculations'!AV12)+Data!$AK$17)</f>
        <v>3767157.7327127187</v>
      </c>
      <c r="AW15" s="22">
        <f>((Data!$AJ$17*'Intermediate calculations'!AW12)+Data!$AK$17)</f>
        <v>3829675.974962227</v>
      </c>
      <c r="AX15" s="22">
        <f>((Data!$AJ$17*'Intermediate calculations'!AX12)+Data!$AK$17)</f>
        <v>3896944.7784149228</v>
      </c>
      <c r="AY15" s="22">
        <f>((Data!$AJ$17*'Intermediate calculations'!AY12)+Data!$AK$17)</f>
        <v>3961044.1618927708</v>
      </c>
      <c r="AZ15" s="22">
        <f>((Data!$AJ$17*'Intermediate calculations'!AZ12)+Data!$AK$17)</f>
        <v>4025926.9536907757</v>
      </c>
      <c r="BA15" s="22">
        <f>((Data!$AJ$17*'Intermediate calculations'!BA12)+Data!$AK$17)</f>
        <v>4091739.930721784</v>
      </c>
      <c r="BB15" s="22">
        <f>((Data!$AJ$17*'Intermediate calculations'!BB12)+Data!$AK$17)</f>
        <v>4159335.7396553615</v>
      </c>
      <c r="BC15" s="22">
        <f>((Data!$AJ$17*'Intermediate calculations'!BC12)+Data!$AK$17)</f>
        <v>4224679.0285944268</v>
      </c>
      <c r="BD15" s="22">
        <f>((Data!$AJ$17*'Intermediate calculations'!BD12)+Data!$AK$17)</f>
        <v>4291933.734317312</v>
      </c>
      <c r="BE15" s="22">
        <f>((Data!$AJ$17*'Intermediate calculations'!BE12)+Data!$AK$17)</f>
        <v>4361337.9884442426</v>
      </c>
      <c r="BF15" s="22">
        <f>((Data!$AJ$17*'Intermediate calculations'!BF12)+Data!$AK$17)</f>
        <v>4433142.7608333668</v>
      </c>
      <c r="BG15" s="22">
        <f>((Data!$AJ$17*'Intermediate calculations'!BG12)+Data!$AK$17)</f>
        <v>4504009.1774658374</v>
      </c>
      <c r="BH15" s="22">
        <f>((Data!$AJ$17*'Intermediate calculations'!BH12)+Data!$AK$17)</f>
        <v>4525247.9963179119</v>
      </c>
      <c r="BI15" s="22">
        <f>((Data!$AJ$17*'Intermediate calculations'!BI12)+Data!$AK$17)</f>
        <v>4538812.2202740563</v>
      </c>
      <c r="BJ15" s="22">
        <f>((Data!$AJ$17*'Intermediate calculations'!BJ12)+Data!$AK$17)</f>
        <v>4554638.6542923432</v>
      </c>
      <c r="BK15" s="22">
        <f>((Data!$AJ$17*'Intermediate calculations'!BK12)+Data!$AK$17)</f>
        <v>4568113.688299533</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177650.64411778297</v>
      </c>
      <c r="AH18" s="22">
        <f t="shared" si="4"/>
        <v>179071.45672479112</v>
      </c>
      <c r="AI18" s="22">
        <f t="shared" si="4"/>
        <v>180494.90639409202</v>
      </c>
      <c r="AJ18" s="22">
        <f t="shared" si="4"/>
        <v>181931.01812560749</v>
      </c>
      <c r="AK18" s="22">
        <f t="shared" si="4"/>
        <v>183386.34258815943</v>
      </c>
      <c r="AL18" s="22">
        <f t="shared" si="4"/>
        <v>184861.95616661801</v>
      </c>
      <c r="AM18" s="22">
        <f t="shared" si="4"/>
        <v>186144.51442781219</v>
      </c>
      <c r="AN18" s="22">
        <f t="shared" si="4"/>
        <v>187442.23205816888</v>
      </c>
      <c r="AO18" s="22">
        <f t="shared" si="4"/>
        <v>188752.04176920623</v>
      </c>
      <c r="AP18" s="22">
        <f t="shared" si="4"/>
        <v>190077.15372970662</v>
      </c>
      <c r="AQ18" s="22">
        <f t="shared" si="4"/>
        <v>191414.92383111466</v>
      </c>
      <c r="AR18" s="22">
        <f t="shared" si="4"/>
        <v>192597.54680300975</v>
      </c>
      <c r="AS18" s="22">
        <f t="shared" si="4"/>
        <v>193792.48063260742</v>
      </c>
      <c r="AT18" s="22">
        <f t="shared" si="4"/>
        <v>194999.61518687915</v>
      </c>
      <c r="AU18" s="22">
        <f t="shared" si="4"/>
        <v>196223.33288676525</v>
      </c>
      <c r="AV18" s="22">
        <f t="shared" si="4"/>
        <v>197454.29311920935</v>
      </c>
      <c r="AW18" s="22">
        <f t="shared" si="4"/>
        <v>198530.46644856699</v>
      </c>
      <c r="AX18" s="22">
        <f t="shared" si="4"/>
        <v>199619.28284883016</v>
      </c>
      <c r="AY18" s="22">
        <f t="shared" si="4"/>
        <v>200712.00663888565</v>
      </c>
      <c r="AZ18" s="22">
        <f t="shared" si="4"/>
        <v>201813.07905052759</v>
      </c>
      <c r="BA18" s="22">
        <f t="shared" si="4"/>
        <v>202922.71773400845</v>
      </c>
      <c r="BB18" s="22">
        <f t="shared" si="4"/>
        <v>203883.57676111927</v>
      </c>
      <c r="BC18" s="22">
        <f t="shared" si="4"/>
        <v>204847.43782215886</v>
      </c>
      <c r="BD18" s="22">
        <f t="shared" si="4"/>
        <v>205818.95625195437</v>
      </c>
      <c r="BE18" s="22">
        <f t="shared" si="4"/>
        <v>206798.43071457866</v>
      </c>
      <c r="BF18" s="22">
        <f t="shared" si="4"/>
        <v>207786.17433561833</v>
      </c>
      <c r="BG18" s="22">
        <f t="shared" si="4"/>
        <v>208615.79883436667</v>
      </c>
      <c r="BH18" s="22">
        <f t="shared" si="4"/>
        <v>209394.1799311887</v>
      </c>
      <c r="BI18" s="22">
        <f t="shared" si="4"/>
        <v>210167.89689973506</v>
      </c>
      <c r="BJ18" s="22">
        <f t="shared" si="4"/>
        <v>210947.99733787394</v>
      </c>
      <c r="BK18" s="22">
        <f t="shared" si="4"/>
        <v>211729.38080274107</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190815.5161162208</v>
      </c>
      <c r="AH19" s="22">
        <f>(((Data!$AJ$7*'Intermediate calculations'!AH4)+Data!$AK$7)*Drivers!AI4)</f>
        <v>193054.33489110679</v>
      </c>
      <c r="AI19" s="22">
        <f>(((Data!$AJ$7*'Intermediate calculations'!AI4)+Data!$AK$7)*Drivers!AJ4)</f>
        <v>195297.30896736213</v>
      </c>
      <c r="AJ19" s="22">
        <f>(((Data!$AJ$7*'Intermediate calculations'!AJ4)+Data!$AK$7)*Drivers!AK4)</f>
        <v>197560.23505028954</v>
      </c>
      <c r="AK19" s="22">
        <f>(((Data!$AJ$7*'Intermediate calculations'!AK4)+Data!$AK$7)*Drivers!AL4)</f>
        <v>199853.43523322785</v>
      </c>
      <c r="AL19" s="22">
        <f>(((Data!$AJ$7*'Intermediate calculations'!AL4)+Data!$AK$7)*Drivers!AM4)</f>
        <v>202178.6056094158</v>
      </c>
      <c r="AM19" s="22">
        <f>(((Data!$AJ$7*'Intermediate calculations'!AM4)+Data!$AK$7)*Drivers!AN4)</f>
        <v>204199.57269605575</v>
      </c>
      <c r="AN19" s="22">
        <f>(((Data!$AJ$7*'Intermediate calculations'!AN4)+Data!$AK$7)*Drivers!AO4)</f>
        <v>206244.42687387805</v>
      </c>
      <c r="AO19" s="22">
        <f>(((Data!$AJ$7*'Intermediate calculations'!AO4)+Data!$AK$7)*Drivers!AP4)</f>
        <v>208308.33492067756</v>
      </c>
      <c r="AP19" s="22">
        <f>(((Data!$AJ$7*'Intermediate calculations'!AP4)+Data!$AK$7)*Drivers!AQ4)</f>
        <v>210396.35519960886</v>
      </c>
      <c r="AQ19" s="22">
        <f>(((Data!$AJ$7*'Intermediate calculations'!AQ4)+Data!$AK$7)*Drivers!AR4)</f>
        <v>212504.32130628647</v>
      </c>
      <c r="AR19" s="22">
        <f>(((Data!$AJ$7*'Intermediate calculations'!AR4)+Data!$AK$7)*Drivers!AS4)</f>
        <v>214367.81723814303</v>
      </c>
      <c r="AS19" s="22">
        <f>(((Data!$AJ$7*'Intermediate calculations'!AS4)+Data!$AK$7)*Drivers!AT4)</f>
        <v>216250.7117727593</v>
      </c>
      <c r="AT19" s="22">
        <f>(((Data!$AJ$7*'Intermediate calculations'!AT4)+Data!$AK$7)*Drivers!AU4)</f>
        <v>218152.83137008466</v>
      </c>
      <c r="AU19" s="22">
        <f>(((Data!$AJ$7*'Intermediate calculations'!AU4)+Data!$AK$7)*Drivers!AV4)</f>
        <v>220081.08154759</v>
      </c>
      <c r="AV19" s="22">
        <f>(((Data!$AJ$7*'Intermediate calculations'!AV4)+Data!$AK$7)*Drivers!AW4)</f>
        <v>222020.74400971943</v>
      </c>
      <c r="AW19" s="22">
        <f>(((Data!$AJ$7*'Intermediate calculations'!AW4)+Data!$AK$7)*Drivers!AX4)</f>
        <v>223716.50391705221</v>
      </c>
      <c r="AX19" s="22">
        <f>(((Data!$AJ$7*'Intermediate calculations'!AX4)+Data!$AK$7)*Drivers!AY4)</f>
        <v>225432.18590585861</v>
      </c>
      <c r="AY19" s="22">
        <f>(((Data!$AJ$7*'Intermediate calculations'!AY4)+Data!$AK$7)*Drivers!AZ4)</f>
        <v>227154.02489072818</v>
      </c>
      <c r="AZ19" s="22">
        <f>(((Data!$AJ$7*'Intermediate calculations'!AZ4)+Data!$AK$7)*Drivers!BA4)</f>
        <v>228889.01905922996</v>
      </c>
      <c r="BA19" s="22">
        <f>(((Data!$AJ$7*'Intermediate calculations'!BA4)+Data!$AK$7)*Drivers!BB4)</f>
        <v>230637.51136966061</v>
      </c>
      <c r="BB19" s="22">
        <f>(((Data!$AJ$7*'Intermediate calculations'!BB4)+Data!$AK$7)*Drivers!BC4)</f>
        <v>232151.5669314593</v>
      </c>
      <c r="BC19" s="22">
        <f>(((Data!$AJ$7*'Intermediate calculations'!BC4)+Data!$AK$7)*Drivers!BD4)</f>
        <v>233670.35289182665</v>
      </c>
      <c r="BD19" s="22">
        <f>(((Data!$AJ$7*'Intermediate calculations'!BD4)+Data!$AK$7)*Drivers!BE4)</f>
        <v>235201.20480716403</v>
      </c>
      <c r="BE19" s="22">
        <f>(((Data!$AJ$7*'Intermediate calculations'!BE4)+Data!$AK$7)*Drivers!BF4)</f>
        <v>236744.59329177372</v>
      </c>
      <c r="BF19" s="22">
        <f>(((Data!$AJ$7*'Intermediate calculations'!BF4)+Data!$AK$7)*Drivers!BG4)</f>
        <v>238301.01174741649</v>
      </c>
      <c r="BG19" s="22">
        <f>(((Data!$AJ$7*'Intermediate calculations'!BG4)+Data!$AK$7)*Drivers!BH4)</f>
        <v>239608.27696644797</v>
      </c>
      <c r="BH19" s="22">
        <f>(((Data!$AJ$7*'Intermediate calculations'!BH4)+Data!$AK$7)*Drivers!BI4)</f>
        <v>240834.79635752446</v>
      </c>
      <c r="BI19" s="22">
        <f>(((Data!$AJ$7*'Intermediate calculations'!BI4)+Data!$AK$7)*Drivers!BJ4)</f>
        <v>242053.9663360884</v>
      </c>
      <c r="BJ19" s="22">
        <f>(((Data!$AJ$7*'Intermediate calculations'!BJ4)+Data!$AK$7)*Drivers!BK4)</f>
        <v>243283.19494694634</v>
      </c>
      <c r="BK19" s="22">
        <f>(((Data!$AJ$7*'Intermediate calculations'!BK4)+Data!$AK$7)*Drivers!BL4)</f>
        <v>244514.44526306912</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3.2173281203179633E-3</v>
      </c>
      <c r="AH20" s="22">
        <f>AH19/Drivers!AI4</f>
        <v>3.2180238201020336E-3</v>
      </c>
      <c r="AI20" s="22">
        <f>AI19/Drivers!AJ4</f>
        <v>3.2183552721992232E-3</v>
      </c>
      <c r="AJ20" s="22">
        <f>AJ19/Drivers!AK4</f>
        <v>3.2185872543283624E-3</v>
      </c>
      <c r="AK20" s="22">
        <f>AK19/Drivers!AL4</f>
        <v>3.218884537964184E-3</v>
      </c>
      <c r="AL20" s="22">
        <f>AL19/Drivers!AM4</f>
        <v>3.2192670626616827E-3</v>
      </c>
      <c r="AM20" s="22">
        <f>AM19/Drivers!AN4</f>
        <v>3.219743654492192E-3</v>
      </c>
      <c r="AN20" s="22">
        <f>AN19/Drivers!AO4</f>
        <v>3.2202778635377891E-3</v>
      </c>
      <c r="AO20" s="22">
        <f>AO19/Drivers!AP4</f>
        <v>3.2207901546953146E-3</v>
      </c>
      <c r="AP20" s="22">
        <f>AP19/Drivers!AQ4</f>
        <v>3.2213554801166521E-3</v>
      </c>
      <c r="AQ20" s="22">
        <f>AQ19/Drivers!AR4</f>
        <v>3.2219059878517125E-3</v>
      </c>
      <c r="AR20" s="22">
        <f>AR19/Drivers!AS4</f>
        <v>3.2226565454189435E-3</v>
      </c>
      <c r="AS20" s="22">
        <f>AS19/Drivers!AT4</f>
        <v>3.2234528488474675E-3</v>
      </c>
      <c r="AT20" s="22">
        <f>AT19/Drivers!AU4</f>
        <v>3.2242890584053972E-3</v>
      </c>
      <c r="AU20" s="22">
        <f>AU19/Drivers!AV4</f>
        <v>3.2252632368152062E-3</v>
      </c>
      <c r="AV20" s="22">
        <f>AV19/Drivers!AW4</f>
        <v>3.2261558790081298E-3</v>
      </c>
      <c r="AW20" s="22">
        <f>AW19/Drivers!AX4</f>
        <v>3.2271701383387126E-3</v>
      </c>
      <c r="AX20" s="22">
        <f>AX19/Drivers!AY4</f>
        <v>3.2282845317723693E-3</v>
      </c>
      <c r="AY20" s="22">
        <f>AY19/Drivers!AZ4</f>
        <v>3.2292997875112478E-3</v>
      </c>
      <c r="AZ20" s="22">
        <f>AZ19/Drivers!BA4</f>
        <v>3.2303154171460483E-3</v>
      </c>
      <c r="BA20" s="22">
        <f>BA19/Drivers!BB4</f>
        <v>3.2313348172498288E-3</v>
      </c>
      <c r="BB20" s="22">
        <f>BB19/Drivers!BC4</f>
        <v>3.232470765590975E-3</v>
      </c>
      <c r="BC20" s="22">
        <f>BC19/Drivers!BD4</f>
        <v>3.2335350330529168E-3</v>
      </c>
      <c r="BD20" s="22">
        <f>BD19/Drivers!BE4</f>
        <v>3.2346289402142943E-3</v>
      </c>
      <c r="BE20" s="22">
        <f>BE19/Drivers!BF4</f>
        <v>3.2357574885705093E-3</v>
      </c>
      <c r="BF20" s="22">
        <f>BF19/Drivers!BG4</f>
        <v>3.2369258531887248E-3</v>
      </c>
      <c r="BG20" s="22">
        <f>BG19/Drivers!BH4</f>
        <v>3.2381526420626958E-3</v>
      </c>
      <c r="BH20" s="22">
        <f>BH19/Drivers!BI4</f>
        <v>3.2381977857944676E-3</v>
      </c>
      <c r="BI20" s="22">
        <f>BI19/Drivers!BJ4</f>
        <v>3.2380606253909908E-3</v>
      </c>
      <c r="BJ20" s="22">
        <f>BJ19/Drivers!BK4</f>
        <v>3.2379752030360994E-3</v>
      </c>
      <c r="BK20" s="22">
        <f>BK19/Drivers!BL4</f>
        <v>3.2378338926607351E-3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3.2173281203179633</v>
      </c>
      <c r="AH21" s="22">
        <f t="shared" si="7"/>
        <v>3.2180238201020335</v>
      </c>
      <c r="AI21" s="22">
        <f t="shared" si="7"/>
        <v>3.218355272199223</v>
      </c>
      <c r="AJ21" s="22">
        <f t="shared" si="7"/>
        <v>3.2185872543283622</v>
      </c>
      <c r="AK21" s="22">
        <f t="shared" si="7"/>
        <v>3.2188845379641839</v>
      </c>
      <c r="AL21" s="22">
        <f t="shared" si="7"/>
        <v>3.2192670626616828</v>
      </c>
      <c r="AM21" s="22">
        <f t="shared" si="7"/>
        <v>3.2197436544921918</v>
      </c>
      <c r="AN21" s="22">
        <f t="shared" si="7"/>
        <v>3.2202778635377891</v>
      </c>
      <c r="AO21" s="22">
        <f t="shared" si="7"/>
        <v>3.2207901546953144</v>
      </c>
      <c r="AP21" s="22">
        <f t="shared" si="7"/>
        <v>3.2213554801166522</v>
      </c>
      <c r="AQ21" s="22">
        <f t="shared" si="7"/>
        <v>3.2219059878517124</v>
      </c>
      <c r="AR21" s="22">
        <f t="shared" si="7"/>
        <v>3.2226565454189435</v>
      </c>
      <c r="AS21" s="22">
        <f t="shared" si="7"/>
        <v>3.2234528488474674</v>
      </c>
      <c r="AT21" s="22">
        <f t="shared" si="7"/>
        <v>3.2242890584053971</v>
      </c>
      <c r="AU21" s="22">
        <f t="shared" si="7"/>
        <v>3.2252632368152061</v>
      </c>
      <c r="AV21" s="22">
        <f t="shared" si="7"/>
        <v>3.2261558790081297</v>
      </c>
      <c r="AW21" s="22">
        <f t="shared" si="7"/>
        <v>3.2271701383387126</v>
      </c>
      <c r="AX21" s="22">
        <f t="shared" si="7"/>
        <v>3.2282845317723692</v>
      </c>
      <c r="AY21" s="22">
        <f t="shared" si="7"/>
        <v>3.2292997875112479</v>
      </c>
      <c r="AZ21" s="22">
        <f t="shared" si="7"/>
        <v>3.2303154171460484</v>
      </c>
      <c r="BA21" s="22">
        <f t="shared" si="7"/>
        <v>3.2313348172498286</v>
      </c>
      <c r="BB21" s="22">
        <f t="shared" si="7"/>
        <v>3.2324707655909752</v>
      </c>
      <c r="BC21" s="22">
        <f t="shared" si="7"/>
        <v>3.2335350330529167</v>
      </c>
      <c r="BD21" s="22">
        <f t="shared" si="7"/>
        <v>3.2346289402142943</v>
      </c>
      <c r="BE21" s="22">
        <f t="shared" si="7"/>
        <v>3.2357574885705094</v>
      </c>
      <c r="BF21" s="22">
        <f t="shared" si="7"/>
        <v>3.2369258531887248</v>
      </c>
      <c r="BG21" s="22">
        <f t="shared" si="7"/>
        <v>3.2381526420626958</v>
      </c>
      <c r="BH21" s="22">
        <f t="shared" si="7"/>
        <v>3.2381977857944677</v>
      </c>
      <c r="BI21" s="22">
        <f t="shared" si="7"/>
        <v>3.2380606253909909</v>
      </c>
      <c r="BJ21" s="22">
        <f t="shared" si="7"/>
        <v>3.2379752030360995</v>
      </c>
      <c r="BK21" s="22">
        <f t="shared" si="7"/>
        <v>3.2378338926607353</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12179.713794652393</v>
      </c>
      <c r="AH22" s="22">
        <f>((Data!$AJ$8*'Intermediate calculations'!AH4)+Data!$AK$8)*Drivers!AI4</f>
        <v>12322.617120708946</v>
      </c>
      <c r="AI22" s="22">
        <f>((Data!$AJ$8*'Intermediate calculations'!AI4)+Data!$AK$8)*Drivers!AJ4</f>
        <v>12465.785678767797</v>
      </c>
      <c r="AJ22" s="22">
        <f>((Data!$AJ$8*'Intermediate calculations'!AJ4)+Data!$AK$8)*Drivers!AK4</f>
        <v>12610.227769167419</v>
      </c>
      <c r="AK22" s="22">
        <f>((Data!$AJ$8*'Intermediate calculations'!AK4)+Data!$AK$8)*Drivers!AL4</f>
        <v>12756.602248929439</v>
      </c>
      <c r="AL22" s="22">
        <f>((Data!$AJ$8*'Intermediate calculations'!AL4)+Data!$AK$8)*Drivers!AM4</f>
        <v>12905.017379324418</v>
      </c>
      <c r="AM22" s="22">
        <f>((Data!$AJ$8*'Intermediate calculations'!AM4)+Data!$AK$8)*Drivers!AN4</f>
        <v>13034.015278471648</v>
      </c>
      <c r="AN22" s="22">
        <f>((Data!$AJ$8*'Intermediate calculations'!AN4)+Data!$AK$8)*Drivers!AO4</f>
        <v>13164.537885566686</v>
      </c>
      <c r="AO22" s="22">
        <f>((Data!$AJ$8*'Intermediate calculations'!AO4)+Data!$AK$8)*Drivers!AP4</f>
        <v>13296.276697064526</v>
      </c>
      <c r="AP22" s="22">
        <f>((Data!$AJ$8*'Intermediate calculations'!AP4)+Data!$AK$8)*Drivers!AQ4</f>
        <v>13429.554587209079</v>
      </c>
      <c r="AQ22" s="22">
        <f>((Data!$AJ$8*'Intermediate calculations'!AQ4)+Data!$AK$8)*Drivers!AR4</f>
        <v>13564.105615294884</v>
      </c>
      <c r="AR22" s="22">
        <f>((Data!$AJ$8*'Intermediate calculations'!AR4)+Data!$AK$8)*Drivers!AS4</f>
        <v>13683.052164136794</v>
      </c>
      <c r="AS22" s="22">
        <f>((Data!$AJ$8*'Intermediate calculations'!AS4)+Data!$AK$8)*Drivers!AT4</f>
        <v>13803.23692166549</v>
      </c>
      <c r="AT22" s="22">
        <f>((Data!$AJ$8*'Intermediate calculations'!AT4)+Data!$AK$8)*Drivers!AU4</f>
        <v>13924.648810856472</v>
      </c>
      <c r="AU22" s="22">
        <f>((Data!$AJ$8*'Intermediate calculations'!AU4)+Data!$AK$8)*Drivers!AV4</f>
        <v>14047.728609420641</v>
      </c>
      <c r="AV22" s="22">
        <f>((Data!$AJ$8*'Intermediate calculations'!AV4)+Data!$AK$8)*Drivers!AW4</f>
        <v>14171.536851684223</v>
      </c>
      <c r="AW22" s="22">
        <f>((Data!$AJ$8*'Intermediate calculations'!AW4)+Data!$AK$8)*Drivers!AX4</f>
        <v>14279.776845769293</v>
      </c>
      <c r="AX22" s="22">
        <f>((Data!$AJ$8*'Intermediate calculations'!AX4)+Data!$AK$8)*Drivers!AY4</f>
        <v>14389.288462076085</v>
      </c>
      <c r="AY22" s="22">
        <f>((Data!$AJ$8*'Intermediate calculations'!AY4)+Data!$AK$8)*Drivers!AZ4</f>
        <v>14499.19307813159</v>
      </c>
      <c r="AZ22" s="22">
        <f>((Data!$AJ$8*'Intermediate calculations'!AZ4)+Data!$AK$8)*Drivers!BA4</f>
        <v>14609.937386759366</v>
      </c>
      <c r="BA22" s="22">
        <f>((Data!$AJ$8*'Intermediate calculations'!BA4)+Data!$AK$8)*Drivers!BB4</f>
        <v>14721.543278914511</v>
      </c>
      <c r="BB22" s="22">
        <f>((Data!$AJ$8*'Intermediate calculations'!BB4)+Data!$AK$8)*Drivers!BC4</f>
        <v>14818.18512328464</v>
      </c>
      <c r="BC22" s="22">
        <f>((Data!$AJ$8*'Intermediate calculations'!BC4)+Data!$AK$8)*Drivers!BD4</f>
        <v>14915.128907988939</v>
      </c>
      <c r="BD22" s="22">
        <f>((Data!$AJ$8*'Intermediate calculations'!BD4)+Data!$AK$8)*Drivers!BE4</f>
        <v>15012.842860031751</v>
      </c>
      <c r="BE22" s="22">
        <f>((Data!$AJ$8*'Intermediate calculations'!BE4)+Data!$AK$8)*Drivers!BF4</f>
        <v>15111.357018623859</v>
      </c>
      <c r="BF22" s="22">
        <f>((Data!$AJ$8*'Intermediate calculations'!BF4)+Data!$AK$8)*Drivers!BG4</f>
        <v>15210.702877494672</v>
      </c>
      <c r="BG22" s="22">
        <f>((Data!$AJ$8*'Intermediate calculations'!BG4)+Data!$AK$8)*Drivers!BH4</f>
        <v>15294.145338283917</v>
      </c>
      <c r="BH22" s="22">
        <f>((Data!$AJ$8*'Intermediate calculations'!BH4)+Data!$AK$8)*Drivers!BI4</f>
        <v>15372.433810054757</v>
      </c>
      <c r="BI22" s="22">
        <f>((Data!$AJ$8*'Intermediate calculations'!BI4)+Data!$AK$8)*Drivers!BJ4</f>
        <v>15450.253170388625</v>
      </c>
      <c r="BJ22" s="22">
        <f>((Data!$AJ$8*'Intermediate calculations'!BJ4)+Data!$AK$8)*Drivers!BK4</f>
        <v>15528.714571081686</v>
      </c>
      <c r="BK22" s="22">
        <f>((Data!$AJ$8*'Intermediate calculations'!BK4)+Data!$AK$8)*Drivers!BL4</f>
        <v>15607.30501679165</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2.0536136938199769E-4</v>
      </c>
      <c r="AH23" s="22">
        <f>AH22/Drivers!AI4</f>
        <v>2.0540577575119367E-4</v>
      </c>
      <c r="AI23" s="22">
        <f>AI22/Drivers!AJ4</f>
        <v>2.0542693226803556E-4</v>
      </c>
      <c r="AJ23" s="22">
        <f>AJ22/Drivers!AK4</f>
        <v>2.0544173963798058E-4</v>
      </c>
      <c r="AK23" s="22">
        <f>AK22/Drivers!AL4</f>
        <v>2.0546071518920327E-4</v>
      </c>
      <c r="AL23" s="22">
        <f>AL22/Drivers!AM4</f>
        <v>2.054851316592564E-4</v>
      </c>
      <c r="AM23" s="22">
        <f>AM22/Drivers!AN4</f>
        <v>2.0551555241439529E-4</v>
      </c>
      <c r="AN23" s="22">
        <f>AN22/Drivers!AO4</f>
        <v>2.0554965086411425E-4</v>
      </c>
      <c r="AO23" s="22">
        <f>AO22/Drivers!AP4</f>
        <v>2.0558235029970095E-4</v>
      </c>
      <c r="AP23" s="22">
        <f>AP22/Drivers!AQ4</f>
        <v>2.0561843490106294E-4</v>
      </c>
      <c r="AQ23" s="22">
        <f>AQ22/Drivers!AR4</f>
        <v>2.0565357369266255E-4</v>
      </c>
      <c r="AR23" s="22">
        <f>AR22/Drivers!AS4</f>
        <v>2.0570148162248582E-4</v>
      </c>
      <c r="AS23" s="22">
        <f>AS22/Drivers!AT4</f>
        <v>2.0575230950090222E-4</v>
      </c>
      <c r="AT23" s="22">
        <f>AT22/Drivers!AU4</f>
        <v>2.0580568457906795E-4</v>
      </c>
      <c r="AU23" s="22">
        <f>AU22/Drivers!AV4</f>
        <v>2.0586786617969406E-4</v>
      </c>
      <c r="AV23" s="22">
        <f>AV22/Drivers!AW4</f>
        <v>2.0592484334094451E-4</v>
      </c>
      <c r="AW23" s="22">
        <f>AW22/Drivers!AX4</f>
        <v>2.0598958329821573E-4</v>
      </c>
      <c r="AX23" s="22">
        <f>AX22/Drivers!AY4</f>
        <v>2.0606071479398107E-4</v>
      </c>
      <c r="AY23" s="22">
        <f>AY22/Drivers!AZ4</f>
        <v>2.0612551835178184E-4</v>
      </c>
      <c r="AZ23" s="22">
        <f>AZ22/Drivers!BA4</f>
        <v>2.0619034577527975E-4</v>
      </c>
      <c r="BA23" s="22">
        <f>BA22/Drivers!BB4</f>
        <v>2.062554138670104E-4</v>
      </c>
      <c r="BB23" s="22">
        <f>BB22/Drivers!BC4</f>
        <v>2.0632792120793463E-4</v>
      </c>
      <c r="BC23" s="22">
        <f>BC22/Drivers!BD4</f>
        <v>2.0639585317359048E-4</v>
      </c>
      <c r="BD23" s="22">
        <f>BD22/Drivers!BE4</f>
        <v>2.06465677034955E-4</v>
      </c>
      <c r="BE23" s="22">
        <f>BE22/Drivers!BF4</f>
        <v>2.0653771203641555E-4</v>
      </c>
      <c r="BF23" s="22">
        <f>BF22/Drivers!BG4</f>
        <v>2.0661228850140802E-4</v>
      </c>
      <c r="BG23" s="22">
        <f>BG22/Drivers!BH4</f>
        <v>2.0669059417421467E-4</v>
      </c>
      <c r="BH23" s="22">
        <f>BH22/Drivers!BI4</f>
        <v>2.0669347568900864E-4</v>
      </c>
      <c r="BI23" s="22">
        <f>BI22/Drivers!BJ4</f>
        <v>2.0668472076963777E-4</v>
      </c>
      <c r="BJ23" s="22">
        <f>BJ22/Drivers!BK4</f>
        <v>2.0667926827890002E-4</v>
      </c>
      <c r="BK23" s="22">
        <f>BK22/Drivers!BL4</f>
        <v>2.0667024846770656E-4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0.2053613693819977</v>
      </c>
      <c r="AH24" s="22">
        <f t="shared" ref="AH24" si="18">AH23*1000</f>
        <v>0.20540577575119368</v>
      </c>
      <c r="AI24" s="22">
        <f t="shared" ref="AI24" si="19">AI23*1000</f>
        <v>0.20542693226803557</v>
      </c>
      <c r="AJ24" s="22">
        <f t="shared" ref="AJ24" si="20">AJ23*1000</f>
        <v>0.20544173963798057</v>
      </c>
      <c r="AK24" s="22">
        <f t="shared" ref="AK24" si="21">AK23*1000</f>
        <v>0.20546071518920328</v>
      </c>
      <c r="AL24" s="22">
        <f t="shared" ref="AL24" si="22">AL23*1000</f>
        <v>0.20548513165925641</v>
      </c>
      <c r="AM24" s="22">
        <f t="shared" ref="AM24" si="23">AM23*1000</f>
        <v>0.20551555241439529</v>
      </c>
      <c r="AN24" s="22">
        <f t="shared" ref="AN24" si="24">AN23*1000</f>
        <v>0.20554965086411425</v>
      </c>
      <c r="AO24" s="22">
        <f t="shared" ref="AO24" si="25">AO23*1000</f>
        <v>0.20558235029970096</v>
      </c>
      <c r="AP24" s="22">
        <f t="shared" ref="AP24" si="26">AP23*1000</f>
        <v>0.20561843490106294</v>
      </c>
      <c r="AQ24" s="22">
        <f t="shared" ref="AQ24" si="27">AQ23*1000</f>
        <v>0.20565357369266254</v>
      </c>
      <c r="AR24" s="22">
        <f t="shared" ref="AR24" si="28">AR23*1000</f>
        <v>0.2057014816224858</v>
      </c>
      <c r="AS24" s="22">
        <f t="shared" ref="AS24" si="29">AS23*1000</f>
        <v>0.20575230950090223</v>
      </c>
      <c r="AT24" s="22">
        <f t="shared" ref="AT24" si="30">AT23*1000</f>
        <v>0.20580568457906795</v>
      </c>
      <c r="AU24" s="22">
        <f t="shared" ref="AU24" si="31">AU23*1000</f>
        <v>0.20586786617969408</v>
      </c>
      <c r="AV24" s="22">
        <f t="shared" ref="AV24" si="32">AV23*1000</f>
        <v>0.20592484334094452</v>
      </c>
      <c r="AW24" s="22">
        <f t="shared" ref="AW24" si="33">AW23*1000</f>
        <v>0.20598958329821573</v>
      </c>
      <c r="AX24" s="22">
        <f t="shared" ref="AX24" si="34">AX23*1000</f>
        <v>0.20606071479398108</v>
      </c>
      <c r="AY24" s="22">
        <f t="shared" ref="AY24" si="35">AY23*1000</f>
        <v>0.20612551835178183</v>
      </c>
      <c r="AZ24" s="22">
        <f t="shared" ref="AZ24" si="36">AZ23*1000</f>
        <v>0.20619034577527975</v>
      </c>
      <c r="BA24" s="22">
        <f t="shared" ref="BA24" si="37">BA23*1000</f>
        <v>0.20625541386701041</v>
      </c>
      <c r="BB24" s="22">
        <f t="shared" ref="BB24" si="38">BB23*1000</f>
        <v>0.20632792120793464</v>
      </c>
      <c r="BC24" s="22">
        <f t="shared" ref="BC24" si="39">BC23*1000</f>
        <v>0.20639585317359049</v>
      </c>
      <c r="BD24" s="22">
        <f t="shared" ref="BD24" si="40">BD23*1000</f>
        <v>0.206465677034955</v>
      </c>
      <c r="BE24" s="22">
        <f t="shared" ref="BE24" si="41">BE23*1000</f>
        <v>0.20653771203641555</v>
      </c>
      <c r="BF24" s="22">
        <f t="shared" ref="BF24" si="42">BF23*1000</f>
        <v>0.20661228850140803</v>
      </c>
      <c r="BG24" s="22">
        <f t="shared" ref="BG24" si="43">BG23*1000</f>
        <v>0.20669059417421468</v>
      </c>
      <c r="BH24" s="22">
        <f t="shared" ref="BH24" si="44">BH23*1000</f>
        <v>0.20669347568900864</v>
      </c>
      <c r="BI24" s="22">
        <f t="shared" ref="BI24" si="45">BI23*1000</f>
        <v>0.20668472076963776</v>
      </c>
      <c r="BJ24" s="22">
        <f t="shared" ref="BJ24" si="46">BJ23*1000</f>
        <v>0.20667926827890001</v>
      </c>
      <c r="BK24" s="22">
        <f t="shared" ref="BK24" si="47">BK23*1000</f>
        <v>0.20667024846770657</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3.4226894896999616</v>
      </c>
      <c r="AH26" s="45">
        <f>(AH19+AH22)*ttokg/Drivers!AI4</f>
        <v>3.4234295958532273</v>
      </c>
      <c r="AI26" s="45">
        <f>(AI19+AI22)*ttokg/Drivers!AJ4</f>
        <v>3.4237822044672588</v>
      </c>
      <c r="AJ26" s="45">
        <f>(AJ19+AJ22)*ttokg/Drivers!AK4</f>
        <v>3.4240289939663429</v>
      </c>
      <c r="AK26" s="45">
        <f>(AK19+AK22)*ttokg/Drivers!AL4</f>
        <v>3.4243452531533873</v>
      </c>
      <c r="AL26" s="45">
        <f>(AL19+AL22)*ttokg/Drivers!AM4</f>
        <v>3.4247521943209387</v>
      </c>
      <c r="AM26" s="45">
        <f>(AM19+AM22)*ttokg/Drivers!AN4</f>
        <v>3.425259206906587</v>
      </c>
      <c r="AN26" s="45">
        <f>(AN19+AN22)*ttokg/Drivers!AO4</f>
        <v>3.4258275144019037</v>
      </c>
      <c r="AO26" s="45">
        <f>(AO19+AO22)*ttokg/Drivers!AP4</f>
        <v>3.4263725049950153</v>
      </c>
      <c r="AP26" s="45">
        <f>(AP19+AP22)*ttokg/Drivers!AQ4</f>
        <v>3.4269739150177148</v>
      </c>
      <c r="AQ26" s="45">
        <f>(AQ19+AQ22)*ttokg/Drivers!AR4</f>
        <v>3.4275595615443755</v>
      </c>
      <c r="AR26" s="45">
        <f>(AR19+AR22)*ttokg/Drivers!AS4</f>
        <v>3.4283580270414293</v>
      </c>
      <c r="AS26" s="45">
        <f>(AS19+AS22)*ttokg/Drivers!AT4</f>
        <v>3.4292051583483696</v>
      </c>
      <c r="AT26" s="45">
        <f>(AT19+AT22)*ttokg/Drivers!AU4</f>
        <v>3.430094742984465</v>
      </c>
      <c r="AU26" s="45">
        <f>(AU19+AU22)*ttokg/Drivers!AV4</f>
        <v>3.4311311029949003</v>
      </c>
      <c r="AV26" s="45">
        <f>(AV19+AV22)*ttokg/Drivers!AW4</f>
        <v>3.4320807223490739</v>
      </c>
      <c r="AW26" s="45">
        <f>(AW19+AW22)*ttokg/Drivers!AX4</f>
        <v>3.4331597216369283</v>
      </c>
      <c r="AX26" s="45">
        <f>(AX19+AX22)*ttokg/Drivers!AY4</f>
        <v>3.43434524656635</v>
      </c>
      <c r="AY26" s="45">
        <f>(AY19+AY22)*ttokg/Drivers!AZ4</f>
        <v>3.4354253058630295</v>
      </c>
      <c r="AZ26" s="45">
        <f>(AZ19+AZ22)*ttokg/Drivers!BA4</f>
        <v>3.4365057629213278</v>
      </c>
      <c r="BA26" s="45">
        <f>(BA19+BA22)*ttokg/Drivers!BB4</f>
        <v>3.4375902311168387</v>
      </c>
      <c r="BB26" s="45">
        <f>(BB19+BB22)*ttokg/Drivers!BC4</f>
        <v>3.43879868679891</v>
      </c>
      <c r="BC26" s="45">
        <f>(BC19+BC22)*ttokg/Drivers!BD4</f>
        <v>3.4399308862265072</v>
      </c>
      <c r="BD26" s="45">
        <f>(BD19+BD22)*ttokg/Drivers!BE4</f>
        <v>3.4410946172492496</v>
      </c>
      <c r="BE26" s="45">
        <f>(BE19+BE22)*ttokg/Drivers!BF4</f>
        <v>3.4422952006069245</v>
      </c>
      <c r="BF26" s="45">
        <f>(BF19+BF22)*ttokg/Drivers!BG4</f>
        <v>3.4435381416901332</v>
      </c>
      <c r="BG26" s="45">
        <f>(BG19+BG22)*ttokg/Drivers!BH4</f>
        <v>3.4448432362369101</v>
      </c>
      <c r="BH26" s="45">
        <f>(BH19+BH22)*ttokg/Drivers!BI4</f>
        <v>3.4448912614834764</v>
      </c>
      <c r="BI26" s="45">
        <f>(BI19+BI22)*ttokg/Drivers!BJ4</f>
        <v>3.4447453461606288</v>
      </c>
      <c r="BJ26" s="45">
        <f>(BJ19+BJ22)*ttokg/Drivers!BK4</f>
        <v>3.4446544713149994</v>
      </c>
      <c r="BK26" s="45">
        <f>(BK19+BK22)*ttokg/Drivers!BL4</f>
        <v>3.4445041411284416</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165470.93032313057</v>
      </c>
      <c r="AH27" s="22">
        <f>((Data!$AJ$23*'Intermediate calculations'!AH19)+Data!$AK$23)</f>
        <v>166748.83960408217</v>
      </c>
      <c r="AI27" s="22">
        <f>((Data!$AJ$23*'Intermediate calculations'!AI19)+Data!$AK$23)</f>
        <v>168029.12071532421</v>
      </c>
      <c r="AJ27" s="22">
        <f>((Data!$AJ$23*'Intermediate calculations'!AJ19)+Data!$AK$23)</f>
        <v>169320.79035644006</v>
      </c>
      <c r="AK27" s="22">
        <f>((Data!$AJ$23*'Intermediate calculations'!AK19)+Data!$AK$23)</f>
        <v>170629.74033922999</v>
      </c>
      <c r="AL27" s="22">
        <f>((Data!$AJ$23*'Intermediate calculations'!AL19)+Data!$AK$23)</f>
        <v>171956.93878729359</v>
      </c>
      <c r="AM27" s="22">
        <f>((Data!$AJ$23*'Intermediate calculations'!AM19)+Data!$AK$23)</f>
        <v>173110.49914934053</v>
      </c>
      <c r="AN27" s="22">
        <f>((Data!$AJ$23*'Intermediate calculations'!AN19)+Data!$AK$23)</f>
        <v>174277.69417260221</v>
      </c>
      <c r="AO27" s="22">
        <f>((Data!$AJ$23*'Intermediate calculations'!AO19)+Data!$AK$23)</f>
        <v>175455.76507214172</v>
      </c>
      <c r="AP27" s="22">
        <f>((Data!$AJ$23*'Intermediate calculations'!AP19)+Data!$AK$23)</f>
        <v>176647.59914249755</v>
      </c>
      <c r="AQ27" s="22">
        <f>((Data!$AJ$23*'Intermediate calculations'!AQ19)+Data!$AK$23)</f>
        <v>177850.81821581977</v>
      </c>
      <c r="AR27" s="22">
        <f>((Data!$AJ$23*'Intermediate calculations'!AR19)+Data!$AK$23)</f>
        <v>178914.49463887297</v>
      </c>
      <c r="AS27" s="22">
        <f>((Data!$AJ$23*'Intermediate calculations'!AS19)+Data!$AK$23)</f>
        <v>179989.24371094193</v>
      </c>
      <c r="AT27" s="22">
        <f>((Data!$AJ$23*'Intermediate calculations'!AT19)+Data!$AK$23)</f>
        <v>181074.96637602267</v>
      </c>
      <c r="AU27" s="22">
        <f>((Data!$AJ$23*'Intermediate calculations'!AU19)+Data!$AK$23)</f>
        <v>182175.6042773446</v>
      </c>
      <c r="AV27" s="22">
        <f>((Data!$AJ$23*'Intermediate calculations'!AV19)+Data!$AK$23)</f>
        <v>183282.75626752514</v>
      </c>
      <c r="AW27" s="22">
        <f>((Data!$AJ$23*'Intermediate calculations'!AW19)+Data!$AK$23)</f>
        <v>184250.68960279771</v>
      </c>
      <c r="AX27" s="22">
        <f>((Data!$AJ$23*'Intermediate calculations'!AX19)+Data!$AK$23)</f>
        <v>185229.99438675409</v>
      </c>
      <c r="AY27" s="22">
        <f>((Data!$AJ$23*'Intermediate calculations'!AY19)+Data!$AK$23)</f>
        <v>186212.81356075406</v>
      </c>
      <c r="AZ27" s="22">
        <f>((Data!$AJ$23*'Intermediate calculations'!AZ19)+Data!$AK$23)</f>
        <v>187203.14166376824</v>
      </c>
      <c r="BA27" s="22">
        <f>((Data!$AJ$23*'Intermediate calculations'!BA19)+Data!$AK$23)</f>
        <v>188201.17445509395</v>
      </c>
      <c r="BB27" s="22">
        <f>((Data!$AJ$23*'Intermediate calculations'!BB19)+Data!$AK$23)</f>
        <v>189065.39163783463</v>
      </c>
      <c r="BC27" s="22">
        <f>((Data!$AJ$23*'Intermediate calculations'!BC19)+Data!$AK$23)</f>
        <v>189932.30891416993</v>
      </c>
      <c r="BD27" s="22">
        <f>((Data!$AJ$23*'Intermediate calculations'!BD19)+Data!$AK$23)</f>
        <v>190806.11339192261</v>
      </c>
      <c r="BE27" s="22">
        <f>((Data!$AJ$23*'Intermediate calculations'!BE19)+Data!$AK$23)</f>
        <v>191687.07369595481</v>
      </c>
      <c r="BF27" s="22">
        <f>((Data!$AJ$23*'Intermediate calculations'!BF19)+Data!$AK$23)</f>
        <v>192575.47145812365</v>
      </c>
      <c r="BG27" s="22">
        <f>((Data!$AJ$23*'Intermediate calculations'!BG19)+Data!$AK$23)</f>
        <v>193321.65349608276</v>
      </c>
      <c r="BH27" s="22">
        <f>((Data!$AJ$23*'Intermediate calculations'!BH19)+Data!$AK$23)</f>
        <v>194021.74612113394</v>
      </c>
      <c r="BI27" s="22">
        <f>((Data!$AJ$23*'Intermediate calculations'!BI19)+Data!$AK$23)</f>
        <v>194717.64372934643</v>
      </c>
      <c r="BJ27" s="22">
        <f>((Data!$AJ$23*'Intermediate calculations'!BJ19)+Data!$AK$23)</f>
        <v>195419.28276679225</v>
      </c>
      <c r="BK27" s="22">
        <f>((Data!$AJ$23*'Intermediate calculations'!BK19)+Data!$AK$23)</f>
        <v>196122.07578594942</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238466.10594006552</v>
      </c>
      <c r="AH29" s="22">
        <f>((Data!$AJ$9*'Intermediate calculations'!AH4)+Data!$AK$9)*Drivers!AI4</f>
        <v>247651.68879619436</v>
      </c>
      <c r="AI29" s="22">
        <f>((Data!$AJ$9*'Intermediate calculations'!AI4)+Data!$AK$9)*Drivers!AJ4</f>
        <v>253606.65297831123</v>
      </c>
      <c r="AJ29" s="22">
        <f>((Data!$AJ$9*'Intermediate calculations'!AJ4)+Data!$AK$9)*Drivers!AK4</f>
        <v>258723.83403440044</v>
      </c>
      <c r="AK29" s="22">
        <f>((Data!$AJ$9*'Intermediate calculations'!AK4)+Data!$AK$9)*Drivers!AL4</f>
        <v>264550.8270458745</v>
      </c>
      <c r="AL29" s="22">
        <f>((Data!$AJ$9*'Intermediate calculations'!AL4)+Data!$AK$9)*Drivers!AM4</f>
        <v>271303.72467354266</v>
      </c>
      <c r="AM29" s="22">
        <f>((Data!$AJ$9*'Intermediate calculations'!AM4)+Data!$AK$9)*Drivers!AN4</f>
        <v>278638.93839515914</v>
      </c>
      <c r="AN29" s="22">
        <f>((Data!$AJ$9*'Intermediate calculations'!AN4)+Data!$AK$9)*Drivers!AO4</f>
        <v>286661.68281610112</v>
      </c>
      <c r="AO29" s="22">
        <f>((Data!$AJ$9*'Intermediate calculations'!AO4)+Data!$AK$9)*Drivers!AP4</f>
        <v>294596.67472166655</v>
      </c>
      <c r="AP29" s="22">
        <f>((Data!$AJ$9*'Intermediate calculations'!AP4)+Data!$AK$9)*Drivers!AQ4</f>
        <v>303194.60195893387</v>
      </c>
      <c r="AQ29" s="22">
        <f>((Data!$AJ$9*'Intermediate calculations'!AQ4)+Data!$AK$9)*Drivers!AR4</f>
        <v>311782.48640414438</v>
      </c>
      <c r="AR29" s="22">
        <f>((Data!$AJ$9*'Intermediate calculations'!AR4)+Data!$AK$9)*Drivers!AS4</f>
        <v>322146.90444742283</v>
      </c>
      <c r="AS29" s="22">
        <f>((Data!$AJ$9*'Intermediate calculations'!AS4)+Data!$AK$9)*Drivers!AT4</f>
        <v>333139.0536885577</v>
      </c>
      <c r="AT29" s="22">
        <f>((Data!$AJ$9*'Intermediate calculations'!AT4)+Data!$AK$9)*Drivers!AU4</f>
        <v>344711.9696452354</v>
      </c>
      <c r="AU29" s="22">
        <f>((Data!$AJ$9*'Intermediate calculations'!AU4)+Data!$AK$9)*Drivers!AV4</f>
        <v>357910.80705936335</v>
      </c>
      <c r="AV29" s="22">
        <f>((Data!$AJ$9*'Intermediate calculations'!AV4)+Data!$AK$9)*Drivers!AW4</f>
        <v>370444.0141525456</v>
      </c>
      <c r="AW29" s="22">
        <f>((Data!$AJ$9*'Intermediate calculations'!AW4)+Data!$AK$9)*Drivers!AX4</f>
        <v>384005.05727329681</v>
      </c>
      <c r="AX29" s="22">
        <f>((Data!$AJ$9*'Intermediate calculations'!AX4)+Data!$AK$9)*Drivers!AY4</f>
        <v>398823.72988345986</v>
      </c>
      <c r="AY29" s="22">
        <f>((Data!$AJ$9*'Intermediate calculations'!AY4)+Data!$AK$9)*Drivers!AZ4</f>
        <v>412762.79542468069</v>
      </c>
      <c r="AZ29" s="22">
        <f>((Data!$AJ$9*'Intermediate calculations'!AZ4)+Data!$AK$9)*Drivers!BA4</f>
        <v>426888.67227931507</v>
      </c>
      <c r="BA29" s="22">
        <f>((Data!$AJ$9*'Intermediate calculations'!BA4)+Data!$AK$9)*Drivers!BB4</f>
        <v>441240.78552958771</v>
      </c>
      <c r="BB29" s="22">
        <f>((Data!$AJ$9*'Intermediate calculations'!BB4)+Data!$AK$9)*Drivers!BC4</f>
        <v>456569.35826515272</v>
      </c>
      <c r="BC29" s="22">
        <f>((Data!$AJ$9*'Intermediate calculations'!BC4)+Data!$AK$9)*Drivers!BD4</f>
        <v>471272.051115148</v>
      </c>
      <c r="BD29" s="22">
        <f>((Data!$AJ$9*'Intermediate calculations'!BD4)+Data!$AK$9)*Drivers!BE4</f>
        <v>486472.31248280697</v>
      </c>
      <c r="BE29" s="22">
        <f>((Data!$AJ$9*'Intermediate calculations'!BE4)+Data!$AK$9)*Drivers!BF4</f>
        <v>502234.28475819691</v>
      </c>
      <c r="BF29" s="22">
        <f>((Data!$AJ$9*'Intermediate calculations'!BF4)+Data!$AK$9)*Drivers!BG4</f>
        <v>518625.57378873305</v>
      </c>
      <c r="BG29" s="22">
        <f>((Data!$AJ$9*'Intermediate calculations'!BG4)+Data!$AK$9)*Drivers!BH4</f>
        <v>535279.82651670626</v>
      </c>
      <c r="BH29" s="22">
        <f>((Data!$AJ$9*'Intermediate calculations'!BH4)+Data!$AK$9)*Drivers!BI4</f>
        <v>538530.40005251707</v>
      </c>
      <c r="BI29" s="22">
        <f>((Data!$AJ$9*'Intermediate calculations'!BI4)+Data!$AK$9)*Drivers!BJ4</f>
        <v>539697.46560141467</v>
      </c>
      <c r="BJ29" s="22">
        <f>((Data!$AJ$9*'Intermediate calculations'!BJ4)+Data!$AK$9)*Drivers!BK4</f>
        <v>541462.22004969639</v>
      </c>
      <c r="BK29" s="22">
        <f>((Data!$AJ$9*'Intermediate calculations'!BK4)+Data!$AK$9)*Drivers!BL4</f>
        <v>542579.70178533078</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4.0207616445425707</v>
      </c>
      <c r="AH30" s="45">
        <f>AH29*ttokg/Drivers!AI4</f>
        <v>4.128107426772738</v>
      </c>
      <c r="AI30" s="45">
        <f>AI29*ttokg/Drivers!AJ4</f>
        <v>4.1792501545115943</v>
      </c>
      <c r="AJ30" s="45">
        <f>AJ29*ttokg/Drivers!AK4</f>
        <v>4.2150447654717311</v>
      </c>
      <c r="AK30" s="45">
        <f>AK29*ttokg/Drivers!AL4</f>
        <v>4.2609153337286312</v>
      </c>
      <c r="AL30" s="45">
        <f>AL29*ttokg/Drivers!AM4</f>
        <v>4.3199385127141952</v>
      </c>
      <c r="AM30" s="45">
        <f>AM29*ttokg/Drivers!AN4</f>
        <v>4.3934761564248044</v>
      </c>
      <c r="AN30" s="45">
        <f>AN29*ttokg/Drivers!AO4</f>
        <v>4.4759040789096876</v>
      </c>
      <c r="AO30" s="45">
        <f>AO29*ttokg/Drivers!AP4</f>
        <v>4.5549500931435674</v>
      </c>
      <c r="AP30" s="45">
        <f>AP29*ttokg/Drivers!AQ4</f>
        <v>4.6421792413446443</v>
      </c>
      <c r="AQ30" s="45">
        <f>AQ29*ttokg/Drivers!AR4</f>
        <v>4.7271220353441876</v>
      </c>
      <c r="AR30" s="45">
        <f>AR29*ttokg/Drivers!AS4</f>
        <v>4.8429323187567261</v>
      </c>
      <c r="AS30" s="45">
        <f>AS29*ttokg/Drivers!AT4</f>
        <v>4.9658011429028859</v>
      </c>
      <c r="AT30" s="45">
        <f>AT29*ttokg/Drivers!AU4</f>
        <v>5.0948274429818809</v>
      </c>
      <c r="AU30" s="45">
        <f>AU29*ttokg/Drivers!AV4</f>
        <v>5.24514219918448</v>
      </c>
      <c r="AV30" s="45">
        <f>AV29*ttokg/Drivers!AW4</f>
        <v>5.3828759985115946</v>
      </c>
      <c r="AW30" s="45">
        <f>AW29*ttokg/Drivers!AX4</f>
        <v>5.5393752007804906</v>
      </c>
      <c r="AX30" s="45">
        <f>AX29*ttokg/Drivers!AY4</f>
        <v>5.7113249951992531</v>
      </c>
      <c r="AY30" s="45">
        <f>AY29*ttokg/Drivers!AZ4</f>
        <v>5.8679779422736393</v>
      </c>
      <c r="AZ30" s="45">
        <f>AZ29*ttokg/Drivers!BA4</f>
        <v>6.0246885811155328</v>
      </c>
      <c r="BA30" s="45">
        <f>BA29*ttokg/Drivers!BB4</f>
        <v>6.1819809995572932</v>
      </c>
      <c r="BB30" s="45">
        <f>BB29*ttokg/Drivers!BC4</f>
        <v>6.3572566946854563</v>
      </c>
      <c r="BC30" s="45">
        <f>BC29*ttokg/Drivers!BD4</f>
        <v>6.5214721017046839</v>
      </c>
      <c r="BD30" s="45">
        <f>BD29*ttokg/Drivers!BE4</f>
        <v>6.6902608847602707</v>
      </c>
      <c r="BE30" s="45">
        <f>BE29*ttokg/Drivers!BF4</f>
        <v>6.8643947696002465</v>
      </c>
      <c r="BF30" s="45">
        <f>BF29*ttokg/Drivers!BG4</f>
        <v>7.0446722639220472</v>
      </c>
      <c r="BG30" s="45">
        <f>BG29*ttokg/Drivers!BH4</f>
        <v>7.2339645625874933</v>
      </c>
      <c r="BH30" s="45">
        <f>BH29*ttokg/Drivers!BI4</f>
        <v>7.240930195337139</v>
      </c>
      <c r="BI30" s="45">
        <f>BI29*ttokg/Drivers!BJ4</f>
        <v>7.2197664819950518</v>
      </c>
      <c r="BJ30" s="45">
        <f>BJ29*ttokg/Drivers!BK4</f>
        <v>7.20658589790441</v>
      </c>
      <c r="BK30" s="45">
        <f>BK29*ttokg/Drivers!BL4</f>
        <v>7.1847818480425731</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0.14959716212996835</v>
      </c>
      <c r="AP31" s="45"/>
      <c r="AQ31" s="45">
        <f>(AQ32-AE32)/AE32</f>
        <v>0.20270416253013659</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215053.54990690772</v>
      </c>
      <c r="AH32" s="22">
        <f>((Data!$AJ$26*'Intermediate calculations'!AH29)+Data!$AK$26)</f>
        <v>222843.00759091316</v>
      </c>
      <c r="AI32" s="22">
        <f>((Data!$AJ$26*'Intermediate calculations'!AI29)+Data!$AK$26)</f>
        <v>227892.87129938952</v>
      </c>
      <c r="AJ32" s="22">
        <f>((Data!$AJ$26*'Intermediate calculations'!AJ29)+Data!$AK$26)</f>
        <v>232232.28730838076</v>
      </c>
      <c r="AK32" s="22">
        <f>((Data!$AJ$26*'Intermediate calculations'!AK29)+Data!$AK$26)</f>
        <v>237173.6303019381</v>
      </c>
      <c r="AL32" s="22">
        <f>((Data!$AJ$26*'Intermediate calculations'!AL29)+Data!$AK$26)</f>
        <v>242900.14881894708</v>
      </c>
      <c r="AM32" s="22">
        <f>((Data!$AJ$26*'Intermediate calculations'!AM29)+Data!$AK$26)</f>
        <v>249120.47667212674</v>
      </c>
      <c r="AN32" s="22">
        <f>((Data!$AJ$26*'Intermediate calculations'!AN29)+Data!$AK$26)</f>
        <v>255923.83680237929</v>
      </c>
      <c r="AO32" s="22">
        <f>((Data!$AJ$26*'Intermediate calculations'!AO29)+Data!$AK$26)</f>
        <v>262652.78200263809</v>
      </c>
      <c r="AP32" s="22">
        <f>((Data!$AJ$26*'Intermediate calculations'!AP29)+Data!$AK$26)</f>
        <v>269943.90238485375</v>
      </c>
      <c r="AQ32" s="22">
        <f>((Data!$AJ$26*'Intermediate calculations'!AQ29)+Data!$AK$26)</f>
        <v>277226.50638819824</v>
      </c>
      <c r="AR32" s="22">
        <f>((Data!$AJ$26*'Intermediate calculations'!AR29)+Data!$AK$26)</f>
        <v>286015.62701690092</v>
      </c>
      <c r="AS32" s="22">
        <f>((Data!$AJ$26*'Intermediate calculations'!AS29)+Data!$AK$26)</f>
        <v>295337.06940234115</v>
      </c>
      <c r="AT32" s="22">
        <f>((Data!$AJ$26*'Intermediate calculations'!AT29)+Data!$AK$26)</f>
        <v>305151.00723699306</v>
      </c>
      <c r="AU32" s="22">
        <f>((Data!$AJ$26*'Intermediate calculations'!AU29)+Data!$AK$26)</f>
        <v>316343.74123392382</v>
      </c>
      <c r="AV32" s="22">
        <f>((Data!$AJ$26*'Intermediate calculations'!AV29)+Data!$AK$26)</f>
        <v>326972.01467354351</v>
      </c>
      <c r="AW32" s="22">
        <f>((Data!$AJ$26*'Intermediate calculations'!AW29)+Data!$AK$26)</f>
        <v>338471.90239918558</v>
      </c>
      <c r="AX32" s="22">
        <f>((Data!$AJ$26*'Intermediate calculations'!AX29)+Data!$AK$26)</f>
        <v>351038.27135344071</v>
      </c>
      <c r="AY32" s="22">
        <f>((Data!$AJ$26*'Intermediate calculations'!AY29)+Data!$AK$26)</f>
        <v>362858.72552478081</v>
      </c>
      <c r="AZ32" s="22">
        <f>((Data!$AJ$26*'Intermediate calculations'!AZ29)+Data!$AK$26)</f>
        <v>374837.59738648636</v>
      </c>
      <c r="BA32" s="22">
        <f>((Data!$AJ$26*'Intermediate calculations'!BA29)+Data!$AK$26)</f>
        <v>387008.31976633624</v>
      </c>
      <c r="BB32" s="22">
        <f>((Data!$AJ$26*'Intermediate calculations'!BB29)+Data!$AK$26)</f>
        <v>400007.08865776437</v>
      </c>
      <c r="BC32" s="22">
        <f>((Data!$AJ$26*'Intermediate calculations'!BC29)+Data!$AK$26)</f>
        <v>412475.10572208744</v>
      </c>
      <c r="BD32" s="22">
        <f>((Data!$AJ$26*'Intermediate calculations'!BD29)+Data!$AK$26)</f>
        <v>425365.06540822785</v>
      </c>
      <c r="BE32" s="22">
        <f>((Data!$AJ$26*'Intermediate calculations'!BE29)+Data!$AK$26)</f>
        <v>438731.3610454934</v>
      </c>
      <c r="BF32" s="22">
        <f>((Data!$AJ$26*'Intermediate calculations'!BF29)+Data!$AK$26)</f>
        <v>452631.32300647814</v>
      </c>
      <c r="BG32" s="22">
        <f>((Data!$AJ$26*'Intermediate calculations'!BG29)+Data!$AK$26)</f>
        <v>466754.28057108412</v>
      </c>
      <c r="BH32" s="22">
        <f>((Data!$AJ$26*'Intermediate calculations'!BH29)+Data!$AK$26)</f>
        <v>469510.79645064555</v>
      </c>
      <c r="BI32" s="22">
        <f>((Data!$AJ$26*'Intermediate calculations'!BI29)+Data!$AK$26)</f>
        <v>470500.47863521508</v>
      </c>
      <c r="BJ32" s="22">
        <f>((Data!$AJ$26*'Intermediate calculations'!BJ29)+Data!$AK$26)</f>
        <v>471997.00643457833</v>
      </c>
      <c r="BK32" s="22">
        <f>((Data!$AJ$26*'Intermediate calculations'!BK29)+Data!$AK$26)</f>
        <v>472944.64109518833</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451887.94515397813</v>
      </c>
      <c r="AH34" s="22">
        <f>((Data!$AJ$10*'Intermediate calculations'!AH4)+Data!$AK$10)*Drivers!AI4</f>
        <v>463010.96652964567</v>
      </c>
      <c r="AI34" s="22">
        <f>((Data!$AJ$10*'Intermediate calculations'!AI4)+Data!$AK$10)*Drivers!AJ4</f>
        <v>471195.04865514504</v>
      </c>
      <c r="AJ34" s="22">
        <f>((Data!$AJ$10*'Intermediate calculations'!AJ4)+Data!$AK$10)*Drivers!AK4</f>
        <v>478640.19055661088</v>
      </c>
      <c r="AK34" s="22">
        <f>((Data!$AJ$10*'Intermediate calculations'!AK4)+Data!$AK$10)*Drivers!AL4</f>
        <v>486769.39753527561</v>
      </c>
      <c r="AL34" s="22">
        <f>((Data!$AJ$10*'Intermediate calculations'!AL4)+Data!$AK$10)*Drivers!AM4</f>
        <v>495781.67886374943</v>
      </c>
      <c r="AM34" s="22">
        <f>((Data!$AJ$10*'Intermediate calculations'!AM4)+Data!$AK$10)*Drivers!AN4</f>
        <v>504950.65637568024</v>
      </c>
      <c r="AN34" s="22">
        <f>((Data!$AJ$10*'Intermediate calculations'!AN4)+Data!$AK$10)*Drivers!AO4</f>
        <v>514775.54243112204</v>
      </c>
      <c r="AO34" s="22">
        <f>((Data!$AJ$10*'Intermediate calculations'!AO4)+Data!$AK$10)*Drivers!AP4</f>
        <v>524543.88349568122</v>
      </c>
      <c r="AP34" s="22">
        <f>((Data!$AJ$10*'Intermediate calculations'!AP4)+Data!$AK$10)*Drivers!AQ4</f>
        <v>534945.99623399461</v>
      </c>
      <c r="AQ34" s="22">
        <f>((Data!$AJ$10*'Intermediate calculations'!AQ4)+Data!$AK$10)*Drivers!AR4</f>
        <v>545363.47699398221</v>
      </c>
      <c r="AR34" s="22">
        <f>((Data!$AJ$10*'Intermediate calculations'!AR4)+Data!$AK$10)*Drivers!AS4</f>
        <v>557099.37029478617</v>
      </c>
      <c r="AS34" s="22">
        <f>((Data!$AJ$10*'Intermediate calculations'!AS4)+Data!$AK$10)*Drivers!AT4</f>
        <v>569431.15931112121</v>
      </c>
      <c r="AT34" s="22">
        <f>((Data!$AJ$10*'Intermediate calculations'!AT4)+Data!$AK$10)*Drivers!AU4</f>
        <v>582315.832195241</v>
      </c>
      <c r="AU34" s="22">
        <f>((Data!$AJ$10*'Intermediate calculations'!AU4)+Data!$AK$10)*Drivers!AV4</f>
        <v>596714.32265590213</v>
      </c>
      <c r="AV34" s="22">
        <f>((Data!$AJ$10*'Intermediate calculations'!AV4)+Data!$AK$10)*Drivers!AW4</f>
        <v>610520.25680557941</v>
      </c>
      <c r="AW34" s="22">
        <f>((Data!$AJ$10*'Intermediate calculations'!AW4)+Data!$AK$10)*Drivers!AX4</f>
        <v>624963.01674136717</v>
      </c>
      <c r="AX34" s="22">
        <f>((Data!$AJ$10*'Intermediate calculations'!AX4)+Data!$AK$10)*Drivers!AY4</f>
        <v>640576.33924632834</v>
      </c>
      <c r="AY34" s="22">
        <f>((Data!$AJ$10*'Intermediate calculations'!AY4)+Data!$AK$10)*Drivers!AZ4</f>
        <v>655395.64896948461</v>
      </c>
      <c r="AZ34" s="22">
        <f>((Data!$AJ$10*'Intermediate calculations'!AZ4)+Data!$AK$10)*Drivers!BA4</f>
        <v>670401.37099628616</v>
      </c>
      <c r="BA34" s="22">
        <f>((Data!$AJ$10*'Intermediate calculations'!BA4)+Data!$AK$10)*Drivers!BB4</f>
        <v>685629.8548255699</v>
      </c>
      <c r="BB34" s="22">
        <f>((Data!$AJ$10*'Intermediate calculations'!BB4)+Data!$AK$10)*Drivers!BC4</f>
        <v>701459.98182496161</v>
      </c>
      <c r="BC34" s="22">
        <f>((Data!$AJ$10*'Intermediate calculations'!BC4)+Data!$AK$10)*Drivers!BD4</f>
        <v>716725.56266504549</v>
      </c>
      <c r="BD34" s="22">
        <f>((Data!$AJ$10*'Intermediate calculations'!BD4)+Data!$AK$10)*Drivers!BE4</f>
        <v>732459.40835594339</v>
      </c>
      <c r="BE34" s="22">
        <f>((Data!$AJ$10*'Intermediate calculations'!BE4)+Data!$AK$10)*Drivers!BF4</f>
        <v>748720.55009307282</v>
      </c>
      <c r="BF34" s="22">
        <f>((Data!$AJ$10*'Intermediate calculations'!BF4)+Data!$AK$10)*Drivers!BG4</f>
        <v>765571.20331737795</v>
      </c>
      <c r="BG34" s="22">
        <f>((Data!$AJ$10*'Intermediate calculations'!BG4)+Data!$AK$10)*Drivers!BH4</f>
        <v>782355.20298823481</v>
      </c>
      <c r="BH34" s="22">
        <f>((Data!$AJ$10*'Intermediate calculations'!BH4)+Data!$AK$10)*Drivers!BI4</f>
        <v>786825.23023332411</v>
      </c>
      <c r="BI34" s="22">
        <f>((Data!$AJ$10*'Intermediate calculations'!BI4)+Data!$AK$10)*Drivers!BJ4</f>
        <v>789387.53168807481</v>
      </c>
      <c r="BJ34" s="22">
        <f>((Data!$AJ$10*'Intermediate calculations'!BJ4)+Data!$AK$10)*Drivers!BK4</f>
        <v>792506.869564216</v>
      </c>
      <c r="BK34" s="22">
        <f>((Data!$AJ$10*'Intermediate calculations'!BK4)+Data!$AK$10)*Drivers!BL4</f>
        <v>795038.83622584061</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7.619253521768532</v>
      </c>
      <c r="AH35" s="45">
        <f>AH34*ttokg/Drivers!AI4</f>
        <v>7.7179324675682404</v>
      </c>
      <c r="AI35" s="45">
        <f>AI34*ttokg/Drivers!AJ4</f>
        <v>7.7649460563068322</v>
      </c>
      <c r="AJ35" s="45">
        <f>AJ34*ttokg/Drivers!AK4</f>
        <v>7.7978506977512758</v>
      </c>
      <c r="AK35" s="45">
        <f>AK34*ttokg/Drivers!AL4</f>
        <v>7.8400177882953548</v>
      </c>
      <c r="AL35" s="45">
        <f>AL34*ttokg/Drivers!AM4</f>
        <v>7.8942755798828665</v>
      </c>
      <c r="AM35" s="45">
        <f>AM34*ttokg/Drivers!AN4</f>
        <v>7.9618759737427558</v>
      </c>
      <c r="AN35" s="45">
        <f>AN34*ttokg/Drivers!AO4</f>
        <v>8.0376488669695032</v>
      </c>
      <c r="AO35" s="45">
        <f>AO34*ttokg/Drivers!AP4</f>
        <v>8.110312898962329</v>
      </c>
      <c r="AP35" s="45">
        <f>AP34*ttokg/Drivers!AQ4</f>
        <v>8.1904993786605473</v>
      </c>
      <c r="AQ35" s="45">
        <f>AQ34*ttokg/Drivers!AR4</f>
        <v>8.2685840988145625</v>
      </c>
      <c r="AR35" s="45">
        <f>AR34*ttokg/Drivers!AS4</f>
        <v>8.3750441426326887</v>
      </c>
      <c r="AS35" s="45">
        <f>AS34*ttokg/Drivers!AT4</f>
        <v>8.4879928378352218</v>
      </c>
      <c r="AT35" s="45">
        <f>AT34*ttokg/Drivers!AU4</f>
        <v>8.606601869393927</v>
      </c>
      <c r="AU35" s="45">
        <f>AU34*ttokg/Drivers!AV4</f>
        <v>8.7447805790930939</v>
      </c>
      <c r="AV35" s="45">
        <f>AV34*ttokg/Drivers!AW4</f>
        <v>8.871394087665287</v>
      </c>
      <c r="AW35" s="45">
        <f>AW34*ttokg/Drivers!AX4</f>
        <v>9.0152579263513477</v>
      </c>
      <c r="AX35" s="45">
        <f>AX34*ttokg/Drivers!AY4</f>
        <v>9.173324914091376</v>
      </c>
      <c r="AY35" s="45">
        <f>AY34*ttokg/Drivers!AZ4</f>
        <v>9.3173300846026148</v>
      </c>
      <c r="AZ35" s="45">
        <f>AZ34*ttokg/Drivers!BA4</f>
        <v>9.4613882889888785</v>
      </c>
      <c r="BA35" s="45">
        <f>BA34*ttokg/Drivers!BB4</f>
        <v>9.6059813015102158</v>
      </c>
      <c r="BB35" s="45">
        <f>BB34*ttokg/Drivers!BC4</f>
        <v>9.7671056648547605</v>
      </c>
      <c r="BC35" s="45">
        <f>BC34*ttokg/Drivers!BD4</f>
        <v>9.9180627207545591</v>
      </c>
      <c r="BD35" s="45">
        <f>BD34*ttokg/Drivers!BE4</f>
        <v>10.073223909472974</v>
      </c>
      <c r="BE35" s="45">
        <f>BE34*ttokg/Drivers!BF4</f>
        <v>10.233298649504885</v>
      </c>
      <c r="BF35" s="45">
        <f>BF34*ttokg/Drivers!BG4</f>
        <v>10.399020978985366</v>
      </c>
      <c r="BG35" s="45">
        <f>BG34*ttokg/Drivers!BH4</f>
        <v>10.573030279511569</v>
      </c>
      <c r="BH35" s="45">
        <f>BH34*ttokg/Drivers!BI4</f>
        <v>10.57943352407584</v>
      </c>
      <c r="BI35" s="45">
        <f>BI34*ttokg/Drivers!BJ4</f>
        <v>10.559978517289206</v>
      </c>
      <c r="BJ35" s="45">
        <f>BJ34*ttokg/Drivers!BK4</f>
        <v>10.54786210138476</v>
      </c>
      <c r="BK35" s="45">
        <f>BK34*ttokg/Drivers!BL4</f>
        <v>10.527818457285949</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0.15376678385436274</v>
      </c>
      <c r="AP36" s="45"/>
      <c r="AQ36" s="45">
        <f>(AQ37-AE37)/AE37</f>
        <v>0.18486889156724226</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484443.29769028805</v>
      </c>
      <c r="AH37" s="22">
        <f>((Data!$AJ$29*'Intermediate calculations'!AH34)+Data!$AK$29)</f>
        <v>496541.84300962044</v>
      </c>
      <c r="AI37" s="22">
        <f>((Data!$AJ$29*'Intermediate calculations'!AI34)+Data!$AK$29)</f>
        <v>505443.69486698508</v>
      </c>
      <c r="AJ37" s="22">
        <f>((Data!$AJ$29*'Intermediate calculations'!AJ34)+Data!$AK$29)</f>
        <v>513541.79911955725</v>
      </c>
      <c r="AK37" s="22">
        <f>((Data!$AJ$29*'Intermediate calculations'!AK34)+Data!$AK$29)</f>
        <v>522383.96310719108</v>
      </c>
      <c r="AL37" s="22">
        <f>((Data!$AJ$29*'Intermediate calculations'!AL34)+Data!$AK$29)</f>
        <v>532186.64984135819</v>
      </c>
      <c r="AM37" s="22">
        <f>((Data!$AJ$29*'Intermediate calculations'!AM34)+Data!$AK$29)</f>
        <v>542159.77550689946</v>
      </c>
      <c r="AN37" s="22">
        <f>((Data!$AJ$29*'Intermediate calculations'!AN34)+Data!$AK$29)</f>
        <v>552846.33495729021</v>
      </c>
      <c r="AO37" s="22">
        <f>((Data!$AJ$29*'Intermediate calculations'!AO34)+Data!$AK$29)</f>
        <v>563471.39024332957</v>
      </c>
      <c r="AP37" s="22">
        <f>((Data!$AJ$29*'Intermediate calculations'!AP34)+Data!$AK$29)</f>
        <v>574785.80097138928</v>
      </c>
      <c r="AQ37" s="22">
        <f>((Data!$AJ$29*'Intermediate calculations'!AQ34)+Data!$AK$29)</f>
        <v>586116.92754493863</v>
      </c>
      <c r="AR37" s="22">
        <f>((Data!$AJ$29*'Intermediate calculations'!AR34)+Data!$AK$29)</f>
        <v>598882.0955840142</v>
      </c>
      <c r="AS37" s="22">
        <f>((Data!$AJ$29*'Intermediate calculations'!AS34)+Data!$AK$29)</f>
        <v>612295.42126627476</v>
      </c>
      <c r="AT37" s="22">
        <f>((Data!$AJ$29*'Intermediate calculations'!AT34)+Data!$AK$29)</f>
        <v>626310.12046970404</v>
      </c>
      <c r="AU37" s="22">
        <f>((Data!$AJ$29*'Intermediate calculations'!AU34)+Data!$AK$29)</f>
        <v>641971.40381034045</v>
      </c>
      <c r="AV37" s="22">
        <f>((Data!$AJ$29*'Intermediate calculations'!AV34)+Data!$AK$29)</f>
        <v>656988.16178861633</v>
      </c>
      <c r="AW37" s="22">
        <f>((Data!$AJ$29*'Intermediate calculations'!AW34)+Data!$AK$29)</f>
        <v>672697.59717652411</v>
      </c>
      <c r="AX37" s="22">
        <f>((Data!$AJ$29*'Intermediate calculations'!AX34)+Data!$AK$29)</f>
        <v>689680.2571509853</v>
      </c>
      <c r="AY37" s="22">
        <f>((Data!$AJ$29*'Intermediate calculations'!AY34)+Data!$AK$29)</f>
        <v>705799.26692642667</v>
      </c>
      <c r="AZ37" s="22">
        <f>((Data!$AJ$29*'Intermediate calculations'!AZ34)+Data!$AK$29)</f>
        <v>722121.03795059398</v>
      </c>
      <c r="BA37" s="22">
        <f>((Data!$AJ$29*'Intermediate calculations'!BA34)+Data!$AK$29)</f>
        <v>738685.10768764885</v>
      </c>
      <c r="BB37" s="22">
        <f>((Data!$AJ$29*'Intermediate calculations'!BB34)+Data!$AK$29)</f>
        <v>755903.58659230103</v>
      </c>
      <c r="BC37" s="22">
        <f>((Data!$AJ$29*'Intermediate calculations'!BC34)+Data!$AK$29)</f>
        <v>772508.00686463038</v>
      </c>
      <c r="BD37" s="22">
        <f>((Data!$AJ$29*'Intermediate calculations'!BD34)+Data!$AK$29)</f>
        <v>789621.76028734073</v>
      </c>
      <c r="BE37" s="22">
        <f>((Data!$AJ$29*'Intermediate calculations'!BE34)+Data!$AK$29)</f>
        <v>807309.05527727259</v>
      </c>
      <c r="BF37" s="22">
        <f>((Data!$AJ$29*'Intermediate calculations'!BF34)+Data!$AK$29)</f>
        <v>825637.56376513606</v>
      </c>
      <c r="BG37" s="22">
        <f>((Data!$AJ$29*'Intermediate calculations'!BG34)+Data!$AK$29)</f>
        <v>843893.57297336566</v>
      </c>
      <c r="BH37" s="22">
        <f>((Data!$AJ$29*'Intermediate calculations'!BH34)+Data!$AK$29)</f>
        <v>848755.63566090749</v>
      </c>
      <c r="BI37" s="22">
        <f>((Data!$AJ$29*'Intermediate calculations'!BI34)+Data!$AK$29)</f>
        <v>851542.65900871018</v>
      </c>
      <c r="BJ37" s="22">
        <f>((Data!$AJ$29*'Intermediate calculations'!BJ34)+Data!$AK$29)</f>
        <v>854935.57262329338</v>
      </c>
      <c r="BK37" s="22">
        <f>((Data!$AJ$29*'Intermediate calculations'!BK34)+Data!$AK$29)</f>
        <v>857689.60072124493</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1715879.9651005662</v>
      </c>
      <c r="AH39" s="22">
        <f>((Data!$AJ$11*'Intermediate calculations'!AH4)+Data!$AK$11)*Drivers!AI4</f>
        <v>1812257.6159402416</v>
      </c>
      <c r="AI39" s="22">
        <f>((Data!$AJ$11*'Intermediate calculations'!AI4)+Data!$AK$11)*Drivers!AJ4</f>
        <v>1870048.9695648323</v>
      </c>
      <c r="AJ39" s="22">
        <f>((Data!$AJ$11*'Intermediate calculations'!AJ4)+Data!$AK$11)*Drivers!AK4</f>
        <v>1917722.0710764793</v>
      </c>
      <c r="AK39" s="22">
        <f>((Data!$AJ$11*'Intermediate calculations'!AK4)+Data!$AK$11)*Drivers!AL4</f>
        <v>1973688.3456105674</v>
      </c>
      <c r="AL39" s="22">
        <f>((Data!$AJ$11*'Intermediate calculations'!AL4)+Data!$AK$11)*Drivers!AM4</f>
        <v>2040517.0941187106</v>
      </c>
      <c r="AM39" s="22">
        <f>((Data!$AJ$11*'Intermediate calculations'!AM4)+Data!$AK$11)*Drivers!AN4</f>
        <v>2116098.8660650202</v>
      </c>
      <c r="AN39" s="22">
        <f>((Data!$AJ$11*'Intermediate calculations'!AN4)+Data!$AK$11)*Drivers!AO4</f>
        <v>2199745.6961349226</v>
      </c>
      <c r="AO39" s="22">
        <f>((Data!$AJ$11*'Intermediate calculations'!AO4)+Data!$AK$11)*Drivers!AP4</f>
        <v>2282232.1960253217</v>
      </c>
      <c r="AP39" s="22">
        <f>((Data!$AJ$11*'Intermediate calculations'!AP4)+Data!$AK$11)*Drivers!AQ4</f>
        <v>2372488.8421188048</v>
      </c>
      <c r="AQ39" s="22">
        <f>((Data!$AJ$11*'Intermediate calculations'!AQ4)+Data!$AK$11)*Drivers!AR4</f>
        <v>2462507.4410800701</v>
      </c>
      <c r="AR39" s="22">
        <f>((Data!$AJ$11*'Intermediate calculations'!AR4)+Data!$AK$11)*Drivers!AS4</f>
        <v>2575179.7170645078</v>
      </c>
      <c r="AS39" s="22">
        <f>((Data!$AJ$11*'Intermediate calculations'!AS4)+Data!$AK$11)*Drivers!AT4</f>
        <v>2695229.858543253</v>
      </c>
      <c r="AT39" s="22">
        <f>((Data!$AJ$11*'Intermediate calculations'!AT4)+Data!$AK$11)*Drivers!AU4</f>
        <v>2822098.3108920953</v>
      </c>
      <c r="AU39" s="22">
        <f>((Data!$AJ$11*'Intermediate calculations'!AU4)+Data!$AK$11)*Drivers!AV4</f>
        <v>2968219.455903599</v>
      </c>
      <c r="AV39" s="22">
        <f>((Data!$AJ$11*'Intermediate calculations'!AV4)+Data!$AK$11)*Drivers!AW4</f>
        <v>3106327.8140690499</v>
      </c>
      <c r="AW39" s="22">
        <f>((Data!$AJ$11*'Intermediate calculations'!AW4)+Data!$AK$11)*Drivers!AX4</f>
        <v>3258149.7971306439</v>
      </c>
      <c r="AX39" s="22">
        <f>((Data!$AJ$11*'Intermediate calculations'!AX4)+Data!$AK$11)*Drivers!AY4</f>
        <v>3424865.2078987723</v>
      </c>
      <c r="AY39" s="22">
        <f>((Data!$AJ$11*'Intermediate calculations'!AY4)+Data!$AK$11)*Drivers!AZ4</f>
        <v>3581044.8742632475</v>
      </c>
      <c r="AZ39" s="22">
        <f>((Data!$AJ$11*'Intermediate calculations'!AZ4)+Data!$AK$11)*Drivers!BA4</f>
        <v>3739376.4384582685</v>
      </c>
      <c r="BA39" s="22">
        <f>((Data!$AJ$11*'Intermediate calculations'!BA4)+Data!$AK$11)*Drivers!BB4</f>
        <v>3900328.4587089904</v>
      </c>
      <c r="BB39" s="22">
        <f>((Data!$AJ$11*'Intermediate calculations'!BB4)+Data!$AK$11)*Drivers!BC4</f>
        <v>4074324.7751831561</v>
      </c>
      <c r="BC39" s="22">
        <f>((Data!$AJ$11*'Intermediate calculations'!BC4)+Data!$AK$11)*Drivers!BD4</f>
        <v>4240822.3667086344</v>
      </c>
      <c r="BD39" s="22">
        <f>((Data!$AJ$11*'Intermediate calculations'!BD4)+Data!$AK$11)*Drivers!BE4</f>
        <v>4413187.6049329396</v>
      </c>
      <c r="BE39" s="22">
        <f>((Data!$AJ$11*'Intermediate calculations'!BE4)+Data!$AK$11)*Drivers!BF4</f>
        <v>4592183.3252993431</v>
      </c>
      <c r="BF39" s="22">
        <f>((Data!$AJ$11*'Intermediate calculations'!BF4)+Data!$AK$11)*Drivers!BG4</f>
        <v>4778613.5691558104</v>
      </c>
      <c r="BG39" s="22">
        <f>((Data!$AJ$11*'Intermediate calculations'!BG4)+Data!$AK$11)*Drivers!BH4</f>
        <v>4969658.7905169949</v>
      </c>
      <c r="BH39" s="22">
        <f>((Data!$AJ$11*'Intermediate calculations'!BH4)+Data!$AK$11)*Drivers!BI4</f>
        <v>5001191.8864381779</v>
      </c>
      <c r="BI39" s="22">
        <f>((Data!$AJ$11*'Intermediate calculations'!BI4)+Data!$AK$11)*Drivers!BJ4</f>
        <v>5007899.120346372</v>
      </c>
      <c r="BJ39" s="22">
        <f>((Data!$AJ$11*'Intermediate calculations'!BJ4)+Data!$AK$11)*Drivers!BK4</f>
        <v>5021680.9620492142</v>
      </c>
      <c r="BK39" s="22">
        <f>((Data!$AJ$11*'Intermediate calculations'!BK4)+Data!$AK$11)*Drivers!BL4</f>
        <v>5027724.7755244579</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28.93134151336956</v>
      </c>
      <c r="AH40" s="45">
        <f>AH39*ttokg/Drivers!AI4</f>
        <v>30.208532636920712</v>
      </c>
      <c r="AI40" s="45">
        <f>AI39*ttokg/Drivers!AJ4</f>
        <v>30.817024526822866</v>
      </c>
      <c r="AJ40" s="45">
        <f>AJ39*ttokg/Drivers!AK4</f>
        <v>31.242905809156149</v>
      </c>
      <c r="AK40" s="45">
        <f>AK39*ttokg/Drivers!AL4</f>
        <v>31.788669987243214</v>
      </c>
      <c r="AL40" s="45">
        <f>AL39*ttokg/Drivers!AM4</f>
        <v>32.490922825854952</v>
      </c>
      <c r="AM40" s="45">
        <f>AM39*ttokg/Drivers!AN4</f>
        <v>33.365867549744266</v>
      </c>
      <c r="AN40" s="45">
        <f>AN39*ttokg/Drivers!AO4</f>
        <v>34.346588065662857</v>
      </c>
      <c r="AO40" s="45">
        <f>AO39*ttokg/Drivers!AP4</f>
        <v>35.287070920547087</v>
      </c>
      <c r="AP40" s="45">
        <f>AP39*ttokg/Drivers!AQ4</f>
        <v>36.324916017790549</v>
      </c>
      <c r="AQ40" s="45">
        <f>AQ39*ttokg/Drivers!AR4</f>
        <v>37.335558264294775</v>
      </c>
      <c r="AR40" s="45">
        <f>AR39*ttokg/Drivers!AS4</f>
        <v>38.713459313758364</v>
      </c>
      <c r="AS40" s="45">
        <f>AS39*ttokg/Drivers!AT4</f>
        <v>40.175342289506446</v>
      </c>
      <c r="AT40" s="45">
        <f>AT39*ttokg/Drivers!AU4</f>
        <v>41.710486398030397</v>
      </c>
      <c r="AU40" s="45">
        <f>AU39*ttokg/Drivers!AV4</f>
        <v>43.498918773967404</v>
      </c>
      <c r="AV40" s="45">
        <f>AV39*ttokg/Drivers!AW4</f>
        <v>45.137663979031728</v>
      </c>
      <c r="AW40" s="45">
        <f>AW39*ttokg/Drivers!AX4</f>
        <v>46.999678376132984</v>
      </c>
      <c r="AX40" s="45">
        <f>AX39*ttokg/Drivers!AY4</f>
        <v>49.045522624183661</v>
      </c>
      <c r="AY40" s="45">
        <f>AY39*ttokg/Drivers!AZ4</f>
        <v>50.909366264099909</v>
      </c>
      <c r="AZ40" s="45">
        <f>AZ39*ttokg/Drivers!BA4</f>
        <v>52.773896315832566</v>
      </c>
      <c r="BA40" s="45">
        <f>BA39*ttokg/Drivers!BB4</f>
        <v>54.645348332502991</v>
      </c>
      <c r="BB40" s="45">
        <f>BB39*ttokg/Drivers!BC4</f>
        <v>56.730763868550326</v>
      </c>
      <c r="BC40" s="45">
        <f>BC39*ttokg/Drivers!BD4</f>
        <v>58.684585023307861</v>
      </c>
      <c r="BD40" s="45">
        <f>BD39*ttokg/Drivers!BE4</f>
        <v>60.692819822988803</v>
      </c>
      <c r="BE40" s="45">
        <f>BE39*ttokg/Drivers!BF4</f>
        <v>62.764650195888095</v>
      </c>
      <c r="BF40" s="45">
        <f>BF39*ttokg/Drivers!BG4</f>
        <v>64.909576719690889</v>
      </c>
      <c r="BG40" s="45">
        <f>BG39*ttokg/Drivers!BH4</f>
        <v>67.161760630314618</v>
      </c>
      <c r="BH40" s="45">
        <f>BH39*ttokg/Drivers!BI4</f>
        <v>67.244637145189614</v>
      </c>
      <c r="BI40" s="45">
        <f>BI39*ttokg/Drivers!BJ4</f>
        <v>66.992833056940086</v>
      </c>
      <c r="BJ40" s="45">
        <f>BJ39*ttokg/Drivers!BK4</f>
        <v>66.836011571698222</v>
      </c>
      <c r="BK40" s="45">
        <f>BK39*ttokg/Drivers!BL4</f>
        <v>66.576588813184159</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0.14759158524199437</v>
      </c>
      <c r="AP41" s="45"/>
      <c r="AQ41" s="45">
        <f>(AQ42-AE42)/AE42</f>
        <v>0.22316086823879136</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1415325.4115384433</v>
      </c>
      <c r="AH42" s="22">
        <f>((Data!$AJ$33*'Intermediate calculations'!AH39)+Data!$AK$33)</f>
        <v>1484794.0849727774</v>
      </c>
      <c r="AI42" s="22">
        <f>((Data!$AJ$33*'Intermediate calculations'!AI39)+Data!$AK$33)</f>
        <v>1526449.8904141576</v>
      </c>
      <c r="AJ42" s="22">
        <f>((Data!$AJ$33*'Intermediate calculations'!AJ39)+Data!$AK$33)</f>
        <v>1560812.4951431691</v>
      </c>
      <c r="AK42" s="22">
        <f>((Data!$AJ$33*'Intermediate calculations'!AK39)+Data!$AK$33)</f>
        <v>1601152.7899633073</v>
      </c>
      <c r="AL42" s="22">
        <f>((Data!$AJ$33*'Intermediate calculations'!AL39)+Data!$AK$33)</f>
        <v>1649322.7180087653</v>
      </c>
      <c r="AM42" s="22">
        <f>((Data!$AJ$33*'Intermediate calculations'!AM39)+Data!$AK$33)</f>
        <v>1703801.7947156753</v>
      </c>
      <c r="AN42" s="22">
        <f>((Data!$AJ$33*'Intermediate calculations'!AN39)+Data!$AK$33)</f>
        <v>1764094.1370929515</v>
      </c>
      <c r="AO42" s="22">
        <f>((Data!$AJ$33*'Intermediate calculations'!AO39)+Data!$AK$33)</f>
        <v>1823550.1175376254</v>
      </c>
      <c r="AP42" s="22">
        <f>((Data!$AJ$33*'Intermediate calculations'!AP39)+Data!$AK$33)</f>
        <v>1888606.7921724597</v>
      </c>
      <c r="AQ42" s="22">
        <f>((Data!$AJ$33*'Intermediate calculations'!AQ39)+Data!$AK$33)</f>
        <v>1953491.8832674799</v>
      </c>
      <c r="AR42" s="22">
        <f>((Data!$AJ$33*'Intermediate calculations'!AR39)+Data!$AK$33)</f>
        <v>2034705.6654801904</v>
      </c>
      <c r="AS42" s="22">
        <f>((Data!$AJ$33*'Intermediate calculations'!AS39)+Data!$AK$33)</f>
        <v>2121237.3873210317</v>
      </c>
      <c r="AT42" s="22">
        <f>((Data!$AJ$33*'Intermediate calculations'!AT39)+Data!$AK$33)</f>
        <v>2212683.7237751354</v>
      </c>
      <c r="AU42" s="22">
        <f>((Data!$AJ$33*'Intermediate calculations'!AU39)+Data!$AK$33)</f>
        <v>2318007.3337222287</v>
      </c>
      <c r="AV42" s="22">
        <f>((Data!$AJ$33*'Intermediate calculations'!AV39)+Data!$AK$33)</f>
        <v>2417555.3549528737</v>
      </c>
      <c r="AW42" s="22">
        <f>((Data!$AJ$33*'Intermediate calculations'!AW39)+Data!$AK$33)</f>
        <v>2526988.1090153651</v>
      </c>
      <c r="AX42" s="22">
        <f>((Data!$AJ$33*'Intermediate calculations'!AX39)+Data!$AK$33)</f>
        <v>2647155.9936465002</v>
      </c>
      <c r="AY42" s="22">
        <f>((Data!$AJ$33*'Intermediate calculations'!AY39)+Data!$AK$33)</f>
        <v>2759729.7505832124</v>
      </c>
      <c r="AZ42" s="22">
        <f>((Data!$AJ$33*'Intermediate calculations'!AZ39)+Data!$AK$33)</f>
        <v>2873854.5879452294</v>
      </c>
      <c r="BA42" s="22">
        <f>((Data!$AJ$33*'Intermediate calculations'!BA39)+Data!$AK$33)</f>
        <v>2989868.2408614382</v>
      </c>
      <c r="BB42" s="22">
        <f>((Data!$AJ$33*'Intermediate calculations'!BB39)+Data!$AK$33)</f>
        <v>3115284.1768446476</v>
      </c>
      <c r="BC42" s="22">
        <f>((Data!$AJ$33*'Intermediate calculations'!BC39)+Data!$AK$33)</f>
        <v>3235295.0581279784</v>
      </c>
      <c r="BD42" s="22">
        <f>((Data!$AJ$33*'Intermediate calculations'!BD39)+Data!$AK$33)</f>
        <v>3359535.3186169397</v>
      </c>
      <c r="BE42" s="22">
        <f>((Data!$AJ$33*'Intermediate calculations'!BE39)+Data!$AK$33)</f>
        <v>3488554.8074293616</v>
      </c>
      <c r="BF42" s="22">
        <f>((Data!$AJ$33*'Intermediate calculations'!BF39)+Data!$AK$33)</f>
        <v>3622933.0747549711</v>
      </c>
      <c r="BG42" s="22">
        <f>((Data!$AJ$33*'Intermediate calculations'!BG39)+Data!$AK$33)</f>
        <v>3760637.8017150383</v>
      </c>
      <c r="BH42" s="22">
        <f>((Data!$AJ$33*'Intermediate calculations'!BH39)+Data!$AK$33)</f>
        <v>3783366.7468992923</v>
      </c>
      <c r="BI42" s="22">
        <f>((Data!$AJ$33*'Intermediate calculations'!BI39)+Data!$AK$33)</f>
        <v>3788201.2976271487</v>
      </c>
      <c r="BJ42" s="22">
        <f>((Data!$AJ$33*'Intermediate calculations'!BJ39)+Data!$AK$33)</f>
        <v>3798135.2008945262</v>
      </c>
      <c r="BK42" s="22">
        <f>((Data!$AJ$33*'Intermediate calculations'!BK39)+Data!$AK$33)</f>
        <v>3802491.5604960709</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219871.4469795172</v>
      </c>
      <c r="AH47" s="22">
        <f>((Data!$AJ$12*((Drivers!AI5*1000000)/Drivers!AI4))+Data!$AK$12)*Drivers!AI4</f>
        <v>215722.06257810051</v>
      </c>
      <c r="AI47" s="22">
        <f>((Data!$AJ$12*((Drivers!AJ5*1000000)/Drivers!AJ4))+Data!$AK$12)*Drivers!AJ4</f>
        <v>214986.23555920919</v>
      </c>
      <c r="AJ47" s="22">
        <f>((Data!$AJ$12*((Drivers!AK5*1000000)/Drivers!AK4))+Data!$AK$12)*Drivers!AK4</f>
        <v>215182.22945451134</v>
      </c>
      <c r="AK47" s="22">
        <f>((Data!$AJ$12*((Drivers!AL5*1000000)/Drivers!AL4))+Data!$AK$12)*Drivers!AL4</f>
        <v>214705.21161951445</v>
      </c>
      <c r="AL47" s="22">
        <f>((Data!$AJ$12*((Drivers!AM5*1000000)/Drivers!AM4))+Data!$AK$12)*Drivers!AM4</f>
        <v>213331.72630370973</v>
      </c>
      <c r="AM47" s="22">
        <f>((Data!$AJ$12*((Drivers!AN5*1000000)/Drivers!AN4))+Data!$AK$12)*Drivers!AN4</f>
        <v>210593.78479284886</v>
      </c>
      <c r="AN47" s="22">
        <f>((Data!$AJ$12*((Drivers!AO5*1000000)/Drivers!AO4))+Data!$AK$12)*Drivers!AO4</f>
        <v>207190.5355688472</v>
      </c>
      <c r="AO47" s="22">
        <f>((Data!$AJ$12*((Drivers!AP5*1000000)/Drivers!AP4))+Data!$AK$12)*Drivers!AP4</f>
        <v>203926.76936929312</v>
      </c>
      <c r="AP47" s="22">
        <f>((Data!$AJ$12*((Drivers!AQ5*1000000)/Drivers!AQ4))+Data!$AK$12)*Drivers!AQ4</f>
        <v>200024.16129995178</v>
      </c>
      <c r="AQ47" s="22">
        <f>((Data!$AJ$12*((Drivers!AR5*1000000)/Drivers!AR4))+Data!$AK$12)*Drivers!AR4</f>
        <v>196181.37492198343</v>
      </c>
      <c r="AR47" s="22">
        <f>((Data!$AJ$12*((Drivers!AS5*1000000)/Drivers!AS4))+Data!$AK$12)*Drivers!AS4</f>
        <v>189863.55124011418</v>
      </c>
      <c r="AS47" s="22">
        <f>((Data!$AJ$12*((Drivers!AT5*1000000)/Drivers!AT4))+Data!$AK$12)*Drivers!AT4</f>
        <v>182932.33455138243</v>
      </c>
      <c r="AT47" s="22">
        <f>((Data!$AJ$12*((Drivers!AU5*1000000)/Drivers!AU4))+Data!$AK$12)*Drivers!AU4</f>
        <v>175436.77120721553</v>
      </c>
      <c r="AU47" s="22">
        <f>((Data!$AJ$12*((Drivers!AV5*1000000)/Drivers!AV4))+Data!$AK$12)*Drivers!AV4</f>
        <v>166292.89007793297</v>
      </c>
      <c r="AV47" s="22">
        <f>((Data!$AJ$12*((Drivers!AW5*1000000)/Drivers!AW4))+Data!$AK$12)*Drivers!AW4</f>
        <v>157878.39250242541</v>
      </c>
      <c r="AW47" s="22">
        <f>((Data!$AJ$12*((Drivers!AX5*1000000)/Drivers!AX4))+Data!$AK$12)*Drivers!AX4</f>
        <v>147778.97524074555</v>
      </c>
      <c r="AX47" s="22">
        <f>((Data!$AJ$12*((Drivers!AY5*1000000)/Drivers!AY4))+Data!$AK$12)*Drivers!AY4</f>
        <v>136403.89028187995</v>
      </c>
      <c r="AY47" s="22">
        <f>((Data!$AJ$12*((Drivers!AZ5*1000000)/Drivers!AZ4))+Data!$AK$12)*Drivers!AZ4</f>
        <v>125970.62870348991</v>
      </c>
      <c r="AZ47" s="22">
        <f>((Data!$AJ$12*((Drivers!BA5*1000000)/Drivers!BA4))+Data!$AK$12)*Drivers!BA4</f>
        <v>115373.04795359966</v>
      </c>
      <c r="BA47" s="22">
        <f>((Data!$AJ$12*((Drivers!BB5*1000000)/Drivers!BB4))+Data!$AK$12)*Drivers!BB4</f>
        <v>104570.46232854552</v>
      </c>
      <c r="BB47" s="22">
        <f>((Data!$AJ$12*((Drivers!BC5*1000000)/Drivers!BC4))+Data!$AK$12)*Drivers!BC4</f>
        <v>92160.448799499849</v>
      </c>
      <c r="BC47" s="22">
        <f>((Data!$AJ$12*((Drivers!BD5*1000000)/Drivers!BD4))+Data!$AK$12)*Drivers!BD4</f>
        <v>80421.447497031084</v>
      </c>
      <c r="BD47" s="22">
        <f>((Data!$AJ$12*((Drivers!BE5*1000000)/Drivers!BE4))+Data!$AK$12)*Drivers!BE4</f>
        <v>68188.07042422166</v>
      </c>
      <c r="BE47" s="22">
        <f>((Data!$AJ$12*((Drivers!BF5*1000000)/Drivers!BF4))+Data!$AK$12)*Drivers!BF4</f>
        <v>55393.908558314601</v>
      </c>
      <c r="BF47" s="22">
        <f>((Data!$AJ$12*((Drivers!BG5*1000000)/Drivers!BG4))+Data!$AK$12)*Drivers!BG4</f>
        <v>41968.960551083794</v>
      </c>
      <c r="BG47" s="22">
        <f>((Data!$AJ$12*((Drivers!BH5*1000000)/Drivers!BH4))+Data!$AK$12)*Drivers!BH4</f>
        <v>27651.885616463467</v>
      </c>
      <c r="BH47" s="22">
        <f>((Data!$AJ$12*((Drivers!BI5*1000000)/Drivers!BI4))+Data!$AK$12)*Drivers!BI4</f>
        <v>27255.586661245772</v>
      </c>
      <c r="BI47" s="22">
        <f>((Data!$AJ$12*((Drivers!BJ5*1000000)/Drivers!BJ4))+Data!$AK$12)*Drivers!BJ4</f>
        <v>29036.01732306313</v>
      </c>
      <c r="BJ47" s="22">
        <f>((Data!$AJ$12*((Drivers!BK5*1000000)/Drivers!BK4))+Data!$AK$12)*Drivers!BK4</f>
        <v>30211.644625653684</v>
      </c>
      <c r="BK47" s="22">
        <f>((Data!$AJ$12*((Drivers!BL5*1000000)/Drivers!BL4))+Data!$AK$12)*Drivers!BL4</f>
        <v>32074.133251617684</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227128.38470495932</v>
      </c>
      <c r="AH49" s="22">
        <f>((Data!$AJ$44*'Intermediate calculations'!AH47)+Data!$AK$44)</f>
        <v>223017.69614085855</v>
      </c>
      <c r="AI49" s="22">
        <f>((Data!$AJ$44*'Intermediate calculations'!AI47)+Data!$AK$44)</f>
        <v>222288.7312103787</v>
      </c>
      <c r="AJ49" s="22">
        <f>((Data!$AJ$44*'Intermediate calculations'!AJ47)+Data!$AK$44)</f>
        <v>222482.89732903888</v>
      </c>
      <c r="AK49" s="22">
        <f>((Data!$AJ$44*'Intermediate calculations'!AK47)+Data!$AK$44)</f>
        <v>222010.32801043722</v>
      </c>
      <c r="AL49" s="22">
        <f>((Data!$AJ$44*'Intermediate calculations'!AL47)+Data!$AK$44)</f>
        <v>220649.65138122177</v>
      </c>
      <c r="AM49" s="22">
        <f>((Data!$AJ$44*'Intermediate calculations'!AM47)+Data!$AK$44)</f>
        <v>217937.24304083522</v>
      </c>
      <c r="AN49" s="22">
        <f>((Data!$AJ$44*'Intermediate calculations'!AN47)+Data!$AK$44)</f>
        <v>214565.73143513486</v>
      </c>
      <c r="AO49" s="22">
        <f>((Data!$AJ$44*'Intermediate calculations'!AO47)+Data!$AK$44)</f>
        <v>211332.40207962255</v>
      </c>
      <c r="AP49" s="22">
        <f>((Data!$AJ$44*'Intermediate calculations'!AP47)+Data!$AK$44)</f>
        <v>207466.18849012442</v>
      </c>
      <c r="AQ49" s="22">
        <f>((Data!$AJ$44*'Intermediate calculations'!AQ47)+Data!$AK$44)</f>
        <v>203659.2387139592</v>
      </c>
      <c r="AR49" s="22">
        <f>((Data!$AJ$44*'Intermediate calculations'!AR47)+Data!$AK$44)</f>
        <v>197400.33304347037</v>
      </c>
      <c r="AS49" s="22">
        <f>((Data!$AJ$44*'Intermediate calculations'!AS47)+Data!$AK$44)</f>
        <v>190533.75467393053</v>
      </c>
      <c r="AT49" s="22">
        <f>((Data!$AJ$44*'Intermediate calculations'!AT47)+Data!$AK$44)</f>
        <v>183108.09256611526</v>
      </c>
      <c r="AU49" s="22">
        <f>((Data!$AJ$44*'Intermediate calculations'!AU47)+Data!$AK$44)</f>
        <v>174049.4843598461</v>
      </c>
      <c r="AV49" s="22">
        <f>((Data!$AJ$44*'Intermediate calculations'!AV47)+Data!$AK$44)</f>
        <v>165713.45770864384</v>
      </c>
      <c r="AW49" s="22">
        <f>((Data!$AJ$44*'Intermediate calculations'!AW47)+Data!$AK$44)</f>
        <v>155708.2243956023</v>
      </c>
      <c r="AX49" s="22">
        <f>((Data!$AJ$44*'Intermediate calculations'!AX47)+Data!$AK$44)</f>
        <v>144439.21985600877</v>
      </c>
      <c r="AY49" s="22">
        <f>((Data!$AJ$44*'Intermediate calculations'!AY47)+Data!$AK$44)</f>
        <v>134103.25555202266</v>
      </c>
      <c r="AZ49" s="22">
        <f>((Data!$AJ$44*'Intermediate calculations'!AZ47)+Data!$AK$44)</f>
        <v>123604.50446479279</v>
      </c>
      <c r="BA49" s="22">
        <f>((Data!$AJ$44*'Intermediate calculations'!BA47)+Data!$AK$44)</f>
        <v>112902.66031256913</v>
      </c>
      <c r="BB49" s="22">
        <f>((Data!$AJ$44*'Intermediate calculations'!BB47)+Data!$AK$44)</f>
        <v>100608.37861700811</v>
      </c>
      <c r="BC49" s="22">
        <f>((Data!$AJ$44*'Intermediate calculations'!BC47)+Data!$AK$44)</f>
        <v>88978.851501721627</v>
      </c>
      <c r="BD49" s="22">
        <f>((Data!$AJ$44*'Intermediate calculations'!BD47)+Data!$AK$44)</f>
        <v>76859.559007066084</v>
      </c>
      <c r="BE49" s="22">
        <f>((Data!$AJ$44*'Intermediate calculations'!BE47)+Data!$AK$44)</f>
        <v>64184.711419678963</v>
      </c>
      <c r="BF49" s="22">
        <f>((Data!$AJ$44*'Intermediate calculations'!BF47)+Data!$AK$44)</f>
        <v>50884.960201611713</v>
      </c>
      <c r="BG49" s="22">
        <f>((Data!$AJ$44*'Intermediate calculations'!BG47)+Data!$AK$44)</f>
        <v>36701.401747730313</v>
      </c>
      <c r="BH49" s="22">
        <f>((Data!$AJ$44*'Intermediate calculations'!BH47)+Data!$AK$44)</f>
        <v>36308.79855034464</v>
      </c>
      <c r="BI49" s="22">
        <f>((Data!$AJ$44*'Intermediate calculations'!BI47)+Data!$AK$44)</f>
        <v>38072.625482891104</v>
      </c>
      <c r="BJ49" s="22">
        <f>((Data!$AJ$44*'Intermediate calculations'!BJ47)+Data!$AK$44)</f>
        <v>39237.289259704266</v>
      </c>
      <c r="BK49" s="22">
        <f>((Data!$AJ$44*'Intermediate calculations'!BK47)+Data!$AK$44)</f>
        <v>41082.40890995985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2741951.9184705042</v>
      </c>
      <c r="AH50" s="22">
        <f>AH15*Constants!$H$29*Constants!$H$35</f>
        <v>2787545.9321580604</v>
      </c>
      <c r="AI50" s="22">
        <f>AI15*Constants!$H$29*Constants!$H$35</f>
        <v>2822536.6953946329</v>
      </c>
      <c r="AJ50" s="22">
        <f>AJ15*Constants!$H$29*Constants!$H$35</f>
        <v>2854907.2946756869</v>
      </c>
      <c r="AK50" s="22">
        <f>AK15*Constants!$H$29*Constants!$H$35</f>
        <v>2889821.6101583741</v>
      </c>
      <c r="AL50" s="22">
        <f>AL15*Constants!$H$29*Constants!$H$35</f>
        <v>2928002.4296815419</v>
      </c>
      <c r="AM50" s="22">
        <f>AM15*Constants!$H$29*Constants!$H$35</f>
        <v>2966011.8943201508</v>
      </c>
      <c r="AN50" s="22">
        <f>AN15*Constants!$H$29*Constants!$H$35</f>
        <v>3006447.9154119389</v>
      </c>
      <c r="AO50" s="22">
        <f>AO15*Constants!$H$29*Constants!$H$35</f>
        <v>3046725.9134478853</v>
      </c>
      <c r="AP50" s="22">
        <f>AP15*Constants!$H$29*Constants!$H$35</f>
        <v>3089351.0712138042</v>
      </c>
      <c r="AQ50" s="22">
        <f>AQ15*Constants!$H$29*Constants!$H$35</f>
        <v>3132080.0652952059</v>
      </c>
      <c r="AR50" s="22">
        <f>AR15*Constants!$H$29*Constants!$H$35</f>
        <v>3178977.7443730594</v>
      </c>
      <c r="AS50" s="22">
        <f>AS15*Constants!$H$29*Constants!$H$35</f>
        <v>3228074.3792957882</v>
      </c>
      <c r="AT50" s="22">
        <f>AT15*Constants!$H$29*Constants!$H$35</f>
        <v>3279214.2218415923</v>
      </c>
      <c r="AU50" s="22">
        <f>AU15*Constants!$H$29*Constants!$H$35</f>
        <v>3335884.2041522483</v>
      </c>
      <c r="AV50" s="22">
        <f>AV15*Constants!$H$29*Constants!$H$35</f>
        <v>3390441.9594414462</v>
      </c>
      <c r="AW50" s="22">
        <f>AW15*Constants!$H$29*Constants!$H$35</f>
        <v>3446708.3774660043</v>
      </c>
      <c r="AX50" s="22">
        <f>AX15*Constants!$H$29*Constants!$H$35</f>
        <v>3507250.30057343</v>
      </c>
      <c r="AY50" s="22">
        <f>AY15*Constants!$H$29*Constants!$H$35</f>
        <v>3564939.7457034932</v>
      </c>
      <c r="AZ50" s="22">
        <f>AZ15*Constants!$H$29*Constants!$H$35</f>
        <v>3623334.2583216983</v>
      </c>
      <c r="BA50" s="22">
        <f>BA15*Constants!$H$29*Constants!$H$35</f>
        <v>3682565.9376496053</v>
      </c>
      <c r="BB50" s="22">
        <f>BB15*Constants!$H$29*Constants!$H$35</f>
        <v>3743402.1656898255</v>
      </c>
      <c r="BC50" s="22">
        <f>BC15*Constants!$H$29*Constants!$H$35</f>
        <v>3802211.1257349839</v>
      </c>
      <c r="BD50" s="22">
        <f>BD15*Constants!$H$29*Constants!$H$35</f>
        <v>3862740.3608855805</v>
      </c>
      <c r="BE50" s="22">
        <f>BE15*Constants!$H$29*Constants!$H$35</f>
        <v>3925204.1895998181</v>
      </c>
      <c r="BF50" s="22">
        <f>BF15*Constants!$H$29*Constants!$H$35</f>
        <v>3989828.4847500296</v>
      </c>
      <c r="BG50" s="22">
        <f>BG15*Constants!$H$29*Constants!$H$35</f>
        <v>4053608.2597192535</v>
      </c>
      <c r="BH50" s="22">
        <f>BH15*Constants!$H$29*Constants!$H$35</f>
        <v>4072723.1966861207</v>
      </c>
      <c r="BI50" s="22">
        <f>BI15*Constants!$H$29*Constants!$H$35</f>
        <v>4084930.9982466502</v>
      </c>
      <c r="BJ50" s="22">
        <f>BJ15*Constants!$H$29*Constants!$H$35</f>
        <v>4099174.7888631085</v>
      </c>
      <c r="BK50" s="22">
        <f>BK15*Constants!$H$29*Constants!$H$35</f>
        <v>4111302.3194695795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3718703.4594063391</v>
      </c>
      <c r="AH51" s="22">
        <f>AH8*Constants!$H$30*Constants!$H$36</f>
        <v>3859474.7565744473</v>
      </c>
      <c r="AI51" s="22">
        <f>AI8*Constants!$H$30*Constants!$H$36</f>
        <v>3954144.2595575997</v>
      </c>
      <c r="AJ51" s="22">
        <f>AJ8*Constants!$H$30*Constants!$H$36</f>
        <v>4036939.6405943506</v>
      </c>
      <c r="AK51" s="22">
        <f>AK8*Constants!$H$30*Constants!$H$36</f>
        <v>4129998.5108601209</v>
      </c>
      <c r="AL51" s="22">
        <f>AL8*Constants!$H$30*Constants!$H$36</f>
        <v>4236413.07015552</v>
      </c>
      <c r="AM51" s="22">
        <f>AM8*Constants!$H$30*Constants!$H$36</f>
        <v>4349830.8508564979</v>
      </c>
      <c r="AN51" s="22">
        <f>AN8*Constants!$H$30*Constants!$H$36</f>
        <v>4473166.5373073881</v>
      </c>
      <c r="AO51" s="22">
        <f>AO8*Constants!$H$30*Constants!$H$36</f>
        <v>4595331.5262427079</v>
      </c>
      <c r="AP51" s="22">
        <f>AP8*Constants!$H$30*Constants!$H$36</f>
        <v>4727064.2716203369</v>
      </c>
      <c r="AQ51" s="22">
        <f>AQ8*Constants!$H$30*Constants!$H$36</f>
        <v>4858739.528935805</v>
      </c>
      <c r="AR51" s="22">
        <f>AR8*Constants!$H$30*Constants!$H$36</f>
        <v>5014723.6184468726</v>
      </c>
      <c r="AS51" s="22">
        <f>AS8*Constants!$H$30*Constants!$H$36</f>
        <v>5179752.6015055282</v>
      </c>
      <c r="AT51" s="22">
        <f>AT8*Constants!$H$30*Constants!$H$36</f>
        <v>5353155.2750572069</v>
      </c>
      <c r="AU51" s="22">
        <f>AU8*Constants!$H$30*Constants!$H$36</f>
        <v>5549881.7986513386</v>
      </c>
      <c r="AV51" s="22">
        <f>AV8*Constants!$H$30*Constants!$H$36</f>
        <v>5737155.0508190142</v>
      </c>
      <c r="AW51" s="22">
        <f>AW8*Constants!$H$30*Constants!$H$36</f>
        <v>5938051.3178619221</v>
      </c>
      <c r="AX51" s="22">
        <f>AX8*Constants!$H$30*Constants!$H$36</f>
        <v>6156987.038256092</v>
      </c>
      <c r="AY51" s="22">
        <f>AY8*Constants!$H$30*Constants!$H$36</f>
        <v>6363392.1689320505</v>
      </c>
      <c r="AZ51" s="22">
        <f>AZ8*Constants!$H$30*Constants!$H$36</f>
        <v>6572520.8240570258</v>
      </c>
      <c r="BA51" s="22">
        <f>BA8*Constants!$H$30*Constants!$H$36</f>
        <v>6784937.3051373092</v>
      </c>
      <c r="BB51" s="22">
        <f>BB8*Constants!$H$30*Constants!$H$36</f>
        <v>7010284.1165260887</v>
      </c>
      <c r="BC51" s="22">
        <f>BC8*Constants!$H$30*Constants!$H$36</f>
        <v>7226716.355751859</v>
      </c>
      <c r="BD51" s="22">
        <f>BD8*Constants!$H$30*Constants!$H$36</f>
        <v>7450303.7391117224</v>
      </c>
      <c r="BE51" s="22">
        <f>BE8*Constants!$H$30*Constants!$H$36</f>
        <v>7681963.9772548089</v>
      </c>
      <c r="BF51" s="22">
        <f>BF8*Constants!$H$30*Constants!$H$36</f>
        <v>7922664.3225918105</v>
      </c>
      <c r="BG51" s="22">
        <f>BG8*Constants!$H$30*Constants!$H$36</f>
        <v>8166045.9058490098</v>
      </c>
      <c r="BH51" s="22">
        <f>BH8*Constants!$H$30*Constants!$H$36</f>
        <v>8217731.4963818053</v>
      </c>
      <c r="BI51" s="22">
        <f>BI8*Constants!$H$30*Constants!$H$36</f>
        <v>8239641.686519308</v>
      </c>
      <c r="BJ51" s="22">
        <f>BJ8*Constants!$H$30*Constants!$H$36</f>
        <v>8270127.6770013338</v>
      </c>
      <c r="BK51" s="22">
        <f>BK8*Constants!$H$30*Constants!$H$36</f>
        <v>8291382.0326299164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683954.97985346441</v>
      </c>
      <c r="AH52" s="22">
        <f>AH18*Constants!$H$31*Constants!$H$37</f>
        <v>689425.1083904457</v>
      </c>
      <c r="AI52" s="22">
        <f>AI18*Constants!$H$31*Constants!$H$37</f>
        <v>694905.38961725426</v>
      </c>
      <c r="AJ52" s="22">
        <f>AJ18*Constants!$H$31*Constants!$H$37</f>
        <v>700434.41978358873</v>
      </c>
      <c r="AK52" s="22">
        <f>AK18*Constants!$H$31*Constants!$H$37</f>
        <v>706037.41896441369</v>
      </c>
      <c r="AL52" s="22">
        <f>AL18*Constants!$H$31*Constants!$H$37</f>
        <v>711718.53124147933</v>
      </c>
      <c r="AM52" s="22">
        <f>AM18*Constants!$H$31*Constants!$H$37</f>
        <v>716656.38054707681</v>
      </c>
      <c r="AN52" s="22">
        <f>AN18*Constants!$H$31*Constants!$H$37</f>
        <v>721652.59342395014</v>
      </c>
      <c r="AO52" s="22">
        <f>AO18*Constants!$H$31*Constants!$H$37</f>
        <v>726695.36081144388</v>
      </c>
      <c r="AP52" s="22">
        <f>AP18*Constants!$H$31*Constants!$H$37</f>
        <v>731797.04185937042</v>
      </c>
      <c r="AQ52" s="22">
        <f>AQ18*Constants!$H$31*Constants!$H$37</f>
        <v>736947.4567497914</v>
      </c>
      <c r="AR52" s="22">
        <f>AR18*Constants!$H$31*Constants!$H$37</f>
        <v>741500.55519158742</v>
      </c>
      <c r="AS52" s="22">
        <f>AS18*Constants!$H$31*Constants!$H$37</f>
        <v>746101.0504355384</v>
      </c>
      <c r="AT52" s="22">
        <f>AT18*Constants!$H$31*Constants!$H$37</f>
        <v>750748.51846948476</v>
      </c>
      <c r="AU52" s="22">
        <f>AU18*Constants!$H$31*Constants!$H$37</f>
        <v>755459.83161404612</v>
      </c>
      <c r="AV52" s="22">
        <f>AV18*Constants!$H$31*Constants!$H$37</f>
        <v>760199.02850895596</v>
      </c>
      <c r="AW52" s="22">
        <f>AW18*Constants!$H$31*Constants!$H$37</f>
        <v>764342.29582698294</v>
      </c>
      <c r="AX52" s="22">
        <f>AX18*Constants!$H$31*Constants!$H$37</f>
        <v>768534.23896799609</v>
      </c>
      <c r="AY52" s="22">
        <f>AY18*Constants!$H$31*Constants!$H$37</f>
        <v>772741.22555970971</v>
      </c>
      <c r="AZ52" s="22">
        <f>AZ18*Constants!$H$31*Constants!$H$37</f>
        <v>776980.3543445312</v>
      </c>
      <c r="BA52" s="22">
        <f>BA18*Constants!$H$31*Constants!$H$37</f>
        <v>781252.46327593247</v>
      </c>
      <c r="BB52" s="22">
        <f>BB18*Constants!$H$31*Constants!$H$37</f>
        <v>784951.77053030918</v>
      </c>
      <c r="BC52" s="22">
        <f>BC18*Constants!$H$31*Constants!$H$37</f>
        <v>788662.63561531156</v>
      </c>
      <c r="BD52" s="22">
        <f>BD18*Constants!$H$31*Constants!$H$37</f>
        <v>792402.98157002428</v>
      </c>
      <c r="BE52" s="22">
        <f>BE18*Constants!$H$31*Constants!$H$37</f>
        <v>796173.95825112786</v>
      </c>
      <c r="BF52" s="22">
        <f>BF18*Constants!$H$31*Constants!$H$37</f>
        <v>799976.77119213052</v>
      </c>
      <c r="BG52" s="22">
        <f>BG18*Constants!$H$31*Constants!$H$37</f>
        <v>803170.82551231165</v>
      </c>
      <c r="BH52" s="22">
        <f>BH18*Constants!$H$31*Constants!$H$37</f>
        <v>806167.59273507632</v>
      </c>
      <c r="BI52" s="22">
        <f>BI18*Constants!$H$31*Constants!$H$37</f>
        <v>809146.40306397993</v>
      </c>
      <c r="BJ52" s="22">
        <f>BJ18*Constants!$H$31*Constants!$H$37</f>
        <v>812149.78975081467</v>
      </c>
      <c r="BK52" s="22">
        <f>BK18*Constants!$H$31*Constants!$H$37</f>
        <v>815158.116090553</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107526.77495345386</v>
      </c>
      <c r="AH53" s="22">
        <f>AH32*Constants!$H$32*Constants!$H$38</f>
        <v>111421.50379545658</v>
      </c>
      <c r="AI53" s="22">
        <f>AI32*Constants!$H$32*Constants!$H$38</f>
        <v>113946.43564969476</v>
      </c>
      <c r="AJ53" s="22">
        <f>AJ32*Constants!$H$32*Constants!$H$38</f>
        <v>116116.14365419038</v>
      </c>
      <c r="AK53" s="22">
        <f>AK32*Constants!$H$32*Constants!$H$38</f>
        <v>118586.81515096905</v>
      </c>
      <c r="AL53" s="22">
        <f>AL32*Constants!$H$32*Constants!$H$38</f>
        <v>121450.07440947354</v>
      </c>
      <c r="AM53" s="22">
        <f>AM32*Constants!$H$32*Constants!$H$38</f>
        <v>124560.23833606337</v>
      </c>
      <c r="AN53" s="22">
        <f>AN32*Constants!$H$32*Constants!$H$38</f>
        <v>127961.91840118964</v>
      </c>
      <c r="AO53" s="22">
        <f>AO32*Constants!$H$32*Constants!$H$38</f>
        <v>131326.39100131905</v>
      </c>
      <c r="AP53" s="22">
        <f>AP32*Constants!$H$32*Constants!$H$38</f>
        <v>134971.95119242687</v>
      </c>
      <c r="AQ53" s="22">
        <f>AQ32*Constants!$H$32*Constants!$H$38</f>
        <v>138613.25319409912</v>
      </c>
      <c r="AR53" s="22">
        <f>AR32*Constants!$H$32*Constants!$H$38</f>
        <v>143007.81350845046</v>
      </c>
      <c r="AS53" s="22">
        <f>AS32*Constants!$H$32*Constants!$H$38</f>
        <v>147668.53470117057</v>
      </c>
      <c r="AT53" s="22">
        <f>AT32*Constants!$H$32*Constants!$H$38</f>
        <v>152575.50361849653</v>
      </c>
      <c r="AU53" s="22">
        <f>AU32*Constants!$H$32*Constants!$H$38</f>
        <v>158171.87061696191</v>
      </c>
      <c r="AV53" s="22">
        <f>AV32*Constants!$H$32*Constants!$H$38</f>
        <v>163486.00733677176</v>
      </c>
      <c r="AW53" s="22">
        <f>AW32*Constants!$H$32*Constants!$H$38</f>
        <v>169235.95119959279</v>
      </c>
      <c r="AX53" s="22">
        <f>AX32*Constants!$H$32*Constants!$H$38</f>
        <v>175519.13567672035</v>
      </c>
      <c r="AY53" s="22">
        <f>AY32*Constants!$H$32*Constants!$H$38</f>
        <v>181429.3627623904</v>
      </c>
      <c r="AZ53" s="22">
        <f>AZ32*Constants!$H$32*Constants!$H$38</f>
        <v>187418.79869324318</v>
      </c>
      <c r="BA53" s="22">
        <f>BA32*Constants!$H$32*Constants!$H$38</f>
        <v>193504.15988316812</v>
      </c>
      <c r="BB53" s="22">
        <f>BB32*Constants!$H$32*Constants!$H$38</f>
        <v>200003.54432888218</v>
      </c>
      <c r="BC53" s="22">
        <f>BC32*Constants!$H$32*Constants!$H$38</f>
        <v>206237.55286104372</v>
      </c>
      <c r="BD53" s="22">
        <f>BD32*Constants!$H$32*Constants!$H$38</f>
        <v>212682.53270411392</v>
      </c>
      <c r="BE53" s="22">
        <f>BE32*Constants!$H$32*Constants!$H$38</f>
        <v>219365.6805227467</v>
      </c>
      <c r="BF53" s="22">
        <f>BF32*Constants!$H$32*Constants!$H$38</f>
        <v>226315.66150323907</v>
      </c>
      <c r="BG53" s="22">
        <f>BG32*Constants!$H$32*Constants!$H$38</f>
        <v>233377.14028554206</v>
      </c>
      <c r="BH53" s="22">
        <f>BH32*Constants!$H$32*Constants!$H$38</f>
        <v>234755.39822532277</v>
      </c>
      <c r="BI53" s="22">
        <f>BI32*Constants!$H$32*Constants!$H$38</f>
        <v>235250.23931760754</v>
      </c>
      <c r="BJ53" s="22">
        <f>BJ32*Constants!$H$32*Constants!$H$38</f>
        <v>235998.50321728917</v>
      </c>
      <c r="BK53" s="22">
        <f>BK32*Constants!$H$32*Constants!$H$38</f>
        <v>236472.32054759416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581331.95722834568</v>
      </c>
      <c r="AH54" s="22">
        <f>AH37*Constants!$H$33*Constants!$H$39</f>
        <v>595850.21161154448</v>
      </c>
      <c r="AI54" s="22">
        <f>AI37*Constants!$H$33*Constants!$H$39</f>
        <v>606532.43384038203</v>
      </c>
      <c r="AJ54" s="22">
        <f>AJ37*Constants!$H$33*Constants!$H$39</f>
        <v>616250.1589434687</v>
      </c>
      <c r="AK54" s="22">
        <f>AK37*Constants!$H$33*Constants!$H$39</f>
        <v>626860.7557286293</v>
      </c>
      <c r="AL54" s="22">
        <f>AL37*Constants!$H$33*Constants!$H$39</f>
        <v>638623.97980962985</v>
      </c>
      <c r="AM54" s="22">
        <f>AM37*Constants!$H$33*Constants!$H$39</f>
        <v>650591.73060827935</v>
      </c>
      <c r="AN54" s="22">
        <f>AN37*Constants!$H$33*Constants!$H$39</f>
        <v>663415.60194874823</v>
      </c>
      <c r="AO54" s="22">
        <f>AO37*Constants!$H$33*Constants!$H$39</f>
        <v>676165.66829199542</v>
      </c>
      <c r="AP54" s="22">
        <f>AP37*Constants!$H$33*Constants!$H$39</f>
        <v>689742.96116566716</v>
      </c>
      <c r="AQ54" s="22">
        <f>AQ37*Constants!$H$33*Constants!$H$39</f>
        <v>703340.31305392634</v>
      </c>
      <c r="AR54" s="22">
        <f>AR37*Constants!$H$33*Constants!$H$39</f>
        <v>718658.51470081706</v>
      </c>
      <c r="AS54" s="22">
        <f>AS37*Constants!$H$33*Constants!$H$39</f>
        <v>734754.50551952969</v>
      </c>
      <c r="AT54" s="22">
        <f>AT37*Constants!$H$33*Constants!$H$39</f>
        <v>751572.14456364478</v>
      </c>
      <c r="AU54" s="22">
        <f>AU37*Constants!$H$33*Constants!$H$39</f>
        <v>770365.68457240856</v>
      </c>
      <c r="AV54" s="22">
        <f>AV37*Constants!$H$33*Constants!$H$39</f>
        <v>788385.79414633953</v>
      </c>
      <c r="AW54" s="22">
        <f>AW37*Constants!$H$33*Constants!$H$39</f>
        <v>807237.11661182891</v>
      </c>
      <c r="AX54" s="22">
        <f>AX37*Constants!$H$33*Constants!$H$39</f>
        <v>827616.30858118238</v>
      </c>
      <c r="AY54" s="22">
        <f>AY37*Constants!$H$33*Constants!$H$39</f>
        <v>846959.12031171203</v>
      </c>
      <c r="AZ54" s="22">
        <f>AZ37*Constants!$H$33*Constants!$H$39</f>
        <v>866545.24554071273</v>
      </c>
      <c r="BA54" s="22">
        <f>BA37*Constants!$H$33*Constants!$H$39</f>
        <v>886422.12922517862</v>
      </c>
      <c r="BB54" s="22">
        <f>BB37*Constants!$H$33*Constants!$H$39</f>
        <v>907084.30391076126</v>
      </c>
      <c r="BC54" s="22">
        <f>BC37*Constants!$H$33*Constants!$H$39</f>
        <v>927009.60823755641</v>
      </c>
      <c r="BD54" s="22">
        <f>BD37*Constants!$H$33*Constants!$H$39</f>
        <v>947546.11234480888</v>
      </c>
      <c r="BE54" s="22">
        <f>BE37*Constants!$H$33*Constants!$H$39</f>
        <v>968770.86633272702</v>
      </c>
      <c r="BF54" s="22">
        <f>BF37*Constants!$H$33*Constants!$H$39</f>
        <v>990765.0765181632</v>
      </c>
      <c r="BG54" s="22">
        <f>BG37*Constants!$H$33*Constants!$H$39</f>
        <v>1012672.2875680388</v>
      </c>
      <c r="BH54" s="22">
        <f>BH37*Constants!$H$33*Constants!$H$39</f>
        <v>1018506.7627930889</v>
      </c>
      <c r="BI54" s="22">
        <f>BI37*Constants!$H$33*Constants!$H$39</f>
        <v>1021851.1908104522</v>
      </c>
      <c r="BJ54" s="22">
        <f>BJ37*Constants!$H$33*Constants!$H$39</f>
        <v>1025922.687147952</v>
      </c>
      <c r="BK54" s="22">
        <f>BK37*Constants!$H$33*Constants!$H$39</f>
        <v>1029227.5208654939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1471938.427999981</v>
      </c>
      <c r="AH55" s="22">
        <f>AH42*Constants!$H$34*Constants!$H$40</f>
        <v>1544185.8483716885</v>
      </c>
      <c r="AI55" s="22">
        <f>AI42*Constants!$H$34*Constants!$H$40</f>
        <v>1587507.886030724</v>
      </c>
      <c r="AJ55" s="22">
        <f>AJ42*Constants!$H$34*Constants!$H$40</f>
        <v>1623244.9949488959</v>
      </c>
      <c r="AK55" s="22">
        <f>AK42*Constants!$H$34*Constants!$H$40</f>
        <v>1665198.9015618397</v>
      </c>
      <c r="AL55" s="22">
        <f>AL42*Constants!$H$34*Constants!$H$40</f>
        <v>1715295.6267291161</v>
      </c>
      <c r="AM55" s="22">
        <f>AM42*Constants!$H$34*Constants!$H$40</f>
        <v>1771953.8665043025</v>
      </c>
      <c r="AN55" s="22">
        <f>AN42*Constants!$H$34*Constants!$H$40</f>
        <v>1834657.9025766696</v>
      </c>
      <c r="AO55" s="22">
        <f>AO42*Constants!$H$34*Constants!$H$40</f>
        <v>1896492.1222391305</v>
      </c>
      <c r="AP55" s="22">
        <f>AP42*Constants!$H$34*Constants!$H$40</f>
        <v>1964151.0638593582</v>
      </c>
      <c r="AQ55" s="22">
        <f>AQ42*Constants!$H$34*Constants!$H$40</f>
        <v>2031631.5585981794</v>
      </c>
      <c r="AR55" s="22">
        <f>AR42*Constants!$H$34*Constants!$H$40</f>
        <v>2116093.8920993982</v>
      </c>
      <c r="AS55" s="22">
        <f>AS42*Constants!$H$34*Constants!$H$40</f>
        <v>2206086.8828138732</v>
      </c>
      <c r="AT55" s="22">
        <f>AT42*Constants!$H$34*Constants!$H$40</f>
        <v>2301191.0727261412</v>
      </c>
      <c r="AU55" s="22">
        <f>AU42*Constants!$H$34*Constants!$H$40</f>
        <v>2410727.627071118</v>
      </c>
      <c r="AV55" s="22">
        <f>AV42*Constants!$H$34*Constants!$H$40</f>
        <v>2514257.5691509889</v>
      </c>
      <c r="AW55" s="22">
        <f>AW42*Constants!$H$34*Constants!$H$40</f>
        <v>2628067.63337598</v>
      </c>
      <c r="AX55" s="22">
        <f>AX42*Constants!$H$34*Constants!$H$40</f>
        <v>2753042.2333923606</v>
      </c>
      <c r="AY55" s="22">
        <f>AY42*Constants!$H$34*Constants!$H$40</f>
        <v>2870118.940606541</v>
      </c>
      <c r="AZ55" s="22">
        <f>AZ42*Constants!$H$34*Constants!$H$40</f>
        <v>2988808.7714630389</v>
      </c>
      <c r="BA55" s="22">
        <f>BA42*Constants!$H$34*Constants!$H$40</f>
        <v>3109462.9704958959</v>
      </c>
      <c r="BB55" s="22">
        <f>BB42*Constants!$H$34*Constants!$H$40</f>
        <v>3239895.5439184336</v>
      </c>
      <c r="BC55" s="22">
        <f>BC42*Constants!$H$34*Constants!$H$40</f>
        <v>3364706.8604530981</v>
      </c>
      <c r="BD55" s="22">
        <f>BD42*Constants!$H$34*Constants!$H$40</f>
        <v>3493916.7313616178</v>
      </c>
      <c r="BE55" s="22">
        <f>BE42*Constants!$H$34*Constants!$H$40</f>
        <v>3628096.9997265367</v>
      </c>
      <c r="BF55" s="22">
        <f>BF42*Constants!$H$34*Constants!$H$40</f>
        <v>3767850.3977451702</v>
      </c>
      <c r="BG55" s="22">
        <f>BG42*Constants!$H$34*Constants!$H$40</f>
        <v>3911063.31378364</v>
      </c>
      <c r="BH55" s="22">
        <f>BH42*Constants!$H$34*Constants!$H$40</f>
        <v>3934701.4167752643</v>
      </c>
      <c r="BI55" s="22">
        <f>BI42*Constants!$H$34*Constants!$H$40</f>
        <v>3939729.3495322349</v>
      </c>
      <c r="BJ55" s="22">
        <f>BJ42*Constants!$H$34*Constants!$H$40</f>
        <v>3950060.6089303074</v>
      </c>
      <c r="BK55" s="22">
        <f>BK42*Constants!$H$34*Constants!$H$40</f>
        <v>3954591.2229159139</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9305407.517912088</v>
      </c>
      <c r="AH56" s="22">
        <f t="shared" si="48"/>
        <v>9587903.3609016426</v>
      </c>
      <c r="AI56" s="22">
        <f t="shared" si="48"/>
        <v>9779573.1000902876</v>
      </c>
      <c r="AJ56" s="22">
        <f t="shared" si="48"/>
        <v>9947892.6526001804</v>
      </c>
      <c r="AK56" s="22">
        <f t="shared" si="48"/>
        <v>10136504.012424346</v>
      </c>
      <c r="AL56" s="22">
        <f t="shared" si="48"/>
        <v>10351503.71202676</v>
      </c>
      <c r="AM56" s="22">
        <f t="shared" si="48"/>
        <v>10579604.96117237</v>
      </c>
      <c r="AN56" s="22">
        <f t="shared" si="48"/>
        <v>10827302.469069885</v>
      </c>
      <c r="AO56" s="22">
        <f t="shared" si="48"/>
        <v>11072736.982034482</v>
      </c>
      <c r="AP56" s="22">
        <f t="shared" si="48"/>
        <v>11337078.360910963</v>
      </c>
      <c r="AQ56" s="22">
        <f t="shared" si="48"/>
        <v>11601352.175827008</v>
      </c>
      <c r="AR56" s="22">
        <f t="shared" si="48"/>
        <v>11912962.138320185</v>
      </c>
      <c r="AS56" s="22">
        <f t="shared" si="48"/>
        <v>12242437.954271426</v>
      </c>
      <c r="AT56" s="22">
        <f t="shared" si="48"/>
        <v>12588456.736276569</v>
      </c>
      <c r="AU56" s="22">
        <f t="shared" si="48"/>
        <v>12980491.016678119</v>
      </c>
      <c r="AV56" s="22">
        <f t="shared" si="48"/>
        <v>13353925.409403518</v>
      </c>
      <c r="AW56" s="22">
        <f t="shared" si="48"/>
        <v>13753642.692342311</v>
      </c>
      <c r="AX56" s="22">
        <f t="shared" si="48"/>
        <v>14188949.255447783</v>
      </c>
      <c r="AY56" s="22">
        <f t="shared" si="48"/>
        <v>14599580.563875895</v>
      </c>
      <c r="AZ56" s="22">
        <f t="shared" si="48"/>
        <v>15015608.25242025</v>
      </c>
      <c r="BA56" s="22">
        <f t="shared" si="48"/>
        <v>15438144.965667089</v>
      </c>
      <c r="BB56" s="22">
        <f t="shared" si="48"/>
        <v>15885621.444904301</v>
      </c>
      <c r="BC56" s="22">
        <f t="shared" si="48"/>
        <v>16315544.138653852</v>
      </c>
      <c r="BD56" s="22">
        <f t="shared" si="48"/>
        <v>16759592.457977867</v>
      </c>
      <c r="BE56" s="22">
        <f t="shared" si="48"/>
        <v>17219575.671687767</v>
      </c>
      <c r="BF56" s="22">
        <f t="shared" si="48"/>
        <v>17697400.714300543</v>
      </c>
      <c r="BG56" s="22">
        <f t="shared" si="48"/>
        <v>18179937.732717797</v>
      </c>
      <c r="BH56" s="22">
        <f t="shared" si="48"/>
        <v>18284585.863596678</v>
      </c>
      <c r="BI56" s="22">
        <f t="shared" si="48"/>
        <v>18330549.867490232</v>
      </c>
      <c r="BJ56" s="22">
        <f t="shared" si="48"/>
        <v>18393434.054910805</v>
      </c>
      <c r="BK56" s="22">
        <f t="shared" si="48"/>
        <v>18438133.53251905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7360192.6677499805</v>
      </c>
      <c r="AH58" s="22">
        <f>((Data!$AJ$37*'Intermediate calculations'!AH56)+Data!$AK$37)</f>
        <v>7533535.3807933647</v>
      </c>
      <c r="AI58" s="22">
        <f>((Data!$AJ$37*'Intermediate calculations'!AI56)+Data!$AK$37)</f>
        <v>7651146.1471950002</v>
      </c>
      <c r="AJ58" s="22">
        <f>((Data!$AJ$37*'Intermediate calculations'!AJ56)+Data!$AK$37)</f>
        <v>7754428.9692767113</v>
      </c>
      <c r="AK58" s="22">
        <f>((Data!$AJ$37*'Intermediate calculations'!AK56)+Data!$AK$37)</f>
        <v>7870163.0787656493</v>
      </c>
      <c r="AL58" s="22">
        <f>((Data!$AJ$37*'Intermediate calculations'!AL56)+Data!$AK$37)</f>
        <v>8002089.3784173317</v>
      </c>
      <c r="AM58" s="22">
        <f>((Data!$AJ$37*'Intermediate calculations'!AM56)+Data!$AK$37)</f>
        <v>8142054.9402360488</v>
      </c>
      <c r="AN58" s="22">
        <f>((Data!$AJ$37*'Intermediate calculations'!AN56)+Data!$AK$37)</f>
        <v>8294044.9928281773</v>
      </c>
      <c r="AO58" s="22">
        <f>((Data!$AJ$37*'Intermediate calculations'!AO56)+Data!$AK$37)</f>
        <v>8444646.4455842022</v>
      </c>
      <c r="AP58" s="22">
        <f>((Data!$AJ$37*'Intermediate calculations'!AP56)+Data!$AK$37)</f>
        <v>8606849.369702179</v>
      </c>
      <c r="AQ58" s="22">
        <f>((Data!$AJ$37*'Intermediate calculations'!AQ56)+Data!$AK$37)</f>
        <v>8769010.8357934374</v>
      </c>
      <c r="AR58" s="22">
        <f>((Data!$AJ$37*'Intermediate calculations'!AR56)+Data!$AK$37)</f>
        <v>8960218.3089310564</v>
      </c>
      <c r="AS58" s="22">
        <f>((Data!$AJ$37*'Intermediate calculations'!AS56)+Data!$AK$37)</f>
        <v>9162388.4761617389</v>
      </c>
      <c r="AT58" s="22">
        <f>((Data!$AJ$37*'Intermediate calculations'!AT56)+Data!$AK$37)</f>
        <v>9374709.5984904543</v>
      </c>
      <c r="AU58" s="22">
        <f>((Data!$AJ$37*'Intermediate calculations'!AU56)+Data!$AK$37)</f>
        <v>9615266.3622702602</v>
      </c>
      <c r="AV58" s="22">
        <f>((Data!$AJ$37*'Intermediate calculations'!AV56)+Data!$AK$37)</f>
        <v>9844410.0200801995</v>
      </c>
      <c r="AW58" s="22">
        <f>((Data!$AJ$37*'Intermediate calculations'!AW56)+Data!$AK$37)</f>
        <v>10089681.162981592</v>
      </c>
      <c r="AX58" s="22">
        <f>((Data!$AJ$37*'Intermediate calculations'!AX56)+Data!$AK$37)</f>
        <v>10356790.299370136</v>
      </c>
      <c r="AY58" s="22">
        <f>((Data!$AJ$37*'Intermediate calculations'!AY56)+Data!$AK$37)</f>
        <v>10608758.41440578</v>
      </c>
      <c r="AZ58" s="22">
        <f>((Data!$AJ$37*'Intermediate calculations'!AZ56)+Data!$AK$37)</f>
        <v>10864037.810627243</v>
      </c>
      <c r="BA58" s="22">
        <f>((Data!$AJ$37*'Intermediate calculations'!BA56)+Data!$AK$37)</f>
        <v>11123311.219607458</v>
      </c>
      <c r="BB58" s="22">
        <f>((Data!$AJ$37*'Intermediate calculations'!BB56)+Data!$AK$37)</f>
        <v>11397887.957138238</v>
      </c>
      <c r="BC58" s="22">
        <f>((Data!$AJ$37*'Intermediate calculations'!BC56)+Data!$AK$37)</f>
        <v>11661693.48908804</v>
      </c>
      <c r="BD58" s="22">
        <f>((Data!$AJ$37*'Intermediate calculations'!BD56)+Data!$AK$37)</f>
        <v>11934166.668089211</v>
      </c>
      <c r="BE58" s="22">
        <f>((Data!$AJ$37*'Intermediate calculations'!BE56)+Data!$AK$37)</f>
        <v>12216417.68238763</v>
      </c>
      <c r="BF58" s="22">
        <f>((Data!$AJ$37*'Intermediate calculations'!BF56)+Data!$AK$37)</f>
        <v>12509616.649034483</v>
      </c>
      <c r="BG58" s="22">
        <f>((Data!$AJ$37*'Intermediate calculations'!BG56)+Data!$AK$37)</f>
        <v>12805706.938474264</v>
      </c>
      <c r="BH58" s="22">
        <f>((Data!$AJ$37*'Intermediate calculations'!BH56)+Data!$AK$37)</f>
        <v>12869920.240622343</v>
      </c>
      <c r="BI58" s="22">
        <f>((Data!$AJ$37*'Intermediate calculations'!BI56)+Data!$AK$37)</f>
        <v>12898124.284451546</v>
      </c>
      <c r="BJ58" s="22">
        <f>((Data!$AJ$37*'Intermediate calculations'!BJ56)+Data!$AK$37)</f>
        <v>12936710.74837843</v>
      </c>
      <c r="BK58" s="22">
        <f>((Data!$AJ$37*'Intermediate calculations'!BK56)+Data!$AK$37)</f>
        <v>12964138.8642694</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16665600.185662068</v>
      </c>
      <c r="AH59" s="22">
        <f t="shared" si="49"/>
        <v>17121438.741695009</v>
      </c>
      <c r="AI59" s="22">
        <f t="shared" si="49"/>
        <v>17430719.247285288</v>
      </c>
      <c r="AJ59" s="22">
        <f t="shared" si="49"/>
        <v>17702321.621876892</v>
      </c>
      <c r="AK59" s="22">
        <f t="shared" si="49"/>
        <v>18006667.091189995</v>
      </c>
      <c r="AL59" s="22">
        <f t="shared" si="49"/>
        <v>18353593.090444092</v>
      </c>
      <c r="AM59" s="22">
        <f t="shared" si="49"/>
        <v>18721659.901408419</v>
      </c>
      <c r="AN59" s="22">
        <f t="shared" si="49"/>
        <v>19121347.461898062</v>
      </c>
      <c r="AO59" s="22">
        <f t="shared" si="49"/>
        <v>19517383.427618682</v>
      </c>
      <c r="AP59" s="22">
        <f t="shared" si="49"/>
        <v>19943927.730613142</v>
      </c>
      <c r="AQ59" s="22">
        <f t="shared" si="49"/>
        <v>20370363.011620447</v>
      </c>
      <c r="AR59" s="22">
        <f t="shared" si="49"/>
        <v>20873180.447251242</v>
      </c>
      <c r="AS59" s="22">
        <f t="shared" si="49"/>
        <v>21404826.430433165</v>
      </c>
      <c r="AT59" s="22">
        <f t="shared" si="49"/>
        <v>21963166.334767021</v>
      </c>
      <c r="AU59" s="22">
        <f t="shared" si="49"/>
        <v>22595757.378948379</v>
      </c>
      <c r="AV59" s="22">
        <f t="shared" si="49"/>
        <v>23198335.429483719</v>
      </c>
      <c r="AW59" s="22">
        <f t="shared" si="49"/>
        <v>23843323.855323903</v>
      </c>
      <c r="AX59" s="22">
        <f t="shared" si="49"/>
        <v>24545739.554817919</v>
      </c>
      <c r="AY59" s="22">
        <f t="shared" si="49"/>
        <v>25208338.978281677</v>
      </c>
      <c r="AZ59" s="22">
        <f t="shared" si="49"/>
        <v>25879646.063047491</v>
      </c>
      <c r="BA59" s="22">
        <f t="shared" si="49"/>
        <v>26561456.185274549</v>
      </c>
      <c r="BB59" s="22">
        <f t="shared" si="49"/>
        <v>27283509.402042538</v>
      </c>
      <c r="BC59" s="22">
        <f t="shared" si="49"/>
        <v>27977237.627741892</v>
      </c>
      <c r="BD59" s="22">
        <f t="shared" si="49"/>
        <v>28693759.12606708</v>
      </c>
      <c r="BE59" s="22">
        <f t="shared" si="49"/>
        <v>29435993.354075395</v>
      </c>
      <c r="BF59" s="22">
        <f t="shared" si="49"/>
        <v>30207017.363335028</v>
      </c>
      <c r="BG59" s="22">
        <f t="shared" si="49"/>
        <v>30985644.671192061</v>
      </c>
      <c r="BH59" s="22">
        <f t="shared" si="49"/>
        <v>31154506.104219019</v>
      </c>
      <c r="BI59" s="22">
        <f t="shared" si="49"/>
        <v>31228674.151941776</v>
      </c>
      <c r="BJ59" s="22">
        <f t="shared" si="49"/>
        <v>31330144.803289235</v>
      </c>
      <c r="BK59" s="22">
        <f t="shared" si="49"/>
        <v>31402272.396788448</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19071869.289897799</v>
      </c>
      <c r="AH60" s="22">
        <f>((Data!$AJ$41*'Intermediate calculations'!AH59)+Data!$AK$41)</f>
        <v>19502918.1501453</v>
      </c>
      <c r="AI60" s="22">
        <f>((Data!$AJ$41*'Intermediate calculations'!AI59)+Data!$AK$41)</f>
        <v>19795379.170976162</v>
      </c>
      <c r="AJ60" s="22">
        <f>((Data!$AJ$41*'Intermediate calculations'!AJ59)+Data!$AK$41)</f>
        <v>20052211.096355826</v>
      </c>
      <c r="AK60" s="22">
        <f>((Data!$AJ$41*'Intermediate calculations'!AK59)+Data!$AK$41)</f>
        <v>20340005.461120844</v>
      </c>
      <c r="AL60" s="22">
        <f>((Data!$AJ$41*'Intermediate calculations'!AL59)+Data!$AK$41)</f>
        <v>20668064.714971893</v>
      </c>
      <c r="AM60" s="22">
        <f>((Data!$AJ$41*'Intermediate calculations'!AM59)+Data!$AK$41)</f>
        <v>21016115.087765805</v>
      </c>
      <c r="AN60" s="22">
        <f>((Data!$AJ$41*'Intermediate calculations'!AN59)+Data!$AK$41)</f>
        <v>21394066.590823211</v>
      </c>
      <c r="AO60" s="22">
        <f>((Data!$AJ$41*'Intermediate calculations'!AO59)+Data!$AK$41)</f>
        <v>21768565.082408801</v>
      </c>
      <c r="AP60" s="22">
        <f>((Data!$AJ$41*'Intermediate calculations'!AP59)+Data!$AK$41)</f>
        <v>22171912.787901141</v>
      </c>
      <c r="AQ60" s="22">
        <f>((Data!$AJ$41*'Intermediate calculations'!AQ59)+Data!$AK$41)</f>
        <v>22575157.400307819</v>
      </c>
      <c r="AR60" s="22">
        <f>((Data!$AJ$41*'Intermediate calculations'!AR59)+Data!$AK$41)</f>
        <v>23050630.305512361</v>
      </c>
      <c r="AS60" s="22">
        <f>((Data!$AJ$41*'Intermediate calculations'!AS59)+Data!$AK$41)</f>
        <v>23553363.986270092</v>
      </c>
      <c r="AT60" s="22">
        <f>((Data!$AJ$41*'Intermediate calculations'!AT59)+Data!$AK$41)</f>
        <v>24081339.902761929</v>
      </c>
      <c r="AU60" s="22">
        <f>((Data!$AJ$41*'Intermediate calculations'!AU59)+Data!$AK$41)</f>
        <v>24679528.987446219</v>
      </c>
      <c r="AV60" s="22">
        <f>((Data!$AJ$41*'Intermediate calculations'!AV59)+Data!$AK$41)</f>
        <v>25249337.263766415</v>
      </c>
      <c r="AW60" s="22">
        <f>((Data!$AJ$41*'Intermediate calculations'!AW59)+Data!$AK$41)</f>
        <v>25859249.52799172</v>
      </c>
      <c r="AX60" s="22">
        <f>((Data!$AJ$41*'Intermediate calculations'!AX59)+Data!$AK$41)</f>
        <v>26523466.02016788</v>
      </c>
      <c r="AY60" s="22">
        <f>((Data!$AJ$41*'Intermediate calculations'!AY59)+Data!$AK$41)</f>
        <v>27150031.549793825</v>
      </c>
      <c r="AZ60" s="22">
        <f>((Data!$AJ$41*'Intermediate calculations'!AZ59)+Data!$AK$41)</f>
        <v>27784831.195270643</v>
      </c>
      <c r="BA60" s="22">
        <f>((Data!$AJ$41*'Intermediate calculations'!BA59)+Data!$AK$41)</f>
        <v>28429562.695494913</v>
      </c>
      <c r="BB60" s="22">
        <f>((Data!$AJ$41*'Intermediate calculations'!BB59)+Data!$AK$41)</f>
        <v>29112348.765270442</v>
      </c>
      <c r="BC60" s="22">
        <f>((Data!$AJ$41*'Intermediate calculations'!BC59)+Data!$AK$41)</f>
        <v>29768350.231253542</v>
      </c>
      <c r="BD60" s="22">
        <f>((Data!$AJ$41*'Intermediate calculations'!BD59)+Data!$AK$41)</f>
        <v>30445905.411938138</v>
      </c>
      <c r="BE60" s="22">
        <f>((Data!$AJ$41*'Intermediate calculations'!BE59)+Data!$AK$41)</f>
        <v>31147774.996652573</v>
      </c>
      <c r="BF60" s="22">
        <f>((Data!$AJ$41*'Intermediate calculations'!BF59)+Data!$AK$41)</f>
        <v>31876868.698833413</v>
      </c>
      <c r="BG60" s="22">
        <f>((Data!$AJ$41*'Intermediate calculations'!BG59)+Data!$AK$41)</f>
        <v>32613152.212299749</v>
      </c>
      <c r="BH60" s="22">
        <f>((Data!$AJ$41*'Intermediate calculations'!BH59)+Data!$AK$41)</f>
        <v>32772830.517881192</v>
      </c>
      <c r="BI60" s="22">
        <f>((Data!$AJ$41*'Intermediate calculations'!BI59)+Data!$AK$41)</f>
        <v>32842965.112716489</v>
      </c>
      <c r="BJ60" s="22">
        <f>((Data!$AJ$41*'Intermediate calculations'!BJ59)+Data!$AK$41)</f>
        <v>32938917.524009958</v>
      </c>
      <c r="BK60" s="22">
        <f>((Data!$AJ$41*'Intermediate calculations'!BK59)+Data!$AK$41)</f>
        <v>33007122.629872009</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3538883.2661387213</v>
      </c>
      <c r="AH61" s="22">
        <f>((Data!$AJ$42*LN('Intermediate calculations'!AH60))+Data!$AK$42)</f>
        <v>3556104.2310356963</v>
      </c>
      <c r="AI61" s="22">
        <f>((Data!$AJ$42*LN('Intermediate calculations'!AI60))+Data!$AK$42)</f>
        <v>3567573.0505999327</v>
      </c>
      <c r="AJ61" s="22">
        <f>((Data!$AJ$42*LN('Intermediate calculations'!AJ60))+Data!$AK$42)</f>
        <v>3577505.798277704</v>
      </c>
      <c r="AK61" s="22">
        <f>((Data!$AJ$42*LN('Intermediate calculations'!AK60))+Data!$AK$42)</f>
        <v>3588485.9513291121</v>
      </c>
      <c r="AL61" s="22">
        <f>((Data!$AJ$42*LN('Intermediate calculations'!AL60))+Data!$AK$42)</f>
        <v>3600814.4067868479</v>
      </c>
      <c r="AM61" s="22">
        <f>((Data!$AJ$42*LN('Intermediate calculations'!AM60))+Data!$AK$42)</f>
        <v>3613682.001702508</v>
      </c>
      <c r="AN61" s="22">
        <f>((Data!$AJ$42*LN('Intermediate calculations'!AN60))+Data!$AK$42)</f>
        <v>3627415.9018753022</v>
      </c>
      <c r="AO61" s="22">
        <f>((Data!$AJ$42*LN('Intermediate calculations'!AO60))+Data!$AK$42)</f>
        <v>3640787.0746231563</v>
      </c>
      <c r="AP61" s="22">
        <f>((Data!$AJ$42*LN('Intermediate calculations'!AP60))+Data!$AK$42)</f>
        <v>3654933.3939848505</v>
      </c>
      <c r="AQ61" s="22">
        <f>((Data!$AJ$42*LN('Intermediate calculations'!AQ60))+Data!$AK$42)</f>
        <v>3668821.1529388614</v>
      </c>
      <c r="AR61" s="22">
        <f>((Data!$AJ$42*LN('Intermediate calculations'!AR60))+Data!$AK$42)</f>
        <v>3684881.2277998812</v>
      </c>
      <c r="AS61" s="22">
        <f>((Data!$AJ$42*LN('Intermediate calculations'!AS60))+Data!$AK$42)</f>
        <v>3701505.7102155723</v>
      </c>
      <c r="AT61" s="22">
        <f>((Data!$AJ$42*LN('Intermediate calculations'!AT60))+Data!$AK$42)</f>
        <v>3718587.1656881981</v>
      </c>
      <c r="AU61" s="22">
        <f>((Data!$AJ$42*LN('Intermediate calculations'!AU60))+Data!$AK$42)</f>
        <v>3737493.4106830563</v>
      </c>
      <c r="AV61" s="22">
        <f>((Data!$AJ$42*LN('Intermediate calculations'!AV60))+Data!$AK$42)</f>
        <v>3755081.2443152312</v>
      </c>
      <c r="AW61" s="22">
        <f>((Data!$AJ$42*LN('Intermediate calculations'!AW60))+Data!$AK$42)</f>
        <v>3773472.4650207832</v>
      </c>
      <c r="AX61" s="22">
        <f>((Data!$AJ$42*LN('Intermediate calculations'!AX60))+Data!$AK$42)</f>
        <v>3793014.121214997</v>
      </c>
      <c r="AY61" s="22">
        <f>((Data!$AJ$42*LN('Intermediate calculations'!AY60))+Data!$AK$42)</f>
        <v>3811004.6022460181</v>
      </c>
      <c r="AZ61" s="22">
        <f>((Data!$AJ$42*LN('Intermediate calculations'!AZ60))+Data!$AK$42)</f>
        <v>3828812.9819936771</v>
      </c>
      <c r="BA61" s="22">
        <f>((Data!$AJ$42*LN('Intermediate calculations'!BA60))+Data!$AK$42)</f>
        <v>3846488.2840982359</v>
      </c>
      <c r="BB61" s="22">
        <f>((Data!$AJ$42*LN('Intermediate calculations'!BB60))+Data!$AK$42)</f>
        <v>3864775.0622574426</v>
      </c>
      <c r="BC61" s="22">
        <f>((Data!$AJ$42*LN('Intermediate calculations'!BC60))+Data!$AK$42)</f>
        <v>3881944.9030312374</v>
      </c>
      <c r="BD61" s="22">
        <f>((Data!$AJ$42*LN('Intermediate calculations'!BD60))+Data!$AK$42)</f>
        <v>3899286.1420251932</v>
      </c>
      <c r="BE61" s="22">
        <f>((Data!$AJ$42*LN('Intermediate calculations'!BE60))+Data!$AK$42)</f>
        <v>3916847.395482501</v>
      </c>
      <c r="BF61" s="22">
        <f>((Data!$AJ$42*LN('Intermediate calculations'!BF60))+Data!$AK$42)</f>
        <v>3934675.6476070322</v>
      </c>
      <c r="BG61" s="22">
        <f>((Data!$AJ$42*LN('Intermediate calculations'!BG60))+Data!$AK$42)</f>
        <v>3952270.5910006501</v>
      </c>
      <c r="BH61" s="22">
        <f>((Data!$AJ$42*LN('Intermediate calculations'!BH60))+Data!$AK$42)</f>
        <v>3956033.975295091</v>
      </c>
      <c r="BI61" s="22">
        <f>((Data!$AJ$42*LN('Intermediate calculations'!BI60))+Data!$AK$42)</f>
        <v>3957681.1531819664</v>
      </c>
      <c r="BJ61" s="22">
        <f>((Data!$AJ$42*LN('Intermediate calculations'!BJ60))+Data!$AK$42)</f>
        <v>3959928.9981099982</v>
      </c>
      <c r="BK61" s="22">
        <f>((Data!$AJ$42*LN('Intermediate calculations'!BK60))+Data!$AK$42)</f>
        <v>3961522.8382652793</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70.769750327374425</v>
      </c>
      <c r="AF4">
        <f>'Intermediate calculations'!AQ4</f>
        <v>79.556576565139849</v>
      </c>
      <c r="AG4">
        <f>'Intermediate calculations'!BA4</f>
        <v>97.654410313275747</v>
      </c>
      <c r="AH4">
        <f>'Intermediate calculations'!BK4</f>
        <v>110.12883119172307</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1415.3254115384434</v>
      </c>
      <c r="X6" s="32">
        <f>'Intermediate calculations'!AH42/1000</f>
        <v>1484.7940849727775</v>
      </c>
      <c r="Y6" s="32">
        <f>'Intermediate calculations'!AI42/1000</f>
        <v>1526.4498904141576</v>
      </c>
      <c r="Z6" s="32">
        <f>'Intermediate calculations'!AJ42/1000</f>
        <v>1560.8124951431691</v>
      </c>
      <c r="AA6" s="32">
        <f>'Intermediate calculations'!AK42/1000</f>
        <v>1601.1527899633072</v>
      </c>
      <c r="AB6" s="32">
        <f>'Intermediate calculations'!AL42/1000</f>
        <v>1649.3227180087652</v>
      </c>
      <c r="AC6" s="32">
        <f>'Intermediate calculations'!AM42/1000</f>
        <v>1703.8017947156752</v>
      </c>
      <c r="AD6" s="32">
        <f>'Intermediate calculations'!AN42/1000</f>
        <v>1764.0941370929515</v>
      </c>
      <c r="AE6" s="32">
        <f>'Intermediate calculations'!AO42/1000</f>
        <v>1823.5501175376253</v>
      </c>
      <c r="AF6" s="32">
        <f>'Intermediate calculations'!AP42/1000</f>
        <v>1888.6067921724596</v>
      </c>
      <c r="AG6" s="32">
        <f>'Intermediate calculations'!AQ42/1000</f>
        <v>1953.49188326748</v>
      </c>
      <c r="AH6" s="32">
        <f>'Intermediate calculations'!AR42/1000</f>
        <v>2034.7056654801904</v>
      </c>
      <c r="AI6" s="32">
        <f>'Intermediate calculations'!AS42/1000</f>
        <v>2121.2373873210317</v>
      </c>
      <c r="AJ6" s="32">
        <f>'Intermediate calculations'!AT42/1000</f>
        <v>2212.6837237751351</v>
      </c>
      <c r="AK6" s="32">
        <f>'Intermediate calculations'!AU42/1000</f>
        <v>2318.0073337222289</v>
      </c>
      <c r="AL6" s="32">
        <f>'Intermediate calculations'!AV42/1000</f>
        <v>2417.5553549528736</v>
      </c>
      <c r="AM6" s="32">
        <f>'Intermediate calculations'!AW42/1000</f>
        <v>2526.9881090153654</v>
      </c>
      <c r="AN6" s="32">
        <f>'Intermediate calculations'!AX42/1000</f>
        <v>2647.1559936465001</v>
      </c>
      <c r="AO6" s="32">
        <f>'Intermediate calculations'!AY42/1000</f>
        <v>2759.7297505832125</v>
      </c>
      <c r="AP6" s="32">
        <f>'Intermediate calculations'!AZ42/1000</f>
        <v>2873.8545879452295</v>
      </c>
      <c r="AQ6" s="32">
        <f>'Intermediate calculations'!BA42/1000</f>
        <v>2989.8682408614382</v>
      </c>
      <c r="AR6" s="32">
        <f>'Intermediate calculations'!BB42/1000</f>
        <v>3115.2841768446478</v>
      </c>
      <c r="AS6" s="32">
        <f>'Intermediate calculations'!BC42/1000</f>
        <v>3235.2950581279783</v>
      </c>
      <c r="AT6" s="32">
        <f>'Intermediate calculations'!BD42/1000</f>
        <v>3359.5353186169395</v>
      </c>
      <c r="AU6" s="32">
        <f>'Intermediate calculations'!BE42/1000</f>
        <v>3488.5548074293615</v>
      </c>
      <c r="AV6" s="32">
        <f>'Intermediate calculations'!BF42/1000</f>
        <v>3622.9330747549711</v>
      </c>
      <c r="AW6" s="32">
        <f>'Intermediate calculations'!BG42/1000</f>
        <v>3760.6378017150382</v>
      </c>
      <c r="AX6" s="32">
        <f>'Intermediate calculations'!BH42/1000</f>
        <v>3783.3667468992921</v>
      </c>
      <c r="AY6" s="32">
        <f>'Intermediate calculations'!BI42/1000</f>
        <v>3788.2012976271485</v>
      </c>
      <c r="AZ6" s="32">
        <f>'Intermediate calculations'!BJ42/1000</f>
        <v>3798.1352008945264</v>
      </c>
      <c r="BA6" s="32">
        <f>'Intermediate calculations'!BK42/1000</f>
        <v>3802.4915604960711</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1715.8799651005661</v>
      </c>
      <c r="X7" s="32">
        <f>'Intermediate calculations'!AH39/1000</f>
        <v>1812.2576159402415</v>
      </c>
      <c r="Y7" s="32">
        <f>'Intermediate calculations'!AI39/1000</f>
        <v>1870.0489695648323</v>
      </c>
      <c r="Z7" s="32">
        <f>'Intermediate calculations'!AJ39/1000</f>
        <v>1917.7220710764793</v>
      </c>
      <c r="AA7" s="32">
        <f>'Intermediate calculations'!AK39/1000</f>
        <v>1973.6883456105675</v>
      </c>
      <c r="AB7" s="32">
        <f>'Intermediate calculations'!AL39/1000</f>
        <v>2040.5170941187107</v>
      </c>
      <c r="AC7" s="32">
        <f>'Intermediate calculations'!AM39/1000</f>
        <v>2116.09886606502</v>
      </c>
      <c r="AD7" s="32">
        <f>'Intermediate calculations'!AN39/1000</f>
        <v>2199.7456961349226</v>
      </c>
      <c r="AE7" s="32">
        <f>'Intermediate calculations'!AO39/1000</f>
        <v>2282.2321960253216</v>
      </c>
      <c r="AF7" s="32">
        <f>'Intermediate calculations'!AP39/1000</f>
        <v>2372.4888421188048</v>
      </c>
      <c r="AG7" s="32">
        <f>'Intermediate calculations'!AQ39/1000</f>
        <v>2462.5074410800703</v>
      </c>
      <c r="AH7" s="32">
        <f>'Intermediate calculations'!AR39/1000</f>
        <v>2575.1797170645077</v>
      </c>
      <c r="AI7" s="32">
        <f>'Intermediate calculations'!AS39/1000</f>
        <v>2695.2298585432532</v>
      </c>
      <c r="AJ7" s="32">
        <f>'Intermediate calculations'!AT39/1000</f>
        <v>2822.0983108920955</v>
      </c>
      <c r="AK7" s="32">
        <f>'Intermediate calculations'!AU39/1000</f>
        <v>2968.2194559035988</v>
      </c>
      <c r="AL7" s="32">
        <f>'Intermediate calculations'!AV39/1000</f>
        <v>3106.32781406905</v>
      </c>
      <c r="AM7" s="32">
        <f>'Intermediate calculations'!AW39/1000</f>
        <v>3258.1497971306439</v>
      </c>
      <c r="AN7" s="32">
        <f>'Intermediate calculations'!AX39/1000</f>
        <v>3424.8652078987725</v>
      </c>
      <c r="AO7" s="32">
        <f>'Intermediate calculations'!AY39/1000</f>
        <v>3581.0448742632475</v>
      </c>
      <c r="AP7" s="32">
        <f>'Intermediate calculations'!AZ39/1000</f>
        <v>3739.3764384582687</v>
      </c>
      <c r="AQ7" s="32">
        <f>'Intermediate calculations'!BA39/1000</f>
        <v>3900.3284587089902</v>
      </c>
      <c r="AR7" s="32">
        <f>'Intermediate calculations'!BB39/1000</f>
        <v>4074.3247751831559</v>
      </c>
      <c r="AS7" s="32">
        <f>'Intermediate calculations'!BC39/1000</f>
        <v>4240.822366708634</v>
      </c>
      <c r="AT7" s="32">
        <f>'Intermediate calculations'!BD39/1000</f>
        <v>4413.1876049329394</v>
      </c>
      <c r="AU7" s="32">
        <f>'Intermediate calculations'!BE39/1000</f>
        <v>4592.1833252993429</v>
      </c>
      <c r="AV7" s="32">
        <f>'Intermediate calculations'!BF39/1000</f>
        <v>4778.6135691558102</v>
      </c>
      <c r="AW7" s="32">
        <f>'Intermediate calculations'!BG39/1000</f>
        <v>4969.6587905169945</v>
      </c>
      <c r="AX7" s="32">
        <f>'Intermediate calculations'!BH39/1000</f>
        <v>5001.1918864381778</v>
      </c>
      <c r="AY7" s="32">
        <f>'Intermediate calculations'!BI39/1000</f>
        <v>5007.899120346372</v>
      </c>
      <c r="AZ7" s="32">
        <f>'Intermediate calculations'!BJ39/1000</f>
        <v>5021.680962049214</v>
      </c>
      <c r="BA7" s="32">
        <f>'Intermediate calculations'!BK39/1000</f>
        <v>5027.724775524458</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484.44329769028803</v>
      </c>
      <c r="X12" s="32">
        <f>'Intermediate calculations'!AH37/1000</f>
        <v>496.54184300962044</v>
      </c>
      <c r="Y12" s="32">
        <f>'Intermediate calculations'!AI37/1000</f>
        <v>505.44369486698508</v>
      </c>
      <c r="Z12" s="32">
        <f>'Intermediate calculations'!AJ37/1000</f>
        <v>513.54179911955725</v>
      </c>
      <c r="AA12" s="32">
        <f>'Intermediate calculations'!AK37/1000</f>
        <v>522.38396310719111</v>
      </c>
      <c r="AB12" s="32">
        <f>'Intermediate calculations'!AL37/1000</f>
        <v>532.18664984135819</v>
      </c>
      <c r="AC12" s="32">
        <f>'Intermediate calculations'!AM37/1000</f>
        <v>542.15977550689945</v>
      </c>
      <c r="AD12" s="32">
        <f>'Intermediate calculations'!AN37/1000</f>
        <v>552.8463349572902</v>
      </c>
      <c r="AE12" s="32">
        <f>'Intermediate calculations'!AO37/1000</f>
        <v>563.47139024332955</v>
      </c>
      <c r="AF12" s="32">
        <f>'Intermediate calculations'!AP37/1000</f>
        <v>574.78580097138934</v>
      </c>
      <c r="AG12" s="32">
        <f>'Intermediate calculations'!AQ37/1000</f>
        <v>586.11692754493868</v>
      </c>
      <c r="AH12" s="32">
        <f>'Intermediate calculations'!AR37/1000</f>
        <v>598.88209558401422</v>
      </c>
      <c r="AI12" s="32">
        <f>'Intermediate calculations'!AS37/1000</f>
        <v>612.29542126627473</v>
      </c>
      <c r="AJ12" s="32">
        <f>'Intermediate calculations'!AT37/1000</f>
        <v>626.31012046970409</v>
      </c>
      <c r="AK12" s="32">
        <f>'Intermediate calculations'!AU37/1000</f>
        <v>641.97140381034046</v>
      </c>
      <c r="AL12" s="32">
        <f>'Intermediate calculations'!AV37/1000</f>
        <v>656.98816178861637</v>
      </c>
      <c r="AM12" s="32">
        <f>'Intermediate calculations'!AW37/1000</f>
        <v>672.69759717652414</v>
      </c>
      <c r="AN12" s="32">
        <f>'Intermediate calculations'!AX37/1000</f>
        <v>689.68025715098531</v>
      </c>
      <c r="AO12" s="32">
        <f>'Intermediate calculations'!AY37/1000</f>
        <v>705.79926692642664</v>
      </c>
      <c r="AP12" s="32">
        <f>'Intermediate calculations'!AZ37/1000</f>
        <v>722.12103795059397</v>
      </c>
      <c r="AQ12" s="32">
        <f>'Intermediate calculations'!BA37/1000</f>
        <v>738.68510768764884</v>
      </c>
      <c r="AR12" s="32">
        <f>'Intermediate calculations'!BB37/1000</f>
        <v>755.90358659230105</v>
      </c>
      <c r="AS12" s="32">
        <f>'Intermediate calculations'!BC37/1000</f>
        <v>772.50800686463037</v>
      </c>
      <c r="AT12" s="32">
        <f>'Intermediate calculations'!BD37/1000</f>
        <v>789.62176028734075</v>
      </c>
      <c r="AU12" s="32">
        <f>'Intermediate calculations'!BE37/1000</f>
        <v>807.30905527727259</v>
      </c>
      <c r="AV12" s="32">
        <f>'Intermediate calculations'!BF37/1000</f>
        <v>825.63756376513606</v>
      </c>
      <c r="AW12" s="32">
        <f>'Intermediate calculations'!BG37/1000</f>
        <v>843.89357297336562</v>
      </c>
      <c r="AX12" s="32">
        <f>'Intermediate calculations'!BH37/1000</f>
        <v>848.7556356609075</v>
      </c>
      <c r="AY12" s="32">
        <f>'Intermediate calculations'!BI37/1000</f>
        <v>851.54265900871019</v>
      </c>
      <c r="AZ12" s="32">
        <f>'Intermediate calculations'!BJ37/1000</f>
        <v>854.93557262329341</v>
      </c>
      <c r="BA12" s="32">
        <f>'Intermediate calculations'!BK37/1000</f>
        <v>857.68960072124491</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451.88794515397814</v>
      </c>
      <c r="X13" s="32">
        <f>'Intermediate calculations'!AH34/1000</f>
        <v>463.01096652964566</v>
      </c>
      <c r="Y13" s="32">
        <f>'Intermediate calculations'!AI34/1000</f>
        <v>471.19504865514506</v>
      </c>
      <c r="Z13" s="32">
        <f>'Intermediate calculations'!AJ34/1000</f>
        <v>478.64019055661089</v>
      </c>
      <c r="AA13" s="32">
        <f>'Intermediate calculations'!AK34/1000</f>
        <v>486.76939753527563</v>
      </c>
      <c r="AB13" s="32">
        <f>'Intermediate calculations'!AL34/1000</f>
        <v>495.78167886374945</v>
      </c>
      <c r="AC13" s="32">
        <f>'Intermediate calculations'!AM34/1000</f>
        <v>504.95065637568024</v>
      </c>
      <c r="AD13" s="32">
        <f>'Intermediate calculations'!AN34/1000</f>
        <v>514.77554243112206</v>
      </c>
      <c r="AE13" s="32">
        <f>'Intermediate calculations'!AO34/1000</f>
        <v>524.54388349568126</v>
      </c>
      <c r="AF13" s="32">
        <f>'Intermediate calculations'!AP34/1000</f>
        <v>534.94599623399461</v>
      </c>
      <c r="AG13" s="32">
        <f>'Intermediate calculations'!AQ34/1000</f>
        <v>545.3634769939822</v>
      </c>
      <c r="AH13" s="32">
        <f>'Intermediate calculations'!AR34/1000</f>
        <v>557.09937029478613</v>
      </c>
      <c r="AI13" s="32">
        <f>'Intermediate calculations'!AS34/1000</f>
        <v>569.43115931112118</v>
      </c>
      <c r="AJ13" s="32">
        <f>'Intermediate calculations'!AT34/1000</f>
        <v>582.315832195241</v>
      </c>
      <c r="AK13" s="32">
        <f>'Intermediate calculations'!AU34/1000</f>
        <v>596.71432265590215</v>
      </c>
      <c r="AL13" s="32">
        <f>'Intermediate calculations'!AV34/1000</f>
        <v>610.52025680557938</v>
      </c>
      <c r="AM13" s="32">
        <f>'Intermediate calculations'!AW34/1000</f>
        <v>624.96301674136714</v>
      </c>
      <c r="AN13" s="32">
        <f>'Intermediate calculations'!AX34/1000</f>
        <v>640.5763392463283</v>
      </c>
      <c r="AO13" s="32">
        <f>'Intermediate calculations'!AY34/1000</f>
        <v>655.39564896948457</v>
      </c>
      <c r="AP13" s="32">
        <f>'Intermediate calculations'!AZ34/1000</f>
        <v>670.40137099628612</v>
      </c>
      <c r="AQ13" s="32">
        <f>'Intermediate calculations'!BA34/1000</f>
        <v>685.62985482556985</v>
      </c>
      <c r="AR13" s="32">
        <f>'Intermediate calculations'!BB34/1000</f>
        <v>701.45998182496157</v>
      </c>
      <c r="AS13" s="32">
        <f>'Intermediate calculations'!BC34/1000</f>
        <v>716.72556266504546</v>
      </c>
      <c r="AT13" s="32">
        <f>'Intermediate calculations'!BD34/1000</f>
        <v>732.45940835594342</v>
      </c>
      <c r="AU13" s="32">
        <f>'Intermediate calculations'!BE34/1000</f>
        <v>748.7205500930728</v>
      </c>
      <c r="AV13" s="32">
        <f>'Intermediate calculations'!BF34/1000</f>
        <v>765.57120331737792</v>
      </c>
      <c r="AW13" s="32">
        <f>'Intermediate calculations'!BG34/1000</f>
        <v>782.35520298823485</v>
      </c>
      <c r="AX13" s="32">
        <f>'Intermediate calculations'!BH34/1000</f>
        <v>786.82523023332408</v>
      </c>
      <c r="AY13" s="32">
        <f>'Intermediate calculations'!BI34/1000</f>
        <v>789.38753168807477</v>
      </c>
      <c r="AZ13" s="32">
        <f>'Intermediate calculations'!BJ34/1000</f>
        <v>792.506869564216</v>
      </c>
      <c r="BA13" s="32">
        <f>'Intermediate calculations'!BK34/1000</f>
        <v>795.03883622584067</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965.89700244320511</v>
      </c>
      <c r="X18" s="32">
        <f>'Intermediate calculations'!AH8/1000</f>
        <v>1002.4609757336227</v>
      </c>
      <c r="Y18" s="32">
        <f>'Intermediate calculations'!AI8/1000</f>
        <v>1027.0504570279479</v>
      </c>
      <c r="Z18" s="32">
        <f>'Intermediate calculations'!AJ8/1000</f>
        <v>1048.5557508037275</v>
      </c>
      <c r="AA18" s="32">
        <f>'Intermediate calculations'!AK8/1000</f>
        <v>1072.7268859376939</v>
      </c>
      <c r="AB18" s="32">
        <f>'Intermediate calculations'!AL8/1000</f>
        <v>1100.3670312092261</v>
      </c>
      <c r="AC18" s="32">
        <f>'Intermediate calculations'!AM8/1000</f>
        <v>1129.8261950276619</v>
      </c>
      <c r="AD18" s="32">
        <f>'Intermediate calculations'!AN8/1000</f>
        <v>1161.8614382616593</v>
      </c>
      <c r="AE18" s="32">
        <f>'Intermediate calculations'!AO8/1000</f>
        <v>1193.5926042188851</v>
      </c>
      <c r="AF18" s="32">
        <f>'Intermediate calculations'!AP8/1000</f>
        <v>1227.808901719568</v>
      </c>
      <c r="AG18" s="32">
        <f>'Intermediate calculations'!AQ8/1000</f>
        <v>1262.0102672560533</v>
      </c>
      <c r="AH18" s="32">
        <f>'Intermediate calculations'!AR8/1000</f>
        <v>1302.5256151810061</v>
      </c>
      <c r="AI18" s="32">
        <f>'Intermediate calculations'!AS8/1000</f>
        <v>1345.3902861053321</v>
      </c>
      <c r="AJ18" s="32">
        <f>'Intermediate calculations'!AT8/1000</f>
        <v>1390.4299415733003</v>
      </c>
      <c r="AK18" s="32">
        <f>'Intermediate calculations'!AU8/1000</f>
        <v>1441.5277399094387</v>
      </c>
      <c r="AL18" s="32">
        <f>'Intermediate calculations'!AV8/1000</f>
        <v>1490.170143069874</v>
      </c>
      <c r="AM18" s="32">
        <f>'Intermediate calculations'!AW8/1000</f>
        <v>1542.3509916524472</v>
      </c>
      <c r="AN18" s="32">
        <f>'Intermediate calculations'!AX8/1000</f>
        <v>1599.21741253405</v>
      </c>
      <c r="AO18" s="32">
        <f>'Intermediate calculations'!AY8/1000</f>
        <v>1652.8291347875459</v>
      </c>
      <c r="AP18" s="32">
        <f>'Intermediate calculations'!AZ8/1000</f>
        <v>1707.1482659888379</v>
      </c>
      <c r="AQ18" s="32">
        <f>'Intermediate calculations'!BA8/1000</f>
        <v>1762.3213779577427</v>
      </c>
      <c r="AR18" s="32">
        <f>'Intermediate calculations'!BB8/1000</f>
        <v>1820.8530172795038</v>
      </c>
      <c r="AS18" s="32">
        <f>'Intermediate calculations'!BC8/1000</f>
        <v>1877.0691833121712</v>
      </c>
      <c r="AT18" s="32">
        <f>'Intermediate calculations'!BD8/1000</f>
        <v>1935.1438283407074</v>
      </c>
      <c r="AU18" s="32">
        <f>'Intermediate calculations'!BE8/1000</f>
        <v>1995.3153187674829</v>
      </c>
      <c r="AV18" s="32">
        <f>'Intermediate calculations'!BF8/1000</f>
        <v>2057.8348889848862</v>
      </c>
      <c r="AW18" s="32">
        <f>'Intermediate calculations'!BG8/1000</f>
        <v>2121.0508846361063</v>
      </c>
      <c r="AX18" s="32">
        <f>'Intermediate calculations'!BH8/1000</f>
        <v>2134.4757133459234</v>
      </c>
      <c r="AY18" s="32">
        <f>'Intermediate calculations'!BI8/1000</f>
        <v>2140.1666718231972</v>
      </c>
      <c r="AZ18" s="32">
        <f>'Intermediate calculations'!BJ8/1000</f>
        <v>2148.0851109094378</v>
      </c>
      <c r="BA18" s="32">
        <f>'Intermediate calculations'!BK8/1000</f>
        <v>2153.6057227610172</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960.67397747808218</v>
      </c>
      <c r="X19" s="32">
        <f>'Intermediate calculations'!AH5/1000</f>
        <v>992.67558454756295</v>
      </c>
      <c r="Y19" s="32">
        <f>'Intermediate calculations'!AI5/1000</f>
        <v>1014.196848447774</v>
      </c>
      <c r="Z19" s="32">
        <f>'Intermediate calculations'!AJ5/1000</f>
        <v>1033.0187624629723</v>
      </c>
      <c r="AA19" s="32">
        <f>'Intermediate calculations'!AK5/1000</f>
        <v>1054.1738804485556</v>
      </c>
      <c r="AB19" s="32">
        <f>'Intermediate calculations'!AL5/1000</f>
        <v>1078.3651536807442</v>
      </c>
      <c r="AC19" s="32">
        <f>'Intermediate calculations'!AM5/1000</f>
        <v>1104.1484726221822</v>
      </c>
      <c r="AD19" s="32">
        <f>'Intermediate calculations'!AN5/1000</f>
        <v>1132.1864338745577</v>
      </c>
      <c r="AE19" s="32">
        <f>'Intermediate calculations'!AO5/1000</f>
        <v>1159.958259894509</v>
      </c>
      <c r="AF19" s="32">
        <f>'Intermediate calculations'!AP5/1000</f>
        <v>1189.9051286139506</v>
      </c>
      <c r="AG19" s="32">
        <f>'Intermediate calculations'!AQ5/1000</f>
        <v>1219.8389285444173</v>
      </c>
      <c r="AH19" s="32">
        <f>'Intermediate calculations'!AR5/1000</f>
        <v>1255.2988670549134</v>
      </c>
      <c r="AI19" s="32">
        <f>'Intermediate calculations'!AS5/1000</f>
        <v>1292.8149855901595</v>
      </c>
      <c r="AJ19" s="32">
        <f>'Intermediate calculations'!AT5/1000</f>
        <v>1332.2346992351327</v>
      </c>
      <c r="AK19" s="32">
        <f>'Intermediate calculations'!AU5/1000</f>
        <v>1376.956634990873</v>
      </c>
      <c r="AL19" s="32">
        <f>'Intermediate calculations'!AV5/1000</f>
        <v>1419.5295539811477</v>
      </c>
      <c r="AM19" s="32">
        <f>'Intermediate calculations'!AW5/1000</f>
        <v>1465.199399531801</v>
      </c>
      <c r="AN19" s="32">
        <f>'Intermediate calculations'!AX5/1000</f>
        <v>1514.9701627376062</v>
      </c>
      <c r="AO19" s="32">
        <f>'Intermediate calculations'!AY5/1000</f>
        <v>1561.8923409223314</v>
      </c>
      <c r="AP19" s="32">
        <f>'Intermediate calculations'!AZ5/1000</f>
        <v>1609.4336592372881</v>
      </c>
      <c r="AQ19" s="32">
        <f>'Intermediate calculations'!BA5/1000</f>
        <v>1657.7224006168271</v>
      </c>
      <c r="AR19" s="32">
        <f>'Intermediate calculations'!BB5/1000</f>
        <v>1708.9506002391713</v>
      </c>
      <c r="AS19" s="32">
        <f>'Intermediate calculations'!BC5/1000</f>
        <v>1758.1522458601512</v>
      </c>
      <c r="AT19" s="32">
        <f>'Intermediate calculations'!BD5/1000</f>
        <v>1808.9804738577318</v>
      </c>
      <c r="AU19" s="32">
        <f>'Intermediate calculations'!BE5/1000</f>
        <v>1861.6439078376306</v>
      </c>
      <c r="AV19" s="32">
        <f>'Intermediate calculations'!BF5/1000</f>
        <v>1916.3624337581844</v>
      </c>
      <c r="AW19" s="32">
        <f>'Intermediate calculations'!BG5/1000</f>
        <v>1971.6904867919209</v>
      </c>
      <c r="AX19" s="32">
        <f>'Intermediate calculations'!BH5/1000</f>
        <v>1983.4401970855567</v>
      </c>
      <c r="AY19" s="32">
        <f>'Intermediate calculations'!BI5/1000</f>
        <v>1988.4210512064128</v>
      </c>
      <c r="AZ19" s="32">
        <f>'Intermediate calculations'!BJ5/1000</f>
        <v>1995.351446167288</v>
      </c>
      <c r="BA19" s="32">
        <f>'Intermediate calculations'!BK5/1000</f>
        <v>2000.183209112035</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215.05354990690773</v>
      </c>
      <c r="X24" s="32">
        <f>'Intermediate calculations'!AH32/1000</f>
        <v>222.84300759091315</v>
      </c>
      <c r="Y24" s="32">
        <f>'Intermediate calculations'!AI32/1000</f>
        <v>227.89287129938953</v>
      </c>
      <c r="Z24" s="32">
        <f>'Intermediate calculations'!AJ32/1000</f>
        <v>232.23228730838076</v>
      </c>
      <c r="AA24" s="32">
        <f>'Intermediate calculations'!AK32/1000</f>
        <v>237.17363030193809</v>
      </c>
      <c r="AB24" s="32">
        <f>'Intermediate calculations'!AL32/1000</f>
        <v>242.90014881894709</v>
      </c>
      <c r="AC24" s="32">
        <f>'Intermediate calculations'!AM32/1000</f>
        <v>249.12047667212673</v>
      </c>
      <c r="AD24" s="32">
        <f>'Intermediate calculations'!AN32/1000</f>
        <v>255.9238368023793</v>
      </c>
      <c r="AE24" s="32">
        <f>'Intermediate calculations'!AO32/1000</f>
        <v>262.65278200263811</v>
      </c>
      <c r="AF24" s="32">
        <f>'Intermediate calculations'!AP32/1000</f>
        <v>269.94390238485374</v>
      </c>
      <c r="AG24" s="32">
        <f>'Intermediate calculations'!AQ32/1000</f>
        <v>277.22650638819823</v>
      </c>
      <c r="AH24" s="32">
        <f>'Intermediate calculations'!AR32/1000</f>
        <v>286.01562701690091</v>
      </c>
      <c r="AI24" s="32">
        <f>'Intermediate calculations'!AS32/1000</f>
        <v>295.33706940234117</v>
      </c>
      <c r="AJ24" s="32">
        <f>'Intermediate calculations'!AT32/1000</f>
        <v>305.15100723699305</v>
      </c>
      <c r="AK24" s="32">
        <f>'Intermediate calculations'!AU32/1000</f>
        <v>316.34374123392382</v>
      </c>
      <c r="AL24" s="32">
        <f>'Intermediate calculations'!AV32/1000</f>
        <v>326.97201467354353</v>
      </c>
      <c r="AM24" s="32">
        <f>'Intermediate calculations'!AW32/1000</f>
        <v>338.47190239918558</v>
      </c>
      <c r="AN24" s="32">
        <f>'Intermediate calculations'!AX32/1000</f>
        <v>351.03827135344073</v>
      </c>
      <c r="AO24" s="32">
        <f>'Intermediate calculations'!AY32/1000</f>
        <v>362.85872552478082</v>
      </c>
      <c r="AP24" s="32">
        <f>'Intermediate calculations'!AZ32/1000</f>
        <v>374.83759738648638</v>
      </c>
      <c r="AQ24" s="32">
        <f>'Intermediate calculations'!BA32/1000</f>
        <v>387.00831976633623</v>
      </c>
      <c r="AR24" s="32">
        <f>'Intermediate calculations'!BB32/1000</f>
        <v>400.00708865776437</v>
      </c>
      <c r="AS24" s="32">
        <f>'Intermediate calculations'!BC32/1000</f>
        <v>412.47510572208745</v>
      </c>
      <c r="AT24" s="32">
        <f>'Intermediate calculations'!BD32/1000</f>
        <v>425.36506540822785</v>
      </c>
      <c r="AU24" s="32">
        <f>'Intermediate calculations'!BE32/1000</f>
        <v>438.73136104549337</v>
      </c>
      <c r="AV24" s="32">
        <f>'Intermediate calculations'!BF32/1000</f>
        <v>452.63132300647811</v>
      </c>
      <c r="AW24" s="32">
        <f>'Intermediate calculations'!BG32/1000</f>
        <v>466.75428057108411</v>
      </c>
      <c r="AX24" s="32">
        <f>'Intermediate calculations'!BH32/1000</f>
        <v>469.51079645064556</v>
      </c>
      <c r="AY24" s="32">
        <f>'Intermediate calculations'!BI32/1000</f>
        <v>470.50047863521507</v>
      </c>
      <c r="AZ24" s="32">
        <f>'Intermediate calculations'!BJ32/1000</f>
        <v>471.99700643457834</v>
      </c>
      <c r="BA24" s="32">
        <f>'Intermediate calculations'!BK32/1000</f>
        <v>472.94464109518833</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238.46610594006552</v>
      </c>
      <c r="X25" s="32">
        <f>'Intermediate calculations'!AH29/1000</f>
        <v>247.65168879619435</v>
      </c>
      <c r="Y25" s="32">
        <f>'Intermediate calculations'!AI29/1000</f>
        <v>253.60665297831125</v>
      </c>
      <c r="Z25" s="32">
        <f>'Intermediate calculations'!AJ29/1000</f>
        <v>258.72383403440045</v>
      </c>
      <c r="AA25" s="32">
        <f>'Intermediate calculations'!AK29/1000</f>
        <v>264.55082704587448</v>
      </c>
      <c r="AB25" s="32">
        <f>'Intermediate calculations'!AL29/1000</f>
        <v>271.30372467354266</v>
      </c>
      <c r="AC25" s="32">
        <f>'Intermediate calculations'!AM29/1000</f>
        <v>278.63893839515913</v>
      </c>
      <c r="AD25" s="32">
        <f>'Intermediate calculations'!AN29/1000</f>
        <v>286.66168281610112</v>
      </c>
      <c r="AE25" s="32">
        <f>'Intermediate calculations'!AO29/1000</f>
        <v>294.59667472166655</v>
      </c>
      <c r="AF25" s="32">
        <f>'Intermediate calculations'!AP29/1000</f>
        <v>303.19460195893384</v>
      </c>
      <c r="AG25" s="32">
        <f>'Intermediate calculations'!AQ29/1000</f>
        <v>311.78248640414438</v>
      </c>
      <c r="AH25" s="32">
        <f>'Intermediate calculations'!AR29/1000</f>
        <v>322.14690444742286</v>
      </c>
      <c r="AI25" s="32">
        <f>'Intermediate calculations'!AS29/1000</f>
        <v>333.13905368855768</v>
      </c>
      <c r="AJ25" s="32">
        <f>'Intermediate calculations'!AT29/1000</f>
        <v>344.7119696452354</v>
      </c>
      <c r="AK25" s="32">
        <f>'Intermediate calculations'!AU29/1000</f>
        <v>357.91080705936332</v>
      </c>
      <c r="AL25" s="32">
        <f>'Intermediate calculations'!AV29/1000</f>
        <v>370.44401415254561</v>
      </c>
      <c r="AM25" s="32">
        <f>'Intermediate calculations'!AW29/1000</f>
        <v>384.00505727329681</v>
      </c>
      <c r="AN25" s="32">
        <f>'Intermediate calculations'!AX29/1000</f>
        <v>398.82372988345986</v>
      </c>
      <c r="AO25" s="32">
        <f>'Intermediate calculations'!AY29/1000</f>
        <v>412.76279542468069</v>
      </c>
      <c r="AP25" s="32">
        <f>'Intermediate calculations'!AZ29/1000</f>
        <v>426.88867227931507</v>
      </c>
      <c r="AQ25" s="32">
        <f>'Intermediate calculations'!BA29/1000</f>
        <v>441.2407855295877</v>
      </c>
      <c r="AR25" s="32">
        <f>'Intermediate calculations'!BB29/1000</f>
        <v>456.56935826515274</v>
      </c>
      <c r="AS25" s="32">
        <f>'Intermediate calculations'!BC29/1000</f>
        <v>471.27205111514797</v>
      </c>
      <c r="AT25" s="32">
        <f>'Intermediate calculations'!BD29/1000</f>
        <v>486.47231248280696</v>
      </c>
      <c r="AU25" s="32">
        <f>'Intermediate calculations'!BE29/1000</f>
        <v>502.23428475819691</v>
      </c>
      <c r="AV25" s="32">
        <f>'Intermediate calculations'!BF29/1000</f>
        <v>518.62557378873305</v>
      </c>
      <c r="AW25" s="32">
        <f>'Intermediate calculations'!BG29/1000</f>
        <v>535.27982651670629</v>
      </c>
      <c r="AX25" s="32">
        <f>'Intermediate calculations'!BH29/1000</f>
        <v>538.53040005251705</v>
      </c>
      <c r="AY25" s="32">
        <f>'Intermediate calculations'!BI29/1000</f>
        <v>539.69746560141471</v>
      </c>
      <c r="AZ25" s="32">
        <f>'Intermediate calculations'!BJ29/1000</f>
        <v>541.46222004969638</v>
      </c>
      <c r="BA25" s="32">
        <f>'Intermediate calculations'!BK29/1000</f>
        <v>542.57970178533083</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3046.6132427450048</v>
      </c>
      <c r="X31" s="34">
        <f>'Intermediate calculations'!AH15/1000</f>
        <v>3097.2732579534008</v>
      </c>
      <c r="Y31" s="34">
        <f>'Intermediate calculations'!AI15/1000</f>
        <v>3136.1518837718145</v>
      </c>
      <c r="Z31" s="34">
        <f>'Intermediate calculations'!AJ15/1000</f>
        <v>3172.1192163063183</v>
      </c>
      <c r="AA31" s="34">
        <f>'Intermediate calculations'!AK15/1000</f>
        <v>3210.9129001759711</v>
      </c>
      <c r="AB31" s="34">
        <f>'Intermediate calculations'!AL15/1000</f>
        <v>3253.3360329794914</v>
      </c>
      <c r="AC31" s="34">
        <f>'Intermediate calculations'!AM15/1000</f>
        <v>3295.5687714668343</v>
      </c>
      <c r="AD31" s="34">
        <f>'Intermediate calculations'!AN15/1000</f>
        <v>3340.4976837910431</v>
      </c>
      <c r="AE31" s="34">
        <f>'Intermediate calculations'!AO15/1000</f>
        <v>3385.2510149420946</v>
      </c>
      <c r="AF31" s="34">
        <f>'Intermediate calculations'!AP15/1000</f>
        <v>3432.6123013486713</v>
      </c>
      <c r="AG31" s="34">
        <f>'Intermediate calculations'!AQ15/1000</f>
        <v>3480.0889614391176</v>
      </c>
      <c r="AH31" s="34">
        <f>'Intermediate calculations'!AR15/1000</f>
        <v>3532.1974937478444</v>
      </c>
      <c r="AI31" s="34">
        <f>'Intermediate calculations'!AS15/1000</f>
        <v>3586.7493103286538</v>
      </c>
      <c r="AJ31" s="34">
        <f>'Intermediate calculations'!AT15/1000</f>
        <v>3643.5713576017693</v>
      </c>
      <c r="AK31" s="34">
        <f>'Intermediate calculations'!AU15/1000</f>
        <v>3706.5380046136092</v>
      </c>
      <c r="AL31" s="34">
        <f>'Intermediate calculations'!AV15/1000</f>
        <v>3767.1577327127188</v>
      </c>
      <c r="AM31" s="34">
        <f>'Intermediate calculations'!AW15/1000</f>
        <v>3829.675974962227</v>
      </c>
      <c r="AN31" s="34">
        <f>'Intermediate calculations'!AX15/1000</f>
        <v>3896.9447784149229</v>
      </c>
      <c r="AO31" s="34">
        <f>'Intermediate calculations'!AY15/1000</f>
        <v>3961.0441618927707</v>
      </c>
      <c r="AP31" s="34">
        <f>'Intermediate calculations'!AZ15/1000</f>
        <v>4025.9269536907755</v>
      </c>
      <c r="AQ31" s="34">
        <f>'Intermediate calculations'!BA15/1000</f>
        <v>4091.7399307217838</v>
      </c>
      <c r="AR31" s="34">
        <f>'Intermediate calculations'!BB15/1000</f>
        <v>4159.3357396553611</v>
      </c>
      <c r="AS31" s="34">
        <f>'Intermediate calculations'!BC15/1000</f>
        <v>4224.6790285944271</v>
      </c>
      <c r="AT31" s="34">
        <f>'Intermediate calculations'!BD15/1000</f>
        <v>4291.933734317312</v>
      </c>
      <c r="AU31" s="34">
        <f>'Intermediate calculations'!BE15/1000</f>
        <v>4361.3379884442429</v>
      </c>
      <c r="AV31" s="34">
        <f>'Intermediate calculations'!BF15/1000</f>
        <v>4433.142760833367</v>
      </c>
      <c r="AW31" s="34">
        <f>'Intermediate calculations'!BG15/1000</f>
        <v>4504.0091774658376</v>
      </c>
      <c r="AX31" s="34">
        <f>'Intermediate calculations'!BH15/1000</f>
        <v>4525.2479963179121</v>
      </c>
      <c r="AY31" s="34">
        <f>'Intermediate calculations'!BI15/1000</f>
        <v>4538.812220274056</v>
      </c>
      <c r="AZ31" s="34">
        <f>'Intermediate calculations'!BJ15/1000</f>
        <v>4554.6386542923428</v>
      </c>
      <c r="BA31" s="34">
        <f>'Intermediate calculations'!BK15/1000</f>
        <v>4568.1136882995334</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2126.7888104642129</v>
      </c>
      <c r="X32" s="34">
        <f>'Intermediate calculations'!AH12/1000</f>
        <v>2173.0895020271787</v>
      </c>
      <c r="Y32" s="34">
        <f>'Intermediate calculations'!AI12/1000</f>
        <v>2208.6225995796635</v>
      </c>
      <c r="Z32" s="34">
        <f>'Intermediate calculations'!AJ12/1000</f>
        <v>2241.4949223212229</v>
      </c>
      <c r="AA32" s="34">
        <f>'Intermediate calculations'!AK12/1000</f>
        <v>2276.9503872288265</v>
      </c>
      <c r="AB32" s="34">
        <f>'Intermediate calculations'!AL12/1000</f>
        <v>2315.7229848877587</v>
      </c>
      <c r="AC32" s="34">
        <f>'Intermediate calculations'!AM12/1000</f>
        <v>2354.3215717716757</v>
      </c>
      <c r="AD32" s="34">
        <f>'Intermediate calculations'!AN12/1000</f>
        <v>2395.384325172467</v>
      </c>
      <c r="AE32" s="34">
        <f>'Intermediate calculations'!AO12/1000</f>
        <v>2436.2866062617286</v>
      </c>
      <c r="AF32" s="34">
        <f>'Intermediate calculations'!AP12/1000</f>
        <v>2479.5724265465351</v>
      </c>
      <c r="AG32" s="34">
        <f>'Intermediate calculations'!AQ12/1000</f>
        <v>2522.9636925429018</v>
      </c>
      <c r="AH32" s="34">
        <f>'Intermediate calculations'!AR12/1000</f>
        <v>2570.5882554708915</v>
      </c>
      <c r="AI32" s="34">
        <f>'Intermediate calculations'!AS12/1000</f>
        <v>2620.4458566444673</v>
      </c>
      <c r="AJ32" s="34">
        <f>'Intermediate calculations'!AT12/1000</f>
        <v>2672.3783338446074</v>
      </c>
      <c r="AK32" s="34">
        <f>'Intermediate calculations'!AU12/1000</f>
        <v>2729.9266644176728</v>
      </c>
      <c r="AL32" s="34">
        <f>'Intermediate calculations'!AV12/1000</f>
        <v>2785.3300298095282</v>
      </c>
      <c r="AM32" s="34">
        <f>'Intermediate calculations'!AW12/1000</f>
        <v>2842.468541109728</v>
      </c>
      <c r="AN32" s="34">
        <f>'Intermediate calculations'!AX12/1000</f>
        <v>2903.9488250705745</v>
      </c>
      <c r="AO32" s="34">
        <f>'Intermediate calculations'!AY12/1000</f>
        <v>2962.5324194807908</v>
      </c>
      <c r="AP32" s="34">
        <f>'Intermediate calculations'!AZ12/1000</f>
        <v>3021.83200947155</v>
      </c>
      <c r="AQ32" s="34">
        <f>'Intermediate calculations'!BA12/1000</f>
        <v>3081.9817417173517</v>
      </c>
      <c r="AR32" s="34">
        <f>'Intermediate calculations'!BB12/1000</f>
        <v>3143.7608921480846</v>
      </c>
      <c r="AS32" s="34">
        <f>'Intermediate calculations'!BC12/1000</f>
        <v>3203.4813532342464</v>
      </c>
      <c r="AT32" s="34">
        <f>'Intermediate calculations'!BD12/1000</f>
        <v>3264.9487525830964</v>
      </c>
      <c r="AU32" s="34">
        <f>'Intermediate calculations'!BE12/1000</f>
        <v>3328.3807304510406</v>
      </c>
      <c r="AV32" s="34">
        <f>'Intermediate calculations'!BF12/1000</f>
        <v>3394.0066605945981</v>
      </c>
      <c r="AW32" s="34">
        <f>'Intermediate calculations'!BG12/1000</f>
        <v>3458.7749810377559</v>
      </c>
      <c r="AX32" s="34">
        <f>'Intermediate calculations'!BH12/1000</f>
        <v>3478.1861872284048</v>
      </c>
      <c r="AY32" s="34">
        <f>'Intermediate calculations'!BI12/1000</f>
        <v>3490.5832018582059</v>
      </c>
      <c r="AZ32" s="34">
        <f>'Intermediate calculations'!BJ12/1000</f>
        <v>3505.0477620642769</v>
      </c>
      <c r="BA32" s="34">
        <f>'Intermediate calculations'!BK12/1000</f>
        <v>3517.36326159188</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165.47093032313057</v>
      </c>
      <c r="X37">
        <f>'Intermediate calculations'!AH27/1000</f>
        <v>166.74883960408218</v>
      </c>
      <c r="Y37">
        <f>'Intermediate calculations'!AI27/1000</f>
        <v>168.02912071532421</v>
      </c>
      <c r="Z37">
        <f>'Intermediate calculations'!AJ27/1000</f>
        <v>169.32079035644006</v>
      </c>
      <c r="AA37">
        <f>'Intermediate calculations'!AK27/1000</f>
        <v>170.62974033922998</v>
      </c>
      <c r="AB37">
        <f>'Intermediate calculations'!AL27/1000</f>
        <v>171.95693878729358</v>
      </c>
      <c r="AC37">
        <f>'Intermediate calculations'!AM27/1000</f>
        <v>173.11049914934051</v>
      </c>
      <c r="AD37">
        <f>'Intermediate calculations'!AN27/1000</f>
        <v>174.2776941726022</v>
      </c>
      <c r="AE37">
        <f>'Intermediate calculations'!AO27/1000</f>
        <v>175.4557650721417</v>
      </c>
      <c r="AF37">
        <f>'Intermediate calculations'!AP27/1000</f>
        <v>176.64759914249754</v>
      </c>
      <c r="AG37">
        <f>'Intermediate calculations'!AQ27/1000</f>
        <v>177.85081821581977</v>
      </c>
      <c r="AH37">
        <f>'Intermediate calculations'!AR27/1000</f>
        <v>178.91449463887298</v>
      </c>
      <c r="AI37">
        <f>'Intermediate calculations'!AS27/1000</f>
        <v>179.98924371094193</v>
      </c>
      <c r="AJ37">
        <f>'Intermediate calculations'!AT27/1000</f>
        <v>181.07496637602267</v>
      </c>
      <c r="AK37">
        <f>'Intermediate calculations'!AU27/1000</f>
        <v>182.1756042773446</v>
      </c>
      <c r="AL37">
        <f>'Intermediate calculations'!AV27/1000</f>
        <v>183.28275626752514</v>
      </c>
      <c r="AM37">
        <f>'Intermediate calculations'!AW27/1000</f>
        <v>184.25068960279771</v>
      </c>
      <c r="AN37">
        <f>'Intermediate calculations'!AX27/1000</f>
        <v>185.22999438675407</v>
      </c>
      <c r="AO37">
        <f>'Intermediate calculations'!AY27/1000</f>
        <v>186.21281356075406</v>
      </c>
      <c r="AP37">
        <f>'Intermediate calculations'!AZ27/1000</f>
        <v>187.20314166376824</v>
      </c>
      <c r="AQ37">
        <f>'Intermediate calculations'!BA27/1000</f>
        <v>188.20117445509393</v>
      </c>
      <c r="AR37">
        <f>'Intermediate calculations'!BB27/1000</f>
        <v>189.06539163783464</v>
      </c>
      <c r="AS37">
        <f>'Intermediate calculations'!BC27/1000</f>
        <v>189.93230891416994</v>
      </c>
      <c r="AT37">
        <f>'Intermediate calculations'!BD27/1000</f>
        <v>190.80611339192262</v>
      </c>
      <c r="AU37">
        <f>'Intermediate calculations'!BE27/1000</f>
        <v>191.68707369595481</v>
      </c>
      <c r="AV37">
        <f>'Intermediate calculations'!BF27/1000</f>
        <v>192.57547145812364</v>
      </c>
      <c r="AW37">
        <f>'Intermediate calculations'!BG27/1000</f>
        <v>193.32165349608275</v>
      </c>
      <c r="AX37">
        <f>'Intermediate calculations'!BH27/1000</f>
        <v>194.02174612113393</v>
      </c>
      <c r="AY37">
        <f>'Intermediate calculations'!BI27/1000</f>
        <v>194.71764372934643</v>
      </c>
      <c r="AZ37">
        <f>'Intermediate calculations'!BJ27/1000</f>
        <v>195.41928276679226</v>
      </c>
      <c r="BA37">
        <f>'Intermediate calculations'!BK27/1000</f>
        <v>196.12207578594942</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190.81551611622081</v>
      </c>
      <c r="X38">
        <f>'Intermediate calculations'!AH19/1000</f>
        <v>193.05433489110678</v>
      </c>
      <c r="Y38">
        <f>'Intermediate calculations'!AI19/1000</f>
        <v>195.29730896736214</v>
      </c>
      <c r="Z38">
        <f>'Intermediate calculations'!AJ19/1000</f>
        <v>197.56023505028955</v>
      </c>
      <c r="AA38">
        <f>'Intermediate calculations'!AK19/1000</f>
        <v>199.85343523322786</v>
      </c>
      <c r="AB38">
        <f>'Intermediate calculations'!AL19/1000</f>
        <v>202.1786056094158</v>
      </c>
      <c r="AC38">
        <f>'Intermediate calculations'!AM19/1000</f>
        <v>204.19957269605575</v>
      </c>
      <c r="AD38">
        <f>'Intermediate calculations'!AN19/1000</f>
        <v>206.24442687387804</v>
      </c>
      <c r="AE38">
        <f>'Intermediate calculations'!AO19/1000</f>
        <v>208.30833492067757</v>
      </c>
      <c r="AF38">
        <f>'Intermediate calculations'!AP19/1000</f>
        <v>210.39635519960888</v>
      </c>
      <c r="AG38">
        <f>'Intermediate calculations'!AQ19/1000</f>
        <v>212.50432130628647</v>
      </c>
      <c r="AH38">
        <f>'Intermediate calculations'!AR19/1000</f>
        <v>214.36781723814303</v>
      </c>
      <c r="AI38">
        <f>'Intermediate calculations'!AS19/1000</f>
        <v>216.2507117727593</v>
      </c>
      <c r="AJ38">
        <f>'Intermediate calculations'!AT19/1000</f>
        <v>218.15283137008467</v>
      </c>
      <c r="AK38">
        <f>'Intermediate calculations'!AU19/1000</f>
        <v>220.08108154759</v>
      </c>
      <c r="AL38">
        <f>'Intermediate calculations'!AV19/1000</f>
        <v>222.02074400971944</v>
      </c>
      <c r="AM38">
        <f>'Intermediate calculations'!AW19/1000</f>
        <v>223.71650391705219</v>
      </c>
      <c r="AN38">
        <f>'Intermediate calculations'!AX19/1000</f>
        <v>225.4321859058586</v>
      </c>
      <c r="AO38">
        <f>'Intermediate calculations'!AY19/1000</f>
        <v>227.15402489072818</v>
      </c>
      <c r="AP38">
        <f>'Intermediate calculations'!AZ19/1000</f>
        <v>228.88901905922995</v>
      </c>
      <c r="AQ38">
        <f>'Intermediate calculations'!BA19/1000</f>
        <v>230.63751136966061</v>
      </c>
      <c r="AR38">
        <f>'Intermediate calculations'!BB19/1000</f>
        <v>232.15156693145929</v>
      </c>
      <c r="AS38">
        <f>'Intermediate calculations'!BC19/1000</f>
        <v>233.67035289182667</v>
      </c>
      <c r="AT38">
        <f>'Intermediate calculations'!BD19/1000</f>
        <v>235.20120480716403</v>
      </c>
      <c r="AU38">
        <f>'Intermediate calculations'!BE19/1000</f>
        <v>236.74459329177373</v>
      </c>
      <c r="AV38">
        <f>'Intermediate calculations'!BF19/1000</f>
        <v>238.30101174741648</v>
      </c>
      <c r="AW38">
        <f>'Intermediate calculations'!BG19/1000</f>
        <v>239.60827696644796</v>
      </c>
      <c r="AX38">
        <f>'Intermediate calculations'!BH19/1000</f>
        <v>240.83479635752445</v>
      </c>
      <c r="AY38">
        <f>'Intermediate calculations'!BI19/1000</f>
        <v>242.05396633608839</v>
      </c>
      <c r="AZ38">
        <f>'Intermediate calculations'!BJ19/1000</f>
        <v>243.28319494694634</v>
      </c>
      <c r="BA38">
        <f>'Intermediate calculations'!BK19/1000</f>
        <v>244.51444526306912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35064.125649992377</v>
      </c>
      <c r="AU4" s="81">
        <f t="shared" si="0"/>
        <v>38412.86964379251</v>
      </c>
      <c r="AV4" s="81">
        <f t="shared" si="0"/>
        <v>41344.638629537076</v>
      </c>
      <c r="AW4" s="81">
        <f>AW11-AV11</f>
        <v>27445.263864122331</v>
      </c>
      <c r="AX4" s="81">
        <f t="shared" si="0"/>
        <v>30232.222943466157</v>
      </c>
      <c r="AY4" s="81">
        <f t="shared" si="0"/>
        <v>32889.323854934424</v>
      </c>
      <c r="AZ4" s="81">
        <f t="shared" si="0"/>
        <v>35867.681216098368</v>
      </c>
      <c r="BA4" s="15">
        <f>BA8/'Intermediate calculations'!AV8</f>
        <v>3.53081711151866</v>
      </c>
      <c r="BB4" s="15">
        <f>BB8/'Intermediate calculations'!AW8</f>
        <v>3.4332531022983939</v>
      </c>
      <c r="BC4" s="15">
        <f>BC8/'Intermediate calculations'!AX8</f>
        <v>3.3377541092705765</v>
      </c>
      <c r="BD4" s="15">
        <f>BD8/'Intermediate calculations'!AY8</f>
        <v>3.2442330159192267</v>
      </c>
      <c r="BE4" s="15">
        <f>BE8/'Intermediate calculations'!AZ8</f>
        <v>3.1526086459819282</v>
      </c>
      <c r="BF4" s="15">
        <f>BF8/'Intermediate calculations'!BA8</f>
        <v>3.062805221115577</v>
      </c>
      <c r="BG4" s="15">
        <f>BG8/'Intermediate calculations'!BB8</f>
        <v>2.9899291852606642</v>
      </c>
      <c r="BH4" s="15">
        <f>BH8/'Intermediate calculations'!BC8</f>
        <v>2.9184695640871472</v>
      </c>
      <c r="BI4" s="15">
        <f>BI8/'Intermediate calculations'!BD8</f>
        <v>2.848372904073416</v>
      </c>
      <c r="BJ4" s="15">
        <f>BJ8/'Intermediate calculations'!BE8</f>
        <v>2.7795890112494344</v>
      </c>
      <c r="BK4" s="15">
        <f>BK8/'Intermediate calculations'!BF8</f>
        <v>2.7120706846423084</v>
      </c>
      <c r="BL4" s="15">
        <f>BL8/'Intermediate calculations'!BG8</f>
        <v>2.6457734767135386</v>
      </c>
      <c r="BM4" s="15">
        <f>BM8/'Intermediate calculations'!BH8</f>
        <v>2.5806554775554122</v>
      </c>
      <c r="BN4" s="15">
        <f>BN8/'Intermediate calculations'!BI8</f>
        <v>2.5166771200581555</v>
      </c>
      <c r="BO4" s="15">
        <f>BO8/'Intermediate calculations'!BJ8</f>
        <v>2.45380100363522</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594337.19995104871</v>
      </c>
      <c r="AM5" s="23">
        <f>'Intermediate calculations'!AH15*'Intermediate calculations'!AH16*Constants!$H$18</f>
        <v>600659.72724955482</v>
      </c>
      <c r="AN5" s="23">
        <f>'Intermediate calculations'!AI15*'Intermediate calculations'!AI16*Constants!$H$18</f>
        <v>604741.72860984376</v>
      </c>
      <c r="AO5" s="23">
        <f>'Intermediate calculations'!AJ15*'Intermediate calculations'!AJ16*Constants!$H$18</f>
        <v>608317.01631331316</v>
      </c>
      <c r="AP5" s="23">
        <f>'Intermediate calculations'!AK15*'Intermediate calculations'!AK16*Constants!$H$18</f>
        <v>612483.50215495704</v>
      </c>
      <c r="AQ5" s="23">
        <f>'Intermediate calculations'!AL15*'Intermediate calculations'!AL16*Constants!$H$18</f>
        <v>617380.13771517528</v>
      </c>
      <c r="AR5" s="23">
        <f>'Intermediate calculations'!AM15*'Intermediate calculations'!AM16*Constants!$H$18</f>
        <v>622271.09457747312</v>
      </c>
      <c r="AS5" s="23">
        <f>'Intermediate calculations'!AN15*'Intermediate calculations'!AN16*Constants!$H$18</f>
        <v>627695.87930936774</v>
      </c>
      <c r="AT5" s="23">
        <f>'Intermediate calculations'!AO15*'Intermediate calculations'!AO16*Constants!$H$18</f>
        <v>633107.2020670895</v>
      </c>
      <c r="AU5" s="23">
        <f>'Intermediate calculations'!AP15*'Intermediate calculations'!AP16*Constants!$H$18</f>
        <v>639021.20829628792</v>
      </c>
      <c r="AV5" s="23">
        <f>'Intermediate calculations'!AQ15*'Intermediate calculations'!AQ16*Constants!$H$18</f>
        <v>644967.20469508111</v>
      </c>
      <c r="AW5" s="23">
        <f>'Intermediate calculations'!AR15*'Intermediate calculations'!AR16*Constants!$H$18</f>
        <v>651776.50721882354</v>
      </c>
      <c r="AX5" s="23">
        <f>'Intermediate calculations'!AS15*'Intermediate calculations'!AS16*Constants!$H$18</f>
        <v>659034.49287605414</v>
      </c>
      <c r="AY5" s="23">
        <f>'Intermediate calculations'!AT15*'Intermediate calculations'!AT16*Constants!$H$18</f>
        <v>666702.7835450006</v>
      </c>
      <c r="AZ5" s="23">
        <f>'Intermediate calculations'!AU15*'Intermediate calculations'!AU16*Constants!$H$18</f>
        <v>675481.54841642128</v>
      </c>
      <c r="BA5" s="23">
        <f>'Intermediate calculations'!AV15*'Intermediate calculations'!AV16*Constants!$H$18</f>
        <v>683815.50263505359</v>
      </c>
      <c r="BB5" s="23">
        <f>'Intermediate calculations'!AW15*'Intermediate calculations'!AW16*Constants!$H$18</f>
        <v>692477.03771068016</v>
      </c>
      <c r="BC5" s="23">
        <f>'Intermediate calculations'!AX15*'Intermediate calculations'!AX16*Constants!$H$18</f>
        <v>701975.73049876606</v>
      </c>
      <c r="BD5" s="23">
        <f>'Intermediate calculations'!AY15*'Intermediate calculations'!AY16*Constants!$H$18</f>
        <v>710880.55525579862</v>
      </c>
      <c r="BE5" s="23">
        <f>'Intermediate calculations'!AZ15*'Intermediate calculations'!AZ16*Constants!$H$18</f>
        <v>719904.66027110408</v>
      </c>
      <c r="BF5" s="23">
        <f>'Intermediate calculations'!BA15*'Intermediate calculations'!BA16*Constants!$H$18</f>
        <v>729072.70219921309</v>
      </c>
      <c r="BG5" s="23">
        <f>'Intermediate calculations'!BB15*'Intermediate calculations'!BB16*Constants!$H$18</f>
        <v>738534.39928791043</v>
      </c>
      <c r="BH5" s="23">
        <f>'Intermediate calculations'!BC15*'Intermediate calculations'!BC16*Constants!$H$18</f>
        <v>747572.54580166796</v>
      </c>
      <c r="BI5" s="23">
        <f>'Intermediate calculations'!BD15*'Intermediate calculations'!BD16*Constants!$H$18</f>
        <v>756925.70064442605</v>
      </c>
      <c r="BJ5" s="23">
        <f>'Intermediate calculations'!BE15*'Intermediate calculations'!BE16*Constants!$H$18</f>
        <v>766632.50740163983</v>
      </c>
      <c r="BK5" s="23">
        <f>'Intermediate calculations'!BF15*'Intermediate calculations'!BF16*Constants!$H$18</f>
        <v>776733.46792833507</v>
      </c>
      <c r="BL5" s="23">
        <f>'Intermediate calculations'!BG15*'Intermediate calculations'!BG16*Constants!$H$18</f>
        <v>786641.70168203302</v>
      </c>
      <c r="BM5" s="23">
        <f>'Intermediate calculations'!BH15*'Intermediate calculations'!BH16*Constants!$H$18</f>
        <v>787881.91510478244</v>
      </c>
      <c r="BN5" s="23">
        <f>'Intermediate calculations'!BI15*'Intermediate calculations'!BI16*Constants!$H$18</f>
        <v>787815.97496954422</v>
      </c>
      <c r="BO5" s="23">
        <f>'Intermediate calculations'!BJ15*'Intermediate calculations'!BJ16*Constants!$H$18</f>
        <v>788174.27905563416</v>
      </c>
      <c r="BP5" s="23">
        <f>'Intermediate calculations'!BK15*'Intermediate calculations'!BK16*Constants!$H$18</f>
        <v>788155.94610641245</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492450.82281658321</v>
      </c>
      <c r="AM6" s="23">
        <f>'Intermediate calculations'!AH15*'Intermediate calculations'!AH16*Constants!$H$19</f>
        <v>497689.48829248827</v>
      </c>
      <c r="AN6" s="23">
        <f>'Intermediate calculations'!AI15*'Intermediate calculations'!AI16*Constants!$H$19</f>
        <v>501071.71799101337</v>
      </c>
      <c r="AO6" s="23">
        <f>'Intermediate calculations'!AJ15*'Intermediate calculations'!AJ16*Constants!$H$19</f>
        <v>504034.09923103091</v>
      </c>
      <c r="AP6" s="23">
        <f>'Intermediate calculations'!AK15*'Intermediate calculations'!AK16*Constants!$H$19</f>
        <v>507486.33035696443</v>
      </c>
      <c r="AQ6" s="23">
        <f>'Intermediate calculations'!AL15*'Intermediate calculations'!AL16*Constants!$H$19</f>
        <v>511543.54267828807</v>
      </c>
      <c r="AR6" s="23">
        <f>'Intermediate calculations'!AM15*'Intermediate calculations'!AM16*Constants!$H$19</f>
        <v>515596.04979276343</v>
      </c>
      <c r="AS6" s="23">
        <f>'Intermediate calculations'!AN15*'Intermediate calculations'!AN16*Constants!$H$19</f>
        <v>520090.8714277618</v>
      </c>
      <c r="AT6" s="23">
        <f>'Intermediate calculations'!AO15*'Intermediate calculations'!AO16*Constants!$H$19</f>
        <v>524574.53885558841</v>
      </c>
      <c r="AU6" s="23">
        <f>'Intermediate calculations'!AP15*'Intermediate calculations'!AP16*Constants!$H$19</f>
        <v>529474.71544549579</v>
      </c>
      <c r="AV6" s="23">
        <f>'Intermediate calculations'!AQ15*'Intermediate calculations'!AQ16*Constants!$H$19</f>
        <v>534401.39817592432</v>
      </c>
      <c r="AW6" s="23">
        <f>'Intermediate calculations'!AR15*'Intermediate calculations'!AR16*Constants!$H$19</f>
        <v>540043.39169559663</v>
      </c>
      <c r="AX6" s="23">
        <f>'Intermediate calculations'!AS15*'Intermediate calculations'!AS16*Constants!$H$19</f>
        <v>546057.15124015918</v>
      </c>
      <c r="AY6" s="23">
        <f>'Intermediate calculations'!AT15*'Intermediate calculations'!AT16*Constants!$H$19</f>
        <v>552410.87779442908</v>
      </c>
      <c r="AZ6" s="23">
        <f>'Intermediate calculations'!AU15*'Intermediate calculations'!AU16*Constants!$H$19</f>
        <v>559684.71154503478</v>
      </c>
      <c r="BA6" s="23">
        <f>'Intermediate calculations'!AV15*'Intermediate calculations'!AV16*Constants!$H$19</f>
        <v>566589.98789761588</v>
      </c>
      <c r="BB6" s="23">
        <f>'Intermediate calculations'!AW15*'Intermediate calculations'!AW16*Constants!$H$19</f>
        <v>573766.68838884926</v>
      </c>
      <c r="BC6" s="23">
        <f>'Intermediate calculations'!AX15*'Intermediate calculations'!AX16*Constants!$H$19</f>
        <v>581637.03384183475</v>
      </c>
      <c r="BD6" s="23">
        <f>'Intermediate calculations'!AY15*'Intermediate calculations'!AY16*Constants!$H$19</f>
        <v>589015.3172119474</v>
      </c>
      <c r="BE6" s="23">
        <f>'Intermediate calculations'!AZ15*'Intermediate calculations'!AZ16*Constants!$H$19</f>
        <v>596492.43279605766</v>
      </c>
      <c r="BF6" s="23">
        <f>'Intermediate calculations'!BA15*'Intermediate calculations'!BA16*Constants!$H$19</f>
        <v>604088.81039363367</v>
      </c>
      <c r="BG6" s="23">
        <f>'Intermediate calculations'!BB15*'Intermediate calculations'!BB16*Constants!$H$19</f>
        <v>611928.50226712576</v>
      </c>
      <c r="BH6" s="23">
        <f>'Intermediate calculations'!BC15*'Intermediate calculations'!BC16*Constants!$H$19</f>
        <v>619417.25223566778</v>
      </c>
      <c r="BI6" s="23">
        <f>'Intermediate calculations'!BD15*'Intermediate calculations'!BD16*Constants!$H$19</f>
        <v>627167.00910538156</v>
      </c>
      <c r="BJ6" s="23">
        <f>'Intermediate calculations'!BE15*'Intermediate calculations'!BE16*Constants!$H$19</f>
        <v>635209.79184707301</v>
      </c>
      <c r="BK6" s="23">
        <f>'Intermediate calculations'!BF15*'Intermediate calculations'!BF16*Constants!$H$19</f>
        <v>643579.1591406205</v>
      </c>
      <c r="BL6" s="23">
        <f>'Intermediate calculations'!BG15*'Intermediate calculations'!BG16*Constants!$H$19</f>
        <v>651788.83853654156</v>
      </c>
      <c r="BM6" s="23">
        <f>'Intermediate calculations'!BH15*'Intermediate calculations'!BH16*Constants!$H$19</f>
        <v>652816.44394396257</v>
      </c>
      <c r="BN6" s="23">
        <f>'Intermediate calculations'!BI15*'Intermediate calculations'!BI16*Constants!$H$19</f>
        <v>652761.80783190799</v>
      </c>
      <c r="BO6" s="23">
        <f>'Intermediate calculations'!BJ15*'Intermediate calculations'!BJ16*Constants!$H$19</f>
        <v>653058.68836038257</v>
      </c>
      <c r="BP6" s="23">
        <f>'Intermediate calculations'!BK15*'Intermediate calculations'!BK16*Constants!$H$19</f>
        <v>653043.49820245604</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611318.26280679309</v>
      </c>
      <c r="AM7" s="23">
        <f>'Intermediate calculations'!AH15*'Intermediate calculations'!AH16*(1-Constants!$H$18-Constants!$H$19)</f>
        <v>617821.43374239933</v>
      </c>
      <c r="AN7" s="23">
        <f>'Intermediate calculations'!AI15*'Intermediate calculations'!AI16*(1-Constants!$H$18-Constants!$H$19)</f>
        <v>622020.06371298223</v>
      </c>
      <c r="AO7" s="23">
        <f>'Intermediate calculations'!AJ15*'Intermediate calculations'!AJ16*(1-Constants!$H$18-Constants!$H$19)</f>
        <v>625697.50249369373</v>
      </c>
      <c r="AP7" s="23">
        <f>'Intermediate calculations'!AK15*'Intermediate calculations'!AK16*(1-Constants!$H$18-Constants!$H$19)</f>
        <v>629983.03078795597</v>
      </c>
      <c r="AQ7" s="23">
        <f>'Intermediate calculations'!AL15*'Intermediate calculations'!AL16*(1-Constants!$H$18-Constants!$H$19)</f>
        <v>635019.57022132317</v>
      </c>
      <c r="AR7" s="23">
        <f>'Intermediate calculations'!AM15*'Intermediate calculations'!AM16*(1-Constants!$H$18-Constants!$H$19)</f>
        <v>640050.26870825817</v>
      </c>
      <c r="AS7" s="23">
        <f>'Intermediate calculations'!AN15*'Intermediate calculations'!AN16*(1-Constants!$H$18-Constants!$H$19)</f>
        <v>645630.04728963552</v>
      </c>
      <c r="AT7" s="23">
        <f>'Intermediate calculations'!AO15*'Intermediate calculations'!AO16*(1-Constants!$H$18-Constants!$H$19)</f>
        <v>651195.97926900641</v>
      </c>
      <c r="AU7" s="23">
        <f>'Intermediate calculations'!AP15*'Intermediate calculations'!AP16*(1-Constants!$H$18-Constants!$H$19)</f>
        <v>657278.95710475347</v>
      </c>
      <c r="AV7" s="23">
        <f>'Intermediate calculations'!AQ15*'Intermediate calculations'!AQ16*(1-Constants!$H$18-Constants!$H$19)</f>
        <v>663394.83911494073</v>
      </c>
      <c r="AW7" s="23">
        <f>'Intermediate calculations'!AR15*'Intermediate calculations'!AR16*(1-Constants!$H$18-Constants!$H$19)</f>
        <v>670398.69313936145</v>
      </c>
      <c r="AX7" s="23">
        <f>'Intermediate calculations'!AS15*'Intermediate calculations'!AS16*(1-Constants!$H$18-Constants!$H$19)</f>
        <v>677864.04981537012</v>
      </c>
      <c r="AY7" s="23">
        <f>'Intermediate calculations'!AT15*'Intermediate calculations'!AT16*(1-Constants!$H$18-Constants!$H$19)</f>
        <v>685751.43450342934</v>
      </c>
      <c r="AZ7" s="23">
        <f>'Intermediate calculations'!AU15*'Intermediate calculations'!AU16*(1-Constants!$H$18-Constants!$H$19)</f>
        <v>694781.02122831915</v>
      </c>
      <c r="BA7" s="23">
        <f>'Intermediate calculations'!AV15*'Intermediate calculations'!AV16*(1-Constants!$H$18-Constants!$H$19)</f>
        <v>703353.08842462674</v>
      </c>
      <c r="BB7" s="23">
        <f>'Intermediate calculations'!AW15*'Intermediate calculations'!AW16*(1-Constants!$H$18-Constants!$H$19)</f>
        <v>712262.09593098541</v>
      </c>
      <c r="BC7" s="23">
        <f>'Intermediate calculations'!AX15*'Intermediate calculations'!AX16*(1-Constants!$H$18-Constants!$H$19)</f>
        <v>722032.17994158808</v>
      </c>
      <c r="BD7" s="23">
        <f>'Intermediate calculations'!AY15*'Intermediate calculations'!AY16*(1-Constants!$H$18-Constants!$H$19)</f>
        <v>731191.42826310731</v>
      </c>
      <c r="BE7" s="23">
        <f>'Intermediate calculations'!AZ15*'Intermediate calculations'!AZ16*(1-Constants!$H$18-Constants!$H$19)</f>
        <v>740473.36485027859</v>
      </c>
      <c r="BF7" s="23">
        <f>'Intermediate calculations'!BA15*'Intermediate calculations'!BA16*(1-Constants!$H$18-Constants!$H$19)</f>
        <v>749903.35083347652</v>
      </c>
      <c r="BG7" s="23">
        <f>'Intermediate calculations'!BB15*'Intermediate calculations'!BB16*(1-Constants!$H$18-Constants!$H$19)</f>
        <v>759635.38212470803</v>
      </c>
      <c r="BH7" s="23">
        <f>'Intermediate calculations'!BC15*'Intermediate calculations'!BC16*(1-Constants!$H$18-Constants!$H$19)</f>
        <v>768931.76139600156</v>
      </c>
      <c r="BI7" s="23">
        <f>'Intermediate calculations'!BD15*'Intermediate calculations'!BD16*(1-Constants!$H$18-Constants!$H$19)</f>
        <v>778552.14923426695</v>
      </c>
      <c r="BJ7" s="23">
        <f>'Intermediate calculations'!BE15*'Intermediate calculations'!BE16*(1-Constants!$H$18-Constants!$H$19)</f>
        <v>788536.29332740116</v>
      </c>
      <c r="BK7" s="23">
        <f>'Intermediate calculations'!BF15*'Intermediate calculations'!BF16*(1-Constants!$H$18-Constants!$H$19)</f>
        <v>798925.85272628767</v>
      </c>
      <c r="BL7" s="23">
        <f>'Intermediate calculations'!BG15*'Intermediate calculations'!BG16*(1-Constants!$H$18-Constants!$H$19)</f>
        <v>809117.1788729484</v>
      </c>
      <c r="BM7" s="23">
        <f>'Intermediate calculations'!BH15*'Intermediate calculations'!BH16*(1-Constants!$H$18-Constants!$H$19)</f>
        <v>810392.82696491922</v>
      </c>
      <c r="BN7" s="23">
        <f>'Intermediate calculations'!BI15*'Intermediate calculations'!BI16*(1-Constants!$H$18-Constants!$H$19)</f>
        <v>810325.00282581698</v>
      </c>
      <c r="BO7" s="23">
        <f>'Intermediate calculations'!BJ15*'Intermediate calculations'!BJ16*(1-Constants!$H$18-Constants!$H$19)</f>
        <v>810693.54417150957</v>
      </c>
      <c r="BP7" s="23">
        <f>'Intermediate calculations'!BK15*'Intermediate calculations'!BK16*(1-Constants!$H$18-Constants!$H$19)</f>
        <v>810674.68742373865</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4780358.9437040361</v>
      </c>
      <c r="AM8" s="23">
        <f>'Intermediate calculations'!AH10*'Intermediate calculations'!AH11*Constants!$H$20</f>
        <v>4857693.2019495778</v>
      </c>
      <c r="AN8" s="23">
        <f>'Intermediate calculations'!AI10*'Intermediate calculations'!AI11*Constants!$H$20</f>
        <v>4874437.1390474103</v>
      </c>
      <c r="AO8" s="23">
        <f>'Intermediate calculations'!AJ10*'Intermediate calculations'!AJ11*Constants!$H$20</f>
        <v>4875501.5931725213</v>
      </c>
      <c r="AP8" s="23">
        <f>'Intermediate calculations'!AK10*'Intermediate calculations'!AK11*Constants!$H$20</f>
        <v>4887942.5685483692</v>
      </c>
      <c r="AQ8" s="23">
        <f>'Intermediate calculations'!AL10*'Intermediate calculations'!AL11*Constants!$H$20</f>
        <v>4914596.5108403135</v>
      </c>
      <c r="AR8" s="23">
        <f>'Intermediate calculations'!AM10*'Intermediate calculations'!AM11*Constants!$H$20</f>
        <v>4947326.7596073607</v>
      </c>
      <c r="AS8" s="23">
        <f>'Intermediate calculations'!AN10*'Intermediate calculations'!AN11*Constants!$H$20</f>
        <v>4988949.5748563958</v>
      </c>
      <c r="AT8" s="23">
        <f>'Intermediate calculations'!AO10*'Intermediate calculations'!AO11*Constants!$H$20</f>
        <v>5026740.3704590388</v>
      </c>
      <c r="AU8" s="23">
        <f>'Intermediate calculations'!AP10*'Intermediate calculations'!AP11*Constants!$H$20</f>
        <v>5072354.5093765175</v>
      </c>
      <c r="AV8" s="23">
        <f>'Intermediate calculations'!AQ10*'Intermediate calculations'!AQ11*Constants!$H$20</f>
        <v>5115132.0488855746</v>
      </c>
      <c r="AW8" s="23">
        <f>'Intermediate calculations'!AR10*'Intermediate calculations'!AR11*Constants!$H$20</f>
        <v>5136783.6914760154</v>
      </c>
      <c r="AX8" s="23">
        <f>'Intermediate calculations'!AS10*'Intermediate calculations'!AS11*Constants!$H$20</f>
        <v>5162091.6256287675</v>
      </c>
      <c r="AY8" s="23">
        <f>'Intermediate calculations'!AT10*'Intermediate calculations'!AT11*Constants!$H$20</f>
        <v>5189810.4955216777</v>
      </c>
      <c r="AZ8" s="23">
        <f>'Intermediate calculations'!AU10*'Intermediate calculations'!AU11*Constants!$H$20</f>
        <v>5233523.8424605327</v>
      </c>
      <c r="BA8" s="23">
        <f>'Intermediate calculations'!AV10*'Intermediate calculations'!AV11*Constants!$H$20</f>
        <v>5261518.2402253207</v>
      </c>
      <c r="BB8" s="23">
        <f>'Intermediate calculations'!AW10*'Intermediate calculations'!AW11*Constants!$H$20</f>
        <v>5295281.326923769</v>
      </c>
      <c r="BC8" s="23">
        <f>'Intermediate calculations'!AX10*'Intermediate calculations'!AX11*Constants!$H$20</f>
        <v>5337794.4903025841</v>
      </c>
      <c r="BD8" s="23">
        <f>'Intermediate calculations'!AY10*'Intermediate calculations'!AY11*Constants!$H$20</f>
        <v>5362162.8487509657</v>
      </c>
      <c r="BE8" s="23">
        <f>'Intermediate calculations'!AZ10*'Intermediate calculations'!AZ11*Constants!$H$20</f>
        <v>5381970.3833294669</v>
      </c>
      <c r="BF8" s="23">
        <f>'Intermediate calculations'!BA10*'Intermediate calculations'!BA11*Constants!$H$20</f>
        <v>5397647.1176925721</v>
      </c>
      <c r="BG8" s="23">
        <f>'Intermediate calculations'!BB10*'Intermediate calculations'!BB11*Constants!$H$20</f>
        <v>5444221.578433929</v>
      </c>
      <c r="BH8" s="23">
        <f>'Intermediate calculations'!BC10*'Intermediate calculations'!BC11*Constants!$H$20</f>
        <v>5478169.2811824894</v>
      </c>
      <c r="BI8" s="23">
        <f>'Intermediate calculations'!BD10*'Intermediate calculations'!BD11*Constants!$H$20</f>
        <v>5512011.2461305689</v>
      </c>
      <c r="BJ8" s="23">
        <f>'Intermediate calculations'!BE10*'Intermediate calculations'!BE11*Constants!$H$20</f>
        <v>5546156.534023758</v>
      </c>
      <c r="BK8" s="23">
        <f>'Intermediate calculations'!BF10*'Intermediate calculations'!BF11*Constants!$H$20</f>
        <v>5580993.6762500685</v>
      </c>
      <c r="BL8" s="23">
        <f>'Intermediate calculations'!BG10*'Intermediate calculations'!BG11*Constants!$H$20</f>
        <v>5611820.1733299978</v>
      </c>
      <c r="BM8" s="23">
        <f>'Intermediate calculations'!BH10*'Intermediate calculations'!BH11*Constants!$H$20</f>
        <v>5508346.441355153</v>
      </c>
      <c r="BN8" s="23">
        <f>'Intermediate calculations'!BI10*'Intermediate calculations'!BI11*Constants!$H$20</f>
        <v>5386108.4960884508</v>
      </c>
      <c r="BO8" s="23">
        <f>'Intermediate calculations'!BJ10*'Intermediate calculations'!BJ11*Constants!$H$20</f>
        <v>5270973.4010434514</v>
      </c>
      <c r="BP8" s="23">
        <f>'Intermediate calculations'!BK10*'Intermediate calculations'!BK11*Constants!$H$20</f>
        <v>5151407.0880285176</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4239186.2330960324</v>
      </c>
      <c r="AM9" s="23">
        <f>'Intermediate calculations'!AH10*'Intermediate calculations'!AH11*(1-Constants!$H$20)</f>
        <v>4307765.6696533989</v>
      </c>
      <c r="AN9" s="23">
        <f>'Intermediate calculations'!AI10*'Intermediate calculations'!AI11*(1-Constants!$H$20)</f>
        <v>4322614.0667024199</v>
      </c>
      <c r="AO9" s="23">
        <f>'Intermediate calculations'!AJ10*'Intermediate calculations'!AJ11*(1-Constants!$H$20)</f>
        <v>4323558.0165869528</v>
      </c>
      <c r="AP9" s="23">
        <f>'Intermediate calculations'!AK10*'Intermediate calculations'!AK11*(1-Constants!$H$20)</f>
        <v>4334590.5796561008</v>
      </c>
      <c r="AQ9" s="23">
        <f>'Intermediate calculations'!AL10*'Intermediate calculations'!AL11*(1-Constants!$H$20)</f>
        <v>4358227.0945187677</v>
      </c>
      <c r="AR9" s="23">
        <f>'Intermediate calculations'!AM10*'Intermediate calculations'!AM11*(1-Constants!$H$20)</f>
        <v>4387252.0321046403</v>
      </c>
      <c r="AS9" s="23">
        <f>'Intermediate calculations'!AN10*'Intermediate calculations'!AN11*(1-Constants!$H$20)</f>
        <v>4424162.8305330304</v>
      </c>
      <c r="AT9" s="23">
        <f>'Intermediate calculations'!AO10*'Intermediate calculations'!AO11*(1-Constants!$H$20)</f>
        <v>4457675.4228599016</v>
      </c>
      <c r="AU9" s="23">
        <f>'Intermediate calculations'!AP10*'Intermediate calculations'!AP11*(1-Constants!$H$20)</f>
        <v>4498125.6969942702</v>
      </c>
      <c r="AV9" s="23">
        <f>'Intermediate calculations'!AQ10*'Intermediate calculations'!AQ11*(1-Constants!$H$20)</f>
        <v>4536060.4961815476</v>
      </c>
      <c r="AW9" s="23">
        <f>'Intermediate calculations'!AR10*'Intermediate calculations'!AR11*(1-Constants!$H$20)</f>
        <v>4555261.0094221272</v>
      </c>
      <c r="AX9" s="23">
        <f>'Intermediate calculations'!AS10*'Intermediate calculations'!AS11*(1-Constants!$H$20)</f>
        <v>4577703.8944255095</v>
      </c>
      <c r="AY9" s="23">
        <f>'Intermediate calculations'!AT10*'Intermediate calculations'!AT11*(1-Constants!$H$20)</f>
        <v>4602284.7790475246</v>
      </c>
      <c r="AZ9" s="23">
        <f>'Intermediate calculations'!AU10*'Intermediate calculations'!AU11*(1-Constants!$H$20)</f>
        <v>4641049.4452008484</v>
      </c>
      <c r="BA9" s="23">
        <f>'Intermediate calculations'!AV10*'Intermediate calculations'!AV11*(1-Constants!$H$20)</f>
        <v>4665874.6658601891</v>
      </c>
      <c r="BB9" s="23">
        <f>'Intermediate calculations'!AW10*'Intermediate calculations'!AW11*(1-Constants!$H$20)</f>
        <v>4695815.5163286254</v>
      </c>
      <c r="BC9" s="23">
        <f>'Intermediate calculations'!AX10*'Intermediate calculations'!AX11*(1-Constants!$H$20)</f>
        <v>4733515.8687588954</v>
      </c>
      <c r="BD9" s="23">
        <f>'Intermediate calculations'!AY10*'Intermediate calculations'!AY11*(1-Constants!$H$20)</f>
        <v>4755125.5451187808</v>
      </c>
      <c r="BE9" s="23">
        <f>'Intermediate calculations'!AZ10*'Intermediate calculations'!AZ11*(1-Constants!$H$20)</f>
        <v>4772690.7172921682</v>
      </c>
      <c r="BF9" s="23">
        <f>'Intermediate calculations'!BA10*'Intermediate calculations'!BA11*(1-Constants!$H$20)</f>
        <v>4786592.7270103944</v>
      </c>
      <c r="BG9" s="23">
        <f>'Intermediate calculations'!BB10*'Intermediate calculations'!BB11*(1-Constants!$H$20)</f>
        <v>4827894.6072904654</v>
      </c>
      <c r="BH9" s="23">
        <f>'Intermediate calculations'!BC10*'Intermediate calculations'!BC11*(1-Constants!$H$20)</f>
        <v>4857999.1738788104</v>
      </c>
      <c r="BI9" s="23">
        <f>'Intermediate calculations'!BD10*'Intermediate calculations'!BD11*(1-Constants!$H$20)</f>
        <v>4888009.9729837123</v>
      </c>
      <c r="BJ9" s="23">
        <f>'Intermediate calculations'!BE10*'Intermediate calculations'!BE11*(1-Constants!$H$20)</f>
        <v>4918289.7565871049</v>
      </c>
      <c r="BK9" s="23">
        <f>'Intermediate calculations'!BF10*'Intermediate calculations'!BF11*(1-Constants!$H$20)</f>
        <v>4949183.0713915695</v>
      </c>
      <c r="BL9" s="23">
        <f>'Intermediate calculations'!BG10*'Intermediate calculations'!BG11*(1-Constants!$H$20)</f>
        <v>4976519.7763492428</v>
      </c>
      <c r="BM9" s="23">
        <f>'Intermediate calculations'!BH10*'Intermediate calculations'!BH11*(1-Constants!$H$20)</f>
        <v>4884760.0517677767</v>
      </c>
      <c r="BN9" s="23">
        <f>'Intermediate calculations'!BI10*'Intermediate calculations'!BI11*(1-Constants!$H$20)</f>
        <v>4776360.3644557949</v>
      </c>
      <c r="BO9" s="23">
        <f>'Intermediate calculations'!BJ10*'Intermediate calculations'!BJ11*(1-Constants!$H$20)</f>
        <v>4674259.431114004</v>
      </c>
      <c r="BP9" s="23">
        <f>'Intermediate calculations'!BK10*'Intermediate calculations'!BK11*(1-Constants!$H$20)</f>
        <v>4568228.9271196285</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600999.57129213202</v>
      </c>
      <c r="AM10" s="23">
        <f>(((('Intermediate calculations'!AH9/('Intermediate calculations'!AH64+0.27))*ttokg)/Constants!$H$21)/(365/'Intermediate calculations'!AH65))</f>
        <v>625436.18596028292</v>
      </c>
      <c r="AN10" s="23">
        <f>(((('Intermediate calculations'!AI9/('Intermediate calculations'!AI64+0.27))*ttokg)/Constants!$H$21)/(365/'Intermediate calculations'!AI65))</f>
        <v>642504.74584630341</v>
      </c>
      <c r="AO10" s="23">
        <f>(((('Intermediate calculations'!AJ9/('Intermediate calculations'!AJ64+0.27))*ttokg)/Constants!$H$21)/(365/'Intermediate calculations'!AJ65))</f>
        <v>657721.40848509048</v>
      </c>
      <c r="AP10" s="23">
        <f>(((('Intermediate calculations'!AK9/('Intermediate calculations'!AK64+0.27))*ttokg)/Constants!$H$21)/(365/'Intermediate calculations'!AK65))</f>
        <v>674687.07060762635</v>
      </c>
      <c r="AQ10" s="23">
        <f>(((('Intermediate calculations'!AL9/('Intermediate calculations'!AL64+0.27))*ttokg)/Constants!$H$21)/(365/'Intermediate calculations'!AL65))</f>
        <v>693921.68173513899</v>
      </c>
      <c r="AR10" s="23">
        <f>(((('Intermediate calculations'!AM9/('Intermediate calculations'!AM64+0.27))*ttokg)/Constants!$H$21)/(365/'Intermediate calculations'!AM65))</f>
        <v>714399.43831619818</v>
      </c>
      <c r="AS10" s="23">
        <f>(((('Intermediate calculations'!AN9/('Intermediate calculations'!AN64+0.27))*ttokg)/Constants!$H$21)/(365/'Intermediate calculations'!AN65))</f>
        <v>736609.4869769467</v>
      </c>
      <c r="AT10" s="23">
        <f>(((('Intermediate calculations'!AO9/('Intermediate calculations'!AO64+0.27))*ttokg)/Constants!$H$21)/(365/'Intermediate calculations'!AO65))</f>
        <v>758733.98770092311</v>
      </c>
      <c r="AU10" s="23">
        <f>(((('Intermediate calculations'!AP9/('Intermediate calculations'!AP64+0.27))*ttokg)/Constants!$H$21)/(365/'Intermediate calculations'!AP65))</f>
        <v>782549.12027755962</v>
      </c>
      <c r="AV10" s="23">
        <f>(((('Intermediate calculations'!AQ9/('Intermediate calculations'!AQ64+0.27))*ttokg)/Constants!$H$21)/(365/'Intermediate calculations'!AQ65))</f>
        <v>806469.79205936368</v>
      </c>
      <c r="AW10" s="23">
        <f>(((('Intermediate calculations'!AR9/('Intermediate calculations'!AR64+0.27))*ttokg)/Constants!$H$21)/(365/'Intermediate calculations'!AR65))</f>
        <v>836741.39648806816</v>
      </c>
      <c r="AX10" s="23">
        <f>(((('Intermediate calculations'!AS9/('Intermediate calculations'!AS64+0.27))*ttokg)/Constants!$H$21)/(365/'Intermediate calculations'!AS65))</f>
        <v>868802.63999907102</v>
      </c>
      <c r="AY10" s="23">
        <f>(((('Intermediate calculations'!AT9/('Intermediate calculations'!AT64+0.27))*ttokg)/Constants!$H$21)/(365/'Intermediate calculations'!AT65))</f>
        <v>902564.05975090608</v>
      </c>
      <c r="AZ10" s="23">
        <f>(((('Intermediate calculations'!AU9/('Intermediate calculations'!AU64+0.27))*ttokg)/Constants!$H$21)/(365/'Intermediate calculations'!AU65))</f>
        <v>940581.32039636292</v>
      </c>
      <c r="BA10" s="23">
        <f>(((('Intermediate calculations'!AV9/('Intermediate calculations'!AV64+0.27))*ttokg)/Constants!$H$21)/(365/'Intermediate calculations'!AV65))</f>
        <v>977331.92300276936</v>
      </c>
      <c r="BB10" s="23">
        <f>(((('Intermediate calculations'!AW9/('Intermediate calculations'!AW64+0.27))*ttokg)/Constants!$H$21)/(365/'Intermediate calculations'!AW65))</f>
        <v>1016742.3276786759</v>
      </c>
      <c r="BC10" s="23">
        <f>(((('Intermediate calculations'!AX9/('Intermediate calculations'!AX64+0.27))*ttokg)/Constants!$H$21)/(365/'Intermediate calculations'!AX65))</f>
        <v>1059608.2999630016</v>
      </c>
      <c r="BD10" s="23">
        <f>(((('Intermediate calculations'!AY9/('Intermediate calculations'!AY64+0.27))*ttokg)/Constants!$H$21)/(365/'Intermediate calculations'!AY65))</f>
        <v>1100689.3526973925</v>
      </c>
      <c r="BE10" s="23">
        <f>(((('Intermediate calculations'!AZ9/('Intermediate calculations'!AZ64+0.27))*ttokg)/Constants!$H$21)/(365/'Intermediate calculations'!AZ65))</f>
        <v>1142604.5080562925</v>
      </c>
      <c r="BF10" s="23">
        <f>(((('Intermediate calculations'!BA9/('Intermediate calculations'!BA64+0.27))*ttokg)/Constants!$H$21)/(365/'Intermediate calculations'!BA65))</f>
        <v>1185459.4981883003</v>
      </c>
      <c r="BG10" s="23">
        <f>(((('Intermediate calculations'!BB9/('Intermediate calculations'!BB64+0.27))*ttokg)/Constants!$H$21)/(365/'Intermediate calculations'!BB65))</f>
        <v>1229425.0551452409</v>
      </c>
      <c r="BH10" s="23">
        <f>(((('Intermediate calculations'!BC9/('Intermediate calculations'!BC64+0.27))*ttokg)/Constants!$H$21)/(365/'Intermediate calculations'!BC65))</f>
        <v>1272116.6759622551</v>
      </c>
      <c r="BI10" s="23">
        <f>(((('Intermediate calculations'!BD9/('Intermediate calculations'!BD64+0.27))*ttokg)/Constants!$H$21)/(365/'Intermediate calculations'!BD65))</f>
        <v>1316356.1143209604</v>
      </c>
      <c r="BJ10" s="23">
        <f>(((('Intermediate calculations'!BE9/('Intermediate calculations'!BE64+0.27))*ttokg)/Constants!$H$21)/(365/'Intermediate calculations'!BE65))</f>
        <v>1362320.1812052242</v>
      </c>
      <c r="BK10" s="23">
        <f>(((('Intermediate calculations'!BF9/('Intermediate calculations'!BF64+0.27))*ttokg)/Constants!$H$21)/(365/'Intermediate calculations'!BF65))</f>
        <v>1410196.9109254237</v>
      </c>
      <c r="BL10" s="23">
        <f>(((('Intermediate calculations'!BG9/('Intermediate calculations'!BG64+0.27))*ttokg)/Constants!$H$21)/(365/'Intermediate calculations'!BG65))</f>
        <v>1458868.0575684423</v>
      </c>
      <c r="BM10" s="23">
        <f>(((('Intermediate calculations'!BH9/('Intermediate calculations'!BH64+0.27))*ttokg)/Constants!$H$21)/(365/'Intermediate calculations'!BH65))</f>
        <v>1473485.9494716069</v>
      </c>
      <c r="BN10" s="23">
        <f>(((('Intermediate calculations'!BI9/('Intermediate calculations'!BI64+0.27))*ttokg)/Constants!$H$21)/(365/'Intermediate calculations'!BI65))</f>
        <v>1482813.1626659972</v>
      </c>
      <c r="BO10" s="23">
        <f>(((('Intermediate calculations'!BJ9/('Intermediate calculations'!BJ64+0.27))*ttokg)/Constants!$H$21)/(365/'Intermediate calculations'!BJ65))</f>
        <v>1493718.0142707678</v>
      </c>
      <c r="BP10" s="23">
        <f>(((('Intermediate calculations'!BK9/('Intermediate calculations'!BK64+0.27))*ttokg)/Constants!$H$21)/(365/'Intermediate calculations'!BK65))</f>
        <v>1502989.3843464062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19403489.131142117</v>
      </c>
      <c r="AM11" s="23">
        <f>('Intermediate calculations'!AH27*'Intermediate calculations'!AH28)*Constants!$H$22</f>
        <v>19432748.382596157</v>
      </c>
      <c r="AN11" s="23">
        <f>('Intermediate calculations'!AI27*'Intermediate calculations'!AI28)*Constants!$H$22</f>
        <v>19465395.274434865</v>
      </c>
      <c r="AO11" s="23">
        <f>('Intermediate calculations'!AJ27*'Intermediate calculations'!AJ28)*Constants!$H$22</f>
        <v>19502184.562464979</v>
      </c>
      <c r="AP11" s="23">
        <f>('Intermediate calculations'!AK27*'Intermediate calculations'!AK28)*Constants!$H$22</f>
        <v>19543523.232745767</v>
      </c>
      <c r="AQ11" s="23">
        <f>('Intermediate calculations'!AL27*'Intermediate calculations'!AL28)*Constants!$H$22</f>
        <v>19589272.411365278</v>
      </c>
      <c r="AR11" s="23">
        <f>('Intermediate calculations'!AM27*'Intermediate calculations'!AM28)*Constants!$H$22</f>
        <v>19617462.149429686</v>
      </c>
      <c r="AS11" s="23">
        <f>('Intermediate calculations'!AN27*'Intermediate calculations'!AN28)*Constants!$H$22</f>
        <v>19649336.557087645</v>
      </c>
      <c r="AT11" s="23">
        <f>('Intermediate calculations'!AO27*'Intermediate calculations'!AO28)*Constants!$H$22</f>
        <v>19684400.682737637</v>
      </c>
      <c r="AU11" s="23">
        <f>('Intermediate calculations'!AP27*'Intermediate calculations'!AP28)*Constants!$H$22</f>
        <v>19722813.55238143</v>
      </c>
      <c r="AV11" s="23">
        <f>('Intermediate calculations'!AQ27*'Intermediate calculations'!AQ28)*Constants!$H$22</f>
        <v>19764158.191010967</v>
      </c>
      <c r="AW11" s="23">
        <f>('Intermediate calculations'!AR27*'Intermediate calculations'!AR28)*Constants!$H$22</f>
        <v>19791603.454875089</v>
      </c>
      <c r="AX11" s="23">
        <f>('Intermediate calculations'!AS27*'Intermediate calculations'!AS28)*Constants!$H$22</f>
        <v>19821835.677818555</v>
      </c>
      <c r="AY11" s="23">
        <f>('Intermediate calculations'!AT27*'Intermediate calculations'!AT28)*Constants!$H$22</f>
        <v>19854725.00167349</v>
      </c>
      <c r="AZ11" s="23">
        <f>('Intermediate calculations'!AU27*'Intermediate calculations'!AU28)*Constants!$H$22</f>
        <v>19890592.682889588</v>
      </c>
      <c r="BA11" s="23">
        <f>('Intermediate calculations'!AV27*'Intermediate calculations'!AV28)*Constants!$H$22</f>
        <v>19928419.493743535</v>
      </c>
      <c r="BB11" s="23">
        <f>('Intermediate calculations'!AW27*'Intermediate calculations'!AW28)*Constants!$H$22</f>
        <v>19952337.593957864</v>
      </c>
      <c r="BC11" s="23">
        <f>('Intermediate calculations'!AX27*'Intermediate calculations'!AX28)*Constants!$H$22</f>
        <v>19978697.660165269</v>
      </c>
      <c r="BD11" s="23">
        <f>('Intermediate calculations'!AY27*'Intermediate calculations'!AY28)*Constants!$H$22</f>
        <v>20006570.904743016</v>
      </c>
      <c r="BE11" s="23">
        <f>('Intermediate calculations'!AZ27*'Intermediate calculations'!AZ28)*Constants!$H$22</f>
        <v>20036315.905363016</v>
      </c>
      <c r="BF11" s="23">
        <f>('Intermediate calculations'!BA27*'Intermediate calculations'!BA28)*Constants!$H$22</f>
        <v>20067884.787244271</v>
      </c>
      <c r="BG11" s="23">
        <f>('Intermediate calculations'!BB27*'Intermediate calculations'!BB28)*Constants!$H$22</f>
        <v>20086178.30536044</v>
      </c>
      <c r="BH11" s="23">
        <f>('Intermediate calculations'!BC27*'Intermediate calculations'!BC28)*Constants!$H$22</f>
        <v>20105749.897209525</v>
      </c>
      <c r="BI11" s="23">
        <f>('Intermediate calculations'!BD27*'Intermediate calculations'!BD28)*Constants!$H$22</f>
        <v>20126987.334668409</v>
      </c>
      <c r="BJ11" s="23">
        <f>('Intermediate calculations'!BE27*'Intermediate calculations'!BE28)*Constants!$H$22</f>
        <v>20149863.93286838</v>
      </c>
      <c r="BK11" s="23">
        <f>('Intermediate calculations'!BF27*'Intermediate calculations'!BF28)*Constants!$H$22</f>
        <v>20174357.442127332</v>
      </c>
      <c r="BL11" s="23">
        <f>('Intermediate calculations'!BG27*'Intermediate calculations'!BG28)*Constants!$H$22</f>
        <v>20184793.644228958</v>
      </c>
      <c r="BM11" s="23">
        <f>('Intermediate calculations'!BH27*'Intermediate calculations'!BH28)*Constants!$H$22</f>
        <v>20191284.319942653</v>
      </c>
      <c r="BN11" s="23">
        <f>('Intermediate calculations'!BI27*'Intermediate calculations'!BI28)*Constants!$H$22</f>
        <v>20198182.953163181</v>
      </c>
      <c r="BO11" s="23">
        <f>('Intermediate calculations'!BJ27*'Intermediate calculations'!BJ28)*Constants!$H$22</f>
        <v>20206483.811129197</v>
      </c>
      <c r="BP11" s="23">
        <f>('Intermediate calculations'!BK27*'Intermediate calculations'!BK28)*Constants!$H$22</f>
        <v>20215673.278957713</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2899371.9391361782</v>
      </c>
      <c r="AM12" s="23">
        <f>('Intermediate calculations'!AH27*'Intermediate calculations'!AH28)*(1-Constants!$H$22)</f>
        <v>2903744.0111925295</v>
      </c>
      <c r="AN12" s="23">
        <f>('Intermediate calculations'!AI27*'Intermediate calculations'!AI28)*(1-Constants!$H$22)</f>
        <v>2908622.2823868194</v>
      </c>
      <c r="AO12" s="23">
        <f>('Intermediate calculations'!AJ27*'Intermediate calculations'!AJ28)*(1-Constants!$H$22)</f>
        <v>2914119.5323223532</v>
      </c>
      <c r="AP12" s="23">
        <f>('Intermediate calculations'!AK27*'Intermediate calculations'!AK28)*(1-Constants!$H$22)</f>
        <v>2920296.5750079886</v>
      </c>
      <c r="AQ12" s="23">
        <f>('Intermediate calculations'!AL27*'Intermediate calculations'!AL28)*(1-Constants!$H$22)</f>
        <v>2927132.6591695244</v>
      </c>
      <c r="AR12" s="23">
        <f>('Intermediate calculations'!AM27*'Intermediate calculations'!AM28)*(1-Constants!$H$22)</f>
        <v>2931344.9188802983</v>
      </c>
      <c r="AS12" s="23">
        <f>('Intermediate calculations'!AN27*'Intermediate calculations'!AN28)*(1-Constants!$H$22)</f>
        <v>2936107.761403901</v>
      </c>
      <c r="AT12" s="23">
        <f>('Intermediate calculations'!AO27*'Intermediate calculations'!AO28)*(1-Constants!$H$22)</f>
        <v>2941347.228455049</v>
      </c>
      <c r="AU12" s="23">
        <f>('Intermediate calculations'!AP27*'Intermediate calculations'!AP28)*(1-Constants!$H$22)</f>
        <v>2947087.0825397535</v>
      </c>
      <c r="AV12" s="23">
        <f>('Intermediate calculations'!AQ27*'Intermediate calculations'!AQ28)*(1-Constants!$H$22)</f>
        <v>2953265.0170476157</v>
      </c>
      <c r="AW12" s="23">
        <f>('Intermediate calculations'!AR27*'Intermediate calculations'!AR28)*(1-Constants!$H$22)</f>
        <v>2957366.0334870825</v>
      </c>
      <c r="AX12" s="23">
        <f>('Intermediate calculations'!AS27*'Intermediate calculations'!AS28)*(1-Constants!$H$22)</f>
        <v>2961883.4920878303</v>
      </c>
      <c r="AY12" s="23">
        <f>('Intermediate calculations'!AT27*'Intermediate calculations'!AT28)*(1-Constants!$H$22)</f>
        <v>2966797.9887558087</v>
      </c>
      <c r="AZ12" s="23">
        <f>('Intermediate calculations'!AU27*'Intermediate calculations'!AU28)*(1-Constants!$H$22)</f>
        <v>2972157.5273283296</v>
      </c>
      <c r="BA12" s="23">
        <f>('Intermediate calculations'!AV27*'Intermediate calculations'!AV28)*(1-Constants!$H$22)</f>
        <v>2977809.8094099537</v>
      </c>
      <c r="BB12" s="23">
        <f>('Intermediate calculations'!AW27*'Intermediate calculations'!AW28)*(1-Constants!$H$22)</f>
        <v>2981383.7784074969</v>
      </c>
      <c r="BC12" s="23">
        <f>('Intermediate calculations'!AX27*'Intermediate calculations'!AX28)*(1-Constants!$H$22)</f>
        <v>2985322.6388752703</v>
      </c>
      <c r="BD12" s="23">
        <f>('Intermediate calculations'!AY27*'Intermediate calculations'!AY28)*(1-Constants!$H$22)</f>
        <v>2989487.6064558532</v>
      </c>
      <c r="BE12" s="23">
        <f>('Intermediate calculations'!AZ27*'Intermediate calculations'!AZ28)*(1-Constants!$H$22)</f>
        <v>2993932.2617209107</v>
      </c>
      <c r="BF12" s="23">
        <f>('Intermediate calculations'!BA27*'Intermediate calculations'!BA28)*(1-Constants!$H$22)</f>
        <v>2998649.4509675349</v>
      </c>
      <c r="BG12" s="23">
        <f>('Intermediate calculations'!BB27*'Intermediate calculations'!BB28)*(1-Constants!$H$22)</f>
        <v>3001382.9651688011</v>
      </c>
      <c r="BH12" s="23">
        <f>('Intermediate calculations'!BC27*'Intermediate calculations'!BC28)*(1-Constants!$H$22)</f>
        <v>3004307.4559048717</v>
      </c>
      <c r="BI12" s="23">
        <f>('Intermediate calculations'!BD27*'Intermediate calculations'!BD28)*(1-Constants!$H$22)</f>
        <v>3007480.8660998777</v>
      </c>
      <c r="BJ12" s="23">
        <f>('Intermediate calculations'!BE27*'Intermediate calculations'!BE28)*(1-Constants!$H$22)</f>
        <v>3010899.2083596434</v>
      </c>
      <c r="BK12" s="23">
        <f>('Intermediate calculations'!BF27*'Intermediate calculations'!BF28)*(1-Constants!$H$22)</f>
        <v>3014559.1580190272</v>
      </c>
      <c r="BL12" s="23">
        <f>('Intermediate calculations'!BG27*'Intermediate calculations'!BG28)*(1-Constants!$H$22)</f>
        <v>3016118.5905169705</v>
      </c>
      <c r="BM12" s="23">
        <f>('Intermediate calculations'!BH27*'Intermediate calculations'!BH28)*(1-Constants!$H$22)</f>
        <v>3017088.4616006268</v>
      </c>
      <c r="BN12" s="23">
        <f>('Intermediate calculations'!BI27*'Intermediate calculations'!BI28)*(1-Constants!$H$22)</f>
        <v>3018119.2918519699</v>
      </c>
      <c r="BO12" s="23">
        <f>('Intermediate calculations'!BJ27*'Intermediate calculations'!BJ28)*(1-Constants!$H$22)</f>
        <v>3019359.6499388455</v>
      </c>
      <c r="BP12" s="23">
        <f>('Intermediate calculations'!BK27*'Intermediate calculations'!BK28)*(1-Constants!$H$22)</f>
        <v>3020732.7888097735</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2152924.3767275931</v>
      </c>
      <c r="AM13" s="23">
        <f>'Intermediate calculations'!AH22*'Intermediate calculations'!AH25*Constants!$H$23</f>
        <v>2159130.5149299321</v>
      </c>
      <c r="AN13" s="23">
        <f>'Intermediate calculations'!AI22*'Intermediate calculations'!AI25*Constants!$H$23</f>
        <v>2165727.7554942262</v>
      </c>
      <c r="AO13" s="23">
        <f>'Intermediate calculations'!AJ22*'Intermediate calculations'!AJ25*Constants!$H$23</f>
        <v>2172853.3138782699</v>
      </c>
      <c r="AP13" s="23">
        <f>'Intermediate calculations'!AK22*'Intermediate calculations'!AK25*Constants!$H$23</f>
        <v>2180583.5505647501</v>
      </c>
      <c r="AQ13" s="23">
        <f>'Intermediate calculations'!AL22*'Intermediate calculations'!AL25*Constants!$H$23</f>
        <v>2188902.001374952</v>
      </c>
      <c r="AR13" s="23">
        <f>'Intermediate calculations'!AM22*'Intermediate calculations'!AM25*Constants!$H$23</f>
        <v>2194164.8262579287</v>
      </c>
      <c r="AS13" s="23">
        <f>'Intermediate calculations'!AN22*'Intermediate calculations'!AN25*Constants!$H$23</f>
        <v>2199922.5057951473</v>
      </c>
      <c r="AT13" s="23">
        <f>'Intermediate calculations'!AO22*'Intermediate calculations'!AO25*Constants!$H$23</f>
        <v>2206097.445978397</v>
      </c>
      <c r="AU13" s="23">
        <f>'Intermediate calculations'!AP22*'Intermediate calculations'!AP25*Constants!$H$23</f>
        <v>2212720.0135140223</v>
      </c>
      <c r="AV13" s="23">
        <f>'Intermediate calculations'!AQ22*'Intermediate calculations'!AQ25*Constants!$H$23</f>
        <v>2219724.9041725919</v>
      </c>
      <c r="AW13" s="23">
        <f>'Intermediate calculations'!AR22*'Intermediate calculations'!AR25*Constants!$H$23</f>
        <v>2224349.4708270263</v>
      </c>
      <c r="AX13" s="23">
        <f>'Intermediate calculations'!AS22*'Intermediate calculations'!AS25*Constants!$H$23</f>
        <v>2229349.9657067554</v>
      </c>
      <c r="AY13" s="23">
        <f>'Intermediate calculations'!AT22*'Intermediate calculations'!AT25*Constants!$H$23</f>
        <v>2234707.364552557</v>
      </c>
      <c r="AZ13" s="23">
        <f>'Intermediate calculations'!AU22*'Intermediate calculations'!AU25*Constants!$H$23</f>
        <v>2240476.1640970339</v>
      </c>
      <c r="BA13" s="23">
        <f>'Intermediate calculations'!AV22*'Intermediate calculations'!AV25*Constants!$H$23</f>
        <v>2246491.6114412146</v>
      </c>
      <c r="BB13" s="23">
        <f>'Intermediate calculations'!AW22*'Intermediate calculations'!AW25*Constants!$H$23</f>
        <v>2250173.7358079581</v>
      </c>
      <c r="BC13" s="23">
        <f>'Intermediate calculations'!AX22*'Intermediate calculations'!AX25*Constants!$H$23</f>
        <v>2254194.5650691194</v>
      </c>
      <c r="BD13" s="23">
        <f>'Intermediate calculations'!AY22*'Intermediate calculations'!AY25*Constants!$H$23</f>
        <v>2258404.4731262606</v>
      </c>
      <c r="BE13" s="23">
        <f>'Intermediate calculations'!AZ22*'Intermediate calculations'!AZ25*Constants!$H$23</f>
        <v>2262863.0827299356</v>
      </c>
      <c r="BF13" s="23">
        <f>'Intermediate calculations'!BA22*'Intermediate calculations'!BA25*Constants!$H$23</f>
        <v>2267563.7633964689</v>
      </c>
      <c r="BG13" s="23">
        <f>'Intermediate calculations'!BB22*'Intermediate calculations'!BB25*Constants!$H$23</f>
        <v>2270072.7418978312</v>
      </c>
      <c r="BH13" s="23">
        <f>'Intermediate calculations'!BC22*'Intermediate calculations'!BC25*Constants!$H$23</f>
        <v>2272746.2586383256</v>
      </c>
      <c r="BI13" s="23">
        <f>'Intermediate calculations'!BD22*'Intermediate calculations'!BD25*Constants!$H$23</f>
        <v>2275647.6188456998</v>
      </c>
      <c r="BJ13" s="23">
        <f>'Intermediate calculations'!BE22*'Intermediate calculations'!BE25*Constants!$H$23</f>
        <v>2278773.102779062</v>
      </c>
      <c r="BK13" s="23">
        <f>'Intermediate calculations'!BF22*'Intermediate calculations'!BF25*Constants!$H$23</f>
        <v>2282119.6351728532</v>
      </c>
      <c r="BL13" s="23">
        <f>'Intermediate calculations'!BG22*'Intermediate calculations'!BG25*Constants!$H$23</f>
        <v>2283181.5289807287</v>
      </c>
      <c r="BM13" s="23">
        <f>'Intermediate calculations'!BH22*'Intermediate calculations'!BH25*Constants!$H$23</f>
        <v>2283585.5151180727</v>
      </c>
      <c r="BN13" s="23">
        <f>'Intermediate calculations'!BI22*'Intermediate calculations'!BI25*Constants!$H$23</f>
        <v>2284029.8093710961</v>
      </c>
      <c r="BO13" s="23">
        <f>'Intermediate calculations'!BJ22*'Intermediate calculations'!BJ25*Constants!$H$23</f>
        <v>2284673.530761953</v>
      </c>
      <c r="BP13" s="23">
        <f>'Intermediate calculations'!BK22*'Intermediate calculations'!BK25*Constants!$H$23</f>
        <v>2285435.181506942</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4179206.1430594451</v>
      </c>
      <c r="AM14" s="23">
        <f>'Intermediate calculations'!AH22*'Intermediate calculations'!AH25*(1-Constants!$H$23)</f>
        <v>4191253.3525110437</v>
      </c>
      <c r="AN14" s="23">
        <f>'Intermediate calculations'!AI22*'Intermediate calculations'!AI25*(1-Constants!$H$23)</f>
        <v>4204059.7606652621</v>
      </c>
      <c r="AO14" s="23">
        <f>'Intermediate calculations'!AJ22*'Intermediate calculations'!AJ25*(1-Constants!$H$23)</f>
        <v>4217891.7269401699</v>
      </c>
      <c r="AP14" s="23">
        <f>'Intermediate calculations'!AK22*'Intermediate calculations'!AK25*(1-Constants!$H$23)</f>
        <v>4232897.4805080434</v>
      </c>
      <c r="AQ14" s="23">
        <f>'Intermediate calculations'!AL22*'Intermediate calculations'!AL25*(1-Constants!$H$23)</f>
        <v>4249045.061492553</v>
      </c>
      <c r="AR14" s="23">
        <f>'Intermediate calculations'!AM22*'Intermediate calculations'!AM25*(1-Constants!$H$23)</f>
        <v>4259261.1333242143</v>
      </c>
      <c r="AS14" s="23">
        <f>'Intermediate calculations'!AN22*'Intermediate calculations'!AN25*(1-Constants!$H$23)</f>
        <v>4270437.8053670498</v>
      </c>
      <c r="AT14" s="23">
        <f>'Intermediate calculations'!AO22*'Intermediate calculations'!AO25*(1-Constants!$H$23)</f>
        <v>4282424.4539580634</v>
      </c>
      <c r="AU14" s="23">
        <f>'Intermediate calculations'!AP22*'Intermediate calculations'!AP25*(1-Constants!$H$23)</f>
        <v>4295280.0262331013</v>
      </c>
      <c r="AV14" s="23">
        <f>'Intermediate calculations'!AQ22*'Intermediate calculations'!AQ25*(1-Constants!$H$23)</f>
        <v>4308877.7551585604</v>
      </c>
      <c r="AW14" s="23">
        <f>'Intermediate calculations'!AR22*'Intermediate calculations'!AR25*(1-Constants!$H$23)</f>
        <v>4317854.855134815</v>
      </c>
      <c r="AX14" s="23">
        <f>'Intermediate calculations'!AS22*'Intermediate calculations'!AS25*(1-Constants!$H$23)</f>
        <v>4327561.6981366426</v>
      </c>
      <c r="AY14" s="23">
        <f>'Intermediate calculations'!AT22*'Intermediate calculations'!AT25*(1-Constants!$H$23)</f>
        <v>4337961.3547196686</v>
      </c>
      <c r="AZ14" s="23">
        <f>'Intermediate calculations'!AU22*'Intermediate calculations'!AU25*(1-Constants!$H$23)</f>
        <v>4349159.6126589477</v>
      </c>
      <c r="BA14" s="23">
        <f>'Intermediate calculations'!AV22*'Intermediate calculations'!AV25*(1-Constants!$H$23)</f>
        <v>4360836.6575035332</v>
      </c>
      <c r="BB14" s="23">
        <f>'Intermediate calculations'!AW22*'Intermediate calculations'!AW25*(1-Constants!$H$23)</f>
        <v>4367984.310686036</v>
      </c>
      <c r="BC14" s="23">
        <f>'Intermediate calculations'!AX22*'Intermediate calculations'!AX25*(1-Constants!$H$23)</f>
        <v>4375789.4498400548</v>
      </c>
      <c r="BD14" s="23">
        <f>'Intermediate calculations'!AY22*'Intermediate calculations'!AY25*(1-Constants!$H$23)</f>
        <v>4383961.6243039165</v>
      </c>
      <c r="BE14" s="23">
        <f>'Intermediate calculations'!AZ22*'Intermediate calculations'!AZ25*(1-Constants!$H$23)</f>
        <v>4392616.57235811</v>
      </c>
      <c r="BF14" s="23">
        <f>'Intermediate calculations'!BA22*'Intermediate calculations'!BA25*(1-Constants!$H$23)</f>
        <v>4401741.4230637336</v>
      </c>
      <c r="BG14" s="23">
        <f>'Intermediate calculations'!BB22*'Intermediate calculations'!BB25*(1-Constants!$H$23)</f>
        <v>4406611.7930957889</v>
      </c>
      <c r="BH14" s="23">
        <f>'Intermediate calculations'!BC22*'Intermediate calculations'!BC25*(1-Constants!$H$23)</f>
        <v>4411801.5608861605</v>
      </c>
      <c r="BI14" s="23">
        <f>'Intermediate calculations'!BD22*'Intermediate calculations'!BD25*(1-Constants!$H$23)</f>
        <v>4417433.6130534168</v>
      </c>
      <c r="BJ14" s="23">
        <f>'Intermediate calculations'!BE22*'Intermediate calculations'!BE25*(1-Constants!$H$23)</f>
        <v>4423500.7289240612</v>
      </c>
      <c r="BK14" s="23">
        <f>'Intermediate calculations'!BF22*'Intermediate calculations'!BF25*(1-Constants!$H$23)</f>
        <v>4429996.9388649501</v>
      </c>
      <c r="BL14" s="23">
        <f>'Intermediate calculations'!BG22*'Intermediate calculations'!BG25*(1-Constants!$H$23)</f>
        <v>4432058.2621390605</v>
      </c>
      <c r="BM14" s="23">
        <f>'Intermediate calculations'!BH22*'Intermediate calculations'!BH25*(1-Constants!$H$23)</f>
        <v>4432842.4705233173</v>
      </c>
      <c r="BN14" s="23">
        <f>'Intermediate calculations'!BI22*'Intermediate calculations'!BI25*(1-Constants!$H$23)</f>
        <v>4433704.9240733031</v>
      </c>
      <c r="BO14" s="23">
        <f>'Intermediate calculations'!BJ22*'Intermediate calculations'!BJ25*(1-Constants!$H$23)</f>
        <v>4434954.5008908492</v>
      </c>
      <c r="BP14" s="23">
        <f>'Intermediate calculations'!BK22*'Intermediate calculations'!BK25*(1-Constants!$H$23)</f>
        <v>4436432.9993958278</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293822.23192956584</v>
      </c>
      <c r="AM15" s="23">
        <f>((Data!$AJ$61*((Drivers!AI5*1000000)/Drivers!AI4))+Data!$AK$61)</f>
        <v>297495.0274091583</v>
      </c>
      <c r="AN15" s="23">
        <f>((Data!$AJ$61*((Drivers!AJ5*1000000)/Drivers!AJ4))+Data!$AK$61)</f>
        <v>299244.85656267405</v>
      </c>
      <c r="AO15" s="23">
        <f>((Data!$AJ$61*((Drivers!AK5*1000000)/Drivers!AK4))+Data!$AK$61)</f>
        <v>300469.55568542366</v>
      </c>
      <c r="AP15" s="23">
        <f>((Data!$AJ$61*((Drivers!AL5*1000000)/Drivers!AL4))+Data!$AK$61)</f>
        <v>302038.99988937983</v>
      </c>
      <c r="AQ15" s="23">
        <f>((Data!$AJ$61*((Drivers!AM5*1000000)/Drivers!AM4))+Data!$AK$61)</f>
        <v>304058.45571210177</v>
      </c>
      <c r="AR15" s="23">
        <f>((Data!$AJ$61*((Drivers!AN5*1000000)/Drivers!AN4))+Data!$AK$61)</f>
        <v>306574.51847478293</v>
      </c>
      <c r="AS15" s="23">
        <f>((Data!$AJ$61*((Drivers!AO5*1000000)/Drivers!AO4))+Data!$AK$61)</f>
        <v>309394.75877491455</v>
      </c>
      <c r="AT15" s="23">
        <f>((Data!$AJ$61*((Drivers!AP5*1000000)/Drivers!AP4))+Data!$AK$61)</f>
        <v>312099.28835890419</v>
      </c>
      <c r="AU15" s="23">
        <f>((Data!$AJ$61*((Drivers!AQ5*1000000)/Drivers!AQ4))+Data!$AK$61)</f>
        <v>315083.80078729824</v>
      </c>
      <c r="AV15" s="23">
        <f>((Data!$AJ$61*((Drivers!AR5*1000000)/Drivers!AR4))+Data!$AK$61)</f>
        <v>317990.08646843047</v>
      </c>
      <c r="AW15" s="23">
        <f>((Data!$AJ$61*((Drivers!AS5*1000000)/Drivers!AS4))+Data!$AK$61)</f>
        <v>321952.49166564515</v>
      </c>
      <c r="AX15" s="23">
        <f>((Data!$AJ$61*((Drivers!AT5*1000000)/Drivers!AT4))+Data!$AK$61)</f>
        <v>326156.40217364498</v>
      </c>
      <c r="AY15" s="23">
        <f>((Data!$AJ$61*((Drivers!AU5*1000000)/Drivers!AU4))+Data!$AK$61)</f>
        <v>330570.9883998888</v>
      </c>
      <c r="AZ15" s="23">
        <f>((Data!$AJ$61*((Drivers!AV5*1000000)/Drivers!AV4))+Data!$AK$61)</f>
        <v>335713.95112862648</v>
      </c>
      <c r="BA15" s="23">
        <f>((Data!$AJ$61*((Drivers!AW5*1000000)/Drivers!AW4))+Data!$AK$61)</f>
        <v>340426.46115972445</v>
      </c>
      <c r="BB15" s="23">
        <f>((Data!$AJ$61*((Drivers!AX5*1000000)/Drivers!AX4))+Data!$AK$61)</f>
        <v>345781.02237965737</v>
      </c>
      <c r="BC15" s="23">
        <f>((Data!$AJ$61*((Drivers!AY5*1000000)/Drivers!AY4))+Data!$AK$61)</f>
        <v>351664.21978655655</v>
      </c>
      <c r="BD15" s="23">
        <f>((Data!$AJ$61*((Drivers!AZ5*1000000)/Drivers!AZ4))+Data!$AK$61)</f>
        <v>357024.04132706183</v>
      </c>
      <c r="BE15" s="23">
        <f>((Data!$AJ$61*((Drivers!BA5*1000000)/Drivers!BA4))+Data!$AK$61)</f>
        <v>362385.8367696479</v>
      </c>
      <c r="BF15" s="23">
        <f>((Data!$AJ$61*((Drivers!BB5*1000000)/Drivers!BB4))+Data!$AK$61)</f>
        <v>367767.53758196649</v>
      </c>
      <c r="BG15" s="23">
        <f>((Data!$AJ$61*((Drivers!BC5*1000000)/Drivers!BC4))+Data!$AK$61)</f>
        <v>373764.52942808135</v>
      </c>
      <c r="BH15" s="23">
        <f>((Data!$AJ$61*((Drivers!BD5*1000000)/Drivers!BD4))+Data!$AK$61)</f>
        <v>379383.09768525278</v>
      </c>
      <c r="BI15" s="23">
        <f>((Data!$AJ$61*((Drivers!BE5*1000000)/Drivers!BE4))+Data!$AK$61)</f>
        <v>385158.14227976918</v>
      </c>
      <c r="BJ15" s="23">
        <f>((Data!$AJ$61*((Drivers!BF5*1000000)/Drivers!BF4))+Data!$AK$61)</f>
        <v>391116.0675172304</v>
      </c>
      <c r="BK15" s="23">
        <f>((Data!$AJ$61*((Drivers!BG5*1000000)/Drivers!BG4))+Data!$AK$61)</f>
        <v>397284.19403754082</v>
      </c>
      <c r="BL15" s="23">
        <f>((Data!$AJ$61*((Drivers!BH5*1000000)/Drivers!BH4))+Data!$AK$61)</f>
        <v>403760.75869072322</v>
      </c>
      <c r="BM15" s="23">
        <f>((Data!$AJ$61*((Drivers!BI5*1000000)/Drivers!BI4))+Data!$AK$61)</f>
        <v>403999.08518985426</v>
      </c>
      <c r="BN15" s="23">
        <f>((Data!$AJ$61*((Drivers!BJ5*1000000)/Drivers!BJ4))+Data!$AK$61)</f>
        <v>403274.9767146135</v>
      </c>
      <c r="BO15" s="23">
        <f>((Data!$AJ$61*((Drivers!BK5*1000000)/Drivers!BK4))+Data!$AK$61)</f>
        <v>402824.00799781107</v>
      </c>
      <c r="BP15" s="23">
        <f>((Data!$AJ$61*((Drivers!BL5*1000000)/Drivers!BL4))+Data!$AK$61)</f>
        <v>402077.99064989469</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1378472.3694210034</v>
      </c>
      <c r="AM17" s="23">
        <f>'Intermediate calculations'!AH32*'Intermediate calculations'!AH33*Constants!$H$24</f>
        <v>1395860.923217399</v>
      </c>
      <c r="AN17" s="23">
        <f>'Intermediate calculations'!AI32*'Intermediate calculations'!AI33*Constants!$H$24</f>
        <v>1395572.8046778261</v>
      </c>
      <c r="AO17" s="23">
        <f>'Intermediate calculations'!AJ32*'Intermediate calculations'!AJ33*Constants!$H$24</f>
        <v>1390894.8559134975</v>
      </c>
      <c r="AP17" s="23">
        <f>'Intermediate calculations'!AK32*'Intermediate calculations'!AK33*Constants!$H$24</f>
        <v>1389777.7662406103</v>
      </c>
      <c r="AQ17" s="23">
        <f>'Intermediate calculations'!AL32*'Intermediate calculations'!AL33*Constants!$H$24</f>
        <v>1393024.2307205908</v>
      </c>
      <c r="AR17" s="23">
        <f>'Intermediate calculations'!AM32*'Intermediate calculations'!AM33*Constants!$H$24</f>
        <v>1398702.8808779025</v>
      </c>
      <c r="AS17" s="23">
        <f>'Intermediate calculations'!AN32*'Intermediate calculations'!AN33*Constants!$H$24</f>
        <v>1407131.6601971646</v>
      </c>
      <c r="AT17" s="23">
        <f>'Intermediate calculations'!AO32*'Intermediate calculations'!AO33*Constants!$H$24</f>
        <v>1414579.0891313276</v>
      </c>
      <c r="AU17" s="23">
        <f>'Intermediate calculations'!AP32*'Intermediate calculations'!AP33*Constants!$H$24</f>
        <v>1424441.207542009</v>
      </c>
      <c r="AV17" s="23">
        <f>'Intermediate calculations'!AQ32*'Intermediate calculations'!AQ33*Constants!$H$24</f>
        <v>1433600.1763915126</v>
      </c>
      <c r="AW17" s="23">
        <f>'Intermediate calculations'!AR32*'Intermediate calculations'!AR33*Constants!$H$24</f>
        <v>1449754.3721417272</v>
      </c>
      <c r="AX17" s="23">
        <f>'Intermediate calculations'!AS32*'Intermediate calculations'!AS33*Constants!$H$24</f>
        <v>1467628.7175526586</v>
      </c>
      <c r="AY17" s="23">
        <f>'Intermediate calculations'!AT32*'Intermediate calculations'!AT33*Constants!$H$24</f>
        <v>1486902.2894600788</v>
      </c>
      <c r="AZ17" s="23">
        <f>'Intermediate calculations'!AU32*'Intermediate calculations'!AU33*Constants!$H$24</f>
        <v>1511701.6680659386</v>
      </c>
      <c r="BA17" s="23">
        <f>'Intermediate calculations'!AV32*'Intermediate calculations'!AV33*Constants!$H$24</f>
        <v>1532572.0912250772</v>
      </c>
      <c r="BB17" s="23">
        <f>'Intermediate calculations'!AW32*'Intermediate calculations'!AW33*Constants!$H$24</f>
        <v>1556307.6748010588</v>
      </c>
      <c r="BC17" s="23">
        <f>'Intermediate calculations'!AX32*'Intermediate calculations'!AX33*Constants!$H$24</f>
        <v>1583594.2216642441</v>
      </c>
      <c r="BD17" s="23">
        <f>'Intermediate calculations'!AY32*'Intermediate calculations'!AY33*Constants!$H$24</f>
        <v>1606175.7492614868</v>
      </c>
      <c r="BE17" s="23">
        <f>'Intermediate calculations'!AZ32*'Intermediate calculations'!AZ33*Constants!$H$24</f>
        <v>1628207.4630195461</v>
      </c>
      <c r="BF17" s="23">
        <f>'Intermediate calculations'!BA32*'Intermediate calculations'!BA33*Constants!$H$24</f>
        <v>1649828.7798923412</v>
      </c>
      <c r="BG17" s="23">
        <f>'Intermediate calculations'!BB32*'Intermediate calculations'!BB33*Constants!$H$24</f>
        <v>1673690.4818762986</v>
      </c>
      <c r="BH17" s="23">
        <f>'Intermediate calculations'!BC32*'Intermediate calculations'!BC33*Constants!$H$24</f>
        <v>1694053.8304499178</v>
      </c>
      <c r="BI17" s="23">
        <f>'Intermediate calculations'!BD32*'Intermediate calculations'!BD33*Constants!$H$24</f>
        <v>1714915.7459358773</v>
      </c>
      <c r="BJ17" s="23">
        <f>'Intermediate calculations'!BE32*'Intermediate calculations'!BE33*Constants!$H$24</f>
        <v>1736429.6063552052</v>
      </c>
      <c r="BK17" s="23">
        <f>'Intermediate calculations'!BF32*'Intermediate calculations'!BF33*Constants!$H$24</f>
        <v>1758746.8542190618</v>
      </c>
      <c r="BL17" s="23">
        <f>'Intermediate calculations'!BG32*'Intermediate calculations'!BG33*Constants!$H$24</f>
        <v>1780601.532392309</v>
      </c>
      <c r="BM17" s="23">
        <f>'Intermediate calculations'!BH32*'Intermediate calculations'!BH33*Constants!$H$24</f>
        <v>1758571.7563561052</v>
      </c>
      <c r="BN17" s="23">
        <f>'Intermediate calculations'!BI32*'Intermediate calculations'!BI33*Constants!$H$24</f>
        <v>1730310.4207771129</v>
      </c>
      <c r="BO17" s="23">
        <f>'Intermediate calculations'!BJ32*'Intermediate calculations'!BJ33*Constants!$H$24</f>
        <v>1704366.8886548388</v>
      </c>
      <c r="BP17" s="23">
        <f>'Intermediate calculations'!BK32*'Intermediate calculations'!BK33*Constants!$H$24</f>
        <v>1676878.7085779204</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187973.50492104591</v>
      </c>
      <c r="AM18" s="23">
        <f>'Intermediate calculations'!AH32*'Intermediate calculations'!AH33*(1-Constants!$H$24)</f>
        <v>190344.67134782713</v>
      </c>
      <c r="AN18" s="23">
        <f>'Intermediate calculations'!AI32*'Intermediate calculations'!AI33*(1-Constants!$H$24)</f>
        <v>190305.38245606719</v>
      </c>
      <c r="AO18" s="23">
        <f>'Intermediate calculations'!AJ32*'Intermediate calculations'!AJ33*(1-Constants!$H$24)</f>
        <v>189667.48035184055</v>
      </c>
      <c r="AP18" s="23">
        <f>'Intermediate calculations'!AK32*'Intermediate calculations'!AK33*(1-Constants!$H$24)</f>
        <v>189515.14994190139</v>
      </c>
      <c r="AQ18" s="23">
        <f>'Intermediate calculations'!AL32*'Intermediate calculations'!AL33*(1-Constants!$H$24)</f>
        <v>189957.84964371691</v>
      </c>
      <c r="AR18" s="23">
        <f>'Intermediate calculations'!AM32*'Intermediate calculations'!AM33*(1-Constants!$H$24)</f>
        <v>190732.21102880486</v>
      </c>
      <c r="AS18" s="23">
        <f>'Intermediate calculations'!AN32*'Intermediate calculations'!AN33*(1-Constants!$H$24)</f>
        <v>191881.59002688606</v>
      </c>
      <c r="AT18" s="23">
        <f>'Intermediate calculations'!AO32*'Intermediate calculations'!AO33*(1-Constants!$H$24)</f>
        <v>192897.1485179083</v>
      </c>
      <c r="AU18" s="23">
        <f>'Intermediate calculations'!AP32*'Intermediate calculations'!AP33*(1-Constants!$H$24)</f>
        <v>194241.98284663758</v>
      </c>
      <c r="AV18" s="23">
        <f>'Intermediate calculations'!AQ32*'Intermediate calculations'!AQ33*(1-Constants!$H$24)</f>
        <v>195490.93314429716</v>
      </c>
      <c r="AW18" s="23">
        <f>'Intermediate calculations'!AR32*'Intermediate calculations'!AR33*(1-Constants!$H$24)</f>
        <v>197693.77801932645</v>
      </c>
      <c r="AX18" s="23">
        <f>'Intermediate calculations'!AS32*'Intermediate calculations'!AS33*(1-Constants!$H$24)</f>
        <v>200131.1887571807</v>
      </c>
      <c r="AY18" s="23">
        <f>'Intermediate calculations'!AT32*'Intermediate calculations'!AT33*(1-Constants!$H$24)</f>
        <v>202759.40310819255</v>
      </c>
      <c r="AZ18" s="23">
        <f>'Intermediate calculations'!AU32*'Intermediate calculations'!AU33*(1-Constants!$H$24)</f>
        <v>206141.13655444616</v>
      </c>
      <c r="BA18" s="23">
        <f>'Intermediate calculations'!AV32*'Intermediate calculations'!AV33*(1-Constants!$H$24)</f>
        <v>208987.10334887414</v>
      </c>
      <c r="BB18" s="23">
        <f>'Intermediate calculations'!AW32*'Intermediate calculations'!AW33*(1-Constants!$H$24)</f>
        <v>212223.77383650801</v>
      </c>
      <c r="BC18" s="23">
        <f>'Intermediate calculations'!AX32*'Intermediate calculations'!AX33*(1-Constants!$H$24)</f>
        <v>215944.66659057871</v>
      </c>
      <c r="BD18" s="23">
        <f>'Intermediate calculations'!AY32*'Intermediate calculations'!AY33*(1-Constants!$H$24)</f>
        <v>219023.96580838456</v>
      </c>
      <c r="BE18" s="23">
        <f>'Intermediate calculations'!AZ32*'Intermediate calculations'!AZ33*(1-Constants!$H$24)</f>
        <v>222028.29041175629</v>
      </c>
      <c r="BF18" s="23">
        <f>'Intermediate calculations'!BA32*'Intermediate calculations'!BA33*(1-Constants!$H$24)</f>
        <v>224976.65180350107</v>
      </c>
      <c r="BG18" s="23">
        <f>'Intermediate calculations'!BB32*'Intermediate calculations'!BB33*(1-Constants!$H$24)</f>
        <v>228230.52025585889</v>
      </c>
      <c r="BH18" s="23">
        <f>'Intermediate calculations'!BC32*'Intermediate calculations'!BC33*(1-Constants!$H$24)</f>
        <v>231007.34051589787</v>
      </c>
      <c r="BI18" s="23">
        <f>'Intermediate calculations'!BD32*'Intermediate calculations'!BD33*(1-Constants!$H$24)</f>
        <v>233852.14717307416</v>
      </c>
      <c r="BJ18" s="23">
        <f>'Intermediate calculations'!BE32*'Intermediate calculations'!BE33*(1-Constants!$H$24)</f>
        <v>236785.85541207343</v>
      </c>
      <c r="BK18" s="23">
        <f>'Intermediate calculations'!BF32*'Intermediate calculations'!BF33*(1-Constants!$H$24)</f>
        <v>239829.11648441752</v>
      </c>
      <c r="BL18" s="23">
        <f>'Intermediate calculations'!BG32*'Intermediate calculations'!BG33*(1-Constants!$H$24)</f>
        <v>242809.29987167849</v>
      </c>
      <c r="BM18" s="23">
        <f>'Intermediate calculations'!BH32*'Intermediate calculations'!BH33*(1-Constants!$H$24)</f>
        <v>239805.23950310523</v>
      </c>
      <c r="BN18" s="23">
        <f>'Intermediate calculations'!BI32*'Intermediate calculations'!BI33*(1-Constants!$H$24)</f>
        <v>235951.42101506083</v>
      </c>
      <c r="BO18" s="23">
        <f>'Intermediate calculations'!BJ32*'Intermediate calculations'!BJ33*(1-Constants!$H$24)</f>
        <v>232413.66663475073</v>
      </c>
      <c r="BP18" s="23">
        <f>'Intermediate calculations'!BK32*'Intermediate calculations'!BK33*(1-Constants!$H$24)</f>
        <v>228665.2784424437</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25529453.580512617</v>
      </c>
      <c r="AM19" s="23">
        <f>'Intermediate calculations'!AH37*'Intermediate calculations'!AH38*Constants!$H$25</f>
        <v>26167784.165692274</v>
      </c>
      <c r="AN19" s="23">
        <f>'Intermediate calculations'!AI37*'Intermediate calculations'!AI38*Constants!$H$25</f>
        <v>26637649.372183297</v>
      </c>
      <c r="AO19" s="23">
        <f>'Intermediate calculations'!AJ37*'Intermediate calculations'!AJ38*Constants!$H$25</f>
        <v>27065151.275559478</v>
      </c>
      <c r="AP19" s="23">
        <f>'Intermediate calculations'!AK37*'Intermediate calculations'!AK38*Constants!$H$25</f>
        <v>27531863.407045253</v>
      </c>
      <c r="AQ19" s="23">
        <f>'Intermediate calculations'!AL37*'Intermediate calculations'!AL38*Constants!$H$25</f>
        <v>28049198.225396555</v>
      </c>
      <c r="AR19" s="23">
        <f>'Intermediate calculations'!AM37*'Intermediate calculations'!AM38*Constants!$H$25</f>
        <v>28575517.09665681</v>
      </c>
      <c r="AS19" s="23">
        <f>'Intermediate calculations'!AN37*'Intermediate calculations'!AN38*Constants!$H$25</f>
        <v>29139441.194426179</v>
      </c>
      <c r="AT19" s="23">
        <f>'Intermediate calculations'!AO37*'Intermediate calculations'!AO38*Constants!$H$25</f>
        <v>29700126.960802905</v>
      </c>
      <c r="AU19" s="23">
        <f>'Intermediate calculations'!AP37*'Intermediate calculations'!AP38*Constants!$H$25</f>
        <v>30297152.423371255</v>
      </c>
      <c r="AV19" s="23">
        <f>'Intermediate calculations'!AQ37*'Intermediate calculations'!AQ38*Constants!$H$25</f>
        <v>30895064.210372325</v>
      </c>
      <c r="AW19" s="23">
        <f>'Intermediate calculations'!AR37*'Intermediate calculations'!AR38*Constants!$H$25</f>
        <v>31568573.214244723</v>
      </c>
      <c r="AX19" s="23">
        <f>'Intermediate calculations'!AS37*'Intermediate calculations'!AS38*Constants!$H$25</f>
        <v>32276257.217078939</v>
      </c>
      <c r="AY19" s="23">
        <f>'Intermediate calculations'!AT37*'Intermediate calculations'!AT38*Constants!$H$25</f>
        <v>33015651.875951972</v>
      </c>
      <c r="AZ19" s="23">
        <f>'Intermediate calculations'!AU37*'Intermediate calculations'!AU38*Constants!$H$25</f>
        <v>33841857.627810493</v>
      </c>
      <c r="BA19" s="23">
        <f>'Intermediate calculations'!AV37*'Intermediate calculations'!AV38*Constants!$H$25</f>
        <v>34634099.765992858</v>
      </c>
      <c r="BB19" s="23">
        <f>'Intermediate calculations'!AW37*'Intermediate calculations'!AW38*Constants!$H$25</f>
        <v>35462870.039823189</v>
      </c>
      <c r="BC19" s="23">
        <f>'Intermediate calculations'!AX37*'Intermediate calculations'!AX38*Constants!$H$25</f>
        <v>36358775.539194085</v>
      </c>
      <c r="BD19" s="23">
        <f>'Intermediate calculations'!AY37*'Intermediate calculations'!AY38*Constants!$H$25</f>
        <v>37209165.037319385</v>
      </c>
      <c r="BE19" s="23">
        <f>'Intermediate calculations'!AZ37*'Intermediate calculations'!AZ38*Constants!$H$25</f>
        <v>38070257.209722787</v>
      </c>
      <c r="BF19" s="23">
        <f>'Intermediate calculations'!BA37*'Intermediate calculations'!BA38*Constants!$H$25</f>
        <v>38944136.728495471</v>
      </c>
      <c r="BG19" s="23">
        <f>'Intermediate calculations'!BB37*'Intermediate calculations'!BB38*Constants!$H$25</f>
        <v>39852531.070409767</v>
      </c>
      <c r="BH19" s="23">
        <f>'Intermediate calculations'!BC37*'Intermediate calculations'!BC38*Constants!$H$25</f>
        <v>40728564.709526159</v>
      </c>
      <c r="BI19" s="23">
        <f>'Intermediate calculations'!BD37*'Intermediate calculations'!BD38*Constants!$H$25</f>
        <v>41631464.809076525</v>
      </c>
      <c r="BJ19" s="23">
        <f>'Intermediate calculations'!BE37*'Intermediate calculations'!BE38*Constants!$H$25</f>
        <v>42564617.604518846</v>
      </c>
      <c r="BK19" s="23">
        <f>'Intermediate calculations'!BF37*'Intermediate calculations'!BF38*Constants!$H$25</f>
        <v>43531592.099176452</v>
      </c>
      <c r="BL19" s="23">
        <f>'Intermediate calculations'!BG37*'Intermediate calculations'!BG38*Constants!$H$25</f>
        <v>44494758.510259859</v>
      </c>
      <c r="BM19" s="23">
        <f>'Intermediate calculations'!BH37*'Intermediate calculations'!BH38*Constants!$H$25</f>
        <v>44751726.031071045</v>
      </c>
      <c r="BN19" s="23">
        <f>'Intermediate calculations'!BI37*'Intermediate calculations'!BI38*Constants!$H$25</f>
        <v>44899277.799685262</v>
      </c>
      <c r="BO19" s="23">
        <f>'Intermediate calculations'!BJ37*'Intermediate calculations'!BJ38*Constants!$H$25</f>
        <v>45078768.963262714</v>
      </c>
      <c r="BP19" s="23">
        <f>'Intermediate calculations'!BK37*'Intermediate calculations'!BK38*Constants!$H$25</f>
        <v>45224566.106675178</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83111467.67596744</v>
      </c>
      <c r="AM20" s="23">
        <f>'Intermediate calculations'!AH42*'Intermediate calculations'!AH43*Constants!$H$26</f>
        <v>86362103.457218871</v>
      </c>
      <c r="AN20" s="23">
        <f>'Intermediate calculations'!AI42*'Intermediate calculations'!AI43*Constants!$H$26</f>
        <v>87967782.168212995</v>
      </c>
      <c r="AO20" s="23">
        <f>'Intermediate calculations'!AJ42*'Intermediate calculations'!AJ43*Constants!$H$26</f>
        <v>89145240.815324858</v>
      </c>
      <c r="AP20" s="23">
        <f>'Intermediate calculations'!AK42*'Intermediate calculations'!AK43*Constants!$H$26</f>
        <v>90656774.441302821</v>
      </c>
      <c r="AQ20" s="23">
        <f>'Intermediate calculations'!AL42*'Intermediate calculations'!AL43*Constants!$H$26</f>
        <v>92597502.866268903</v>
      </c>
      <c r="AR20" s="23">
        <f>'Intermediate calculations'!AM42*'Intermediate calculations'!AM43*Constants!$H$26</f>
        <v>94872005.165808246</v>
      </c>
      <c r="AS20" s="23">
        <f>'Intermediate calculations'!AN42*'Intermediate calculations'!AN43*Constants!$H$26</f>
        <v>97444911.849317133</v>
      </c>
      <c r="AT20" s="23">
        <f>'Intermediate calculations'!AO42*'Intermediate calculations'!AO43*Constants!$H$26</f>
        <v>99944966.090799078</v>
      </c>
      <c r="AU20" s="23">
        <f>'Intermediate calculations'!AP42*'Intermediate calculations'!AP43*Constants!$H$26</f>
        <v>102724226.02449577</v>
      </c>
      <c r="AV20" s="23">
        <f>'Intermediate calculations'!AQ42*'Intermediate calculations'!AQ43*Constants!$H$26</f>
        <v>105465080.32200012</v>
      </c>
      <c r="AW20" s="23">
        <f>'Intermediate calculations'!AR42*'Intermediate calculations'!AR43*Constants!$H$26</f>
        <v>109053043.16679607</v>
      </c>
      <c r="AX20" s="23">
        <f>'Intermediate calculations'!AS42*'Intermediate calculations'!AS43*Constants!$H$26</f>
        <v>112884430.36249755</v>
      </c>
      <c r="AY20" s="23">
        <f>'Intermediate calculations'!AT42*'Intermediate calculations'!AT43*Constants!$H$26</f>
        <v>116933393.40362923</v>
      </c>
      <c r="AZ20" s="23">
        <f>'Intermediate calculations'!AU42*'Intermediate calculations'!AU43*Constants!$H$26</f>
        <v>121666495.95206743</v>
      </c>
      <c r="BA20" s="23">
        <f>'Intermediate calculations'!AV42*'Intermediate calculations'!AV43*Constants!$H$26</f>
        <v>126046004.26191805</v>
      </c>
      <c r="BB20" s="23">
        <f>'Intermediate calculations'!AW42*'Intermediate calculations'!AW43*Constants!$H$26</f>
        <v>130890749.59830679</v>
      </c>
      <c r="BC20" s="23">
        <f>'Intermediate calculations'!AX42*'Intermediate calculations'!AX43*Constants!$H$26</f>
        <v>136236160.98818737</v>
      </c>
      <c r="BD20" s="23">
        <f>'Intermediate calculations'!AY42*'Intermediate calculations'!AY43*Constants!$H$26</f>
        <v>141136089.57367826</v>
      </c>
      <c r="BE20" s="23">
        <f>'Intermediate calculations'!AZ42*'Intermediate calculations'!AZ43*Constants!$H$26</f>
        <v>146064357.36862987</v>
      </c>
      <c r="BF20" s="23">
        <f>'Intermediate calculations'!BA42*'Intermediate calculations'!BA43*Constants!$H$26</f>
        <v>151038128.89370835</v>
      </c>
      <c r="BG20" s="23">
        <f>'Intermediate calculations'!BB42*'Intermediate calculations'!BB43*Constants!$H$26</f>
        <v>156434470.97224453</v>
      </c>
      <c r="BH20" s="23">
        <f>'Intermediate calculations'!BC42*'Intermediate calculations'!BC43*Constants!$H$26</f>
        <v>161507323.51907578</v>
      </c>
      <c r="BI20" s="23">
        <f>'Intermediate calculations'!BD42*'Intermediate calculations'!BD43*Constants!$H$26</f>
        <v>166741085.18435088</v>
      </c>
      <c r="BJ20" s="23">
        <f>'Intermediate calculations'!BE42*'Intermediate calculations'!BE43*Constants!$H$26</f>
        <v>172160676.33588025</v>
      </c>
      <c r="BK20" s="23">
        <f>'Intermediate calculations'!BF42*'Intermediate calculations'!BF43*Constants!$H$26</f>
        <v>177791947.83407742</v>
      </c>
      <c r="BL20" s="23">
        <f>'Intermediate calculations'!BG42*'Intermediate calculations'!BG43*Constants!$H$26</f>
        <v>183532748.79579285</v>
      </c>
      <c r="BM20" s="23">
        <f>'Intermediate calculations'!BH42*'Intermediate calculations'!BH43*Constants!$H$26</f>
        <v>183639601.24456376</v>
      </c>
      <c r="BN20" s="23">
        <f>'Intermediate calculations'!BI42*'Intermediate calculations'!BI43*Constants!$H$26</f>
        <v>182890456.81858653</v>
      </c>
      <c r="BO20" s="23">
        <f>'Intermediate calculations'!BJ42*'Intermediate calculations'!BJ43*Constants!$H$26</f>
        <v>182402822.83022234</v>
      </c>
      <c r="BP20" s="23">
        <f>'Intermediate calculations'!BK42*'Intermediate calculations'!BK43*Constants!$H$26</f>
        <v>181662137.73429099</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1063727.23252136</v>
      </c>
      <c r="AM21" s="23">
        <f>'Intermediate calculations'!AH37*'Intermediate calculations'!AH38*(1-Constants!$H$25)</f>
        <v>1090324.3402371791</v>
      </c>
      <c r="AN21" s="23">
        <f>'Intermediate calculations'!AI37*'Intermediate calculations'!AI38*(1-Constants!$H$25)</f>
        <v>1109902.0571743052</v>
      </c>
      <c r="AO21" s="23">
        <f>'Intermediate calculations'!AJ37*'Intermediate calculations'!AJ38*(1-Constants!$H$25)</f>
        <v>1127714.636481646</v>
      </c>
      <c r="AP21" s="23">
        <f>'Intermediate calculations'!AK37*'Intermediate calculations'!AK38*(1-Constants!$H$25)</f>
        <v>1147160.9752935532</v>
      </c>
      <c r="AQ21" s="23">
        <f>'Intermediate calculations'!AL37*'Intermediate calculations'!AL38*(1-Constants!$H$25)</f>
        <v>1168716.5927248574</v>
      </c>
      <c r="AR21" s="23">
        <f>'Intermediate calculations'!AM37*'Intermediate calculations'!AM38*(1-Constants!$H$25)</f>
        <v>1190646.5456940348</v>
      </c>
      <c r="AS21" s="23">
        <f>'Intermediate calculations'!AN37*'Intermediate calculations'!AN38*(1-Constants!$H$25)</f>
        <v>1214143.383101092</v>
      </c>
      <c r="AT21" s="23">
        <f>'Intermediate calculations'!AO37*'Intermediate calculations'!AO38*(1-Constants!$H$25)</f>
        <v>1237505.2900334555</v>
      </c>
      <c r="AU21" s="23">
        <f>'Intermediate calculations'!AP37*'Intermediate calculations'!AP38*(1-Constants!$H$25)</f>
        <v>1262381.3509738036</v>
      </c>
      <c r="AV21" s="23">
        <f>'Intermediate calculations'!AQ37*'Intermediate calculations'!AQ38*(1-Constants!$H$25)</f>
        <v>1287294.342098848</v>
      </c>
      <c r="AW21" s="23">
        <f>'Intermediate calculations'!AR37*'Intermediate calculations'!AR38*(1-Constants!$H$25)</f>
        <v>1315357.217260198</v>
      </c>
      <c r="AX21" s="23">
        <f>'Intermediate calculations'!AS37*'Intermediate calculations'!AS38*(1-Constants!$H$25)</f>
        <v>1344844.0507116236</v>
      </c>
      <c r="AY21" s="23">
        <f>'Intermediate calculations'!AT37*'Intermediate calculations'!AT38*(1-Constants!$H$25)</f>
        <v>1375652.1614980001</v>
      </c>
      <c r="AZ21" s="23">
        <f>'Intermediate calculations'!AU37*'Intermediate calculations'!AU38*(1-Constants!$H$25)</f>
        <v>1410077.4011587719</v>
      </c>
      <c r="BA21" s="23">
        <f>'Intermediate calculations'!AV37*'Intermediate calculations'!AV38*(1-Constants!$H$25)</f>
        <v>1443087.4902497036</v>
      </c>
      <c r="BB21" s="23">
        <f>'Intermediate calculations'!AW37*'Intermediate calculations'!AW38*(1-Constants!$H$25)</f>
        <v>1477619.5849926341</v>
      </c>
      <c r="BC21" s="23">
        <f>'Intermediate calculations'!AX37*'Intermediate calculations'!AX38*(1-Constants!$H$25)</f>
        <v>1514948.9807997551</v>
      </c>
      <c r="BD21" s="23">
        <f>'Intermediate calculations'!AY37*'Intermediate calculations'!AY38*(1-Constants!$H$25)</f>
        <v>1550381.8765549758</v>
      </c>
      <c r="BE21" s="23">
        <f>'Intermediate calculations'!AZ37*'Intermediate calculations'!AZ38*(1-Constants!$H$25)</f>
        <v>1586260.7170717844</v>
      </c>
      <c r="BF21" s="23">
        <f>'Intermediate calculations'!BA37*'Intermediate calculations'!BA38*(1-Constants!$H$25)</f>
        <v>1622672.3636873129</v>
      </c>
      <c r="BG21" s="23">
        <f>'Intermediate calculations'!BB37*'Intermediate calculations'!BB38*(1-Constants!$H$25)</f>
        <v>1660522.1279337418</v>
      </c>
      <c r="BH21" s="23">
        <f>'Intermediate calculations'!BC37*'Intermediate calculations'!BC38*(1-Constants!$H$25)</f>
        <v>1697023.5295635916</v>
      </c>
      <c r="BI21" s="23">
        <f>'Intermediate calculations'!BD37*'Intermediate calculations'!BD38*(1-Constants!$H$25)</f>
        <v>1734644.367044857</v>
      </c>
      <c r="BJ21" s="23">
        <f>'Intermediate calculations'!BE37*'Intermediate calculations'!BE38*(1-Constants!$H$25)</f>
        <v>1773525.73352162</v>
      </c>
      <c r="BK21" s="23">
        <f>'Intermediate calculations'!BF37*'Intermediate calculations'!BF38*(1-Constants!$H$25)</f>
        <v>1813816.3374656872</v>
      </c>
      <c r="BL21" s="23">
        <f>'Intermediate calculations'!BG37*'Intermediate calculations'!BG38*(1-Constants!$H$25)</f>
        <v>1853948.2712608292</v>
      </c>
      <c r="BM21" s="23">
        <f>'Intermediate calculations'!BH37*'Intermediate calculations'!BH38*(1-Constants!$H$25)</f>
        <v>1864655.2512946285</v>
      </c>
      <c r="BN21" s="23">
        <f>'Intermediate calculations'!BI37*'Intermediate calculations'!BI38*(1-Constants!$H$25)</f>
        <v>1870803.2416535544</v>
      </c>
      <c r="BO21" s="23">
        <f>'Intermediate calculations'!BJ37*'Intermediate calculations'!BJ38*(1-Constants!$H$25)</f>
        <v>1878282.0401359482</v>
      </c>
      <c r="BP21" s="23">
        <f>'Intermediate calculations'!BK37*'Intermediate calculations'!BK38*(1-Constants!$H$25)</f>
        <v>1884356.9211114673</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3462977.8198319799</v>
      </c>
      <c r="AM22" s="23">
        <f>'Intermediate calculations'!AH42*'Intermediate calculations'!AH43*(1-Constants!$H$26)</f>
        <v>3598420.977384123</v>
      </c>
      <c r="AN22" s="23">
        <f>'Intermediate calculations'!AI42*'Intermediate calculations'!AI43*(1-Constants!$H$26)</f>
        <v>3665324.257008878</v>
      </c>
      <c r="AO22" s="23">
        <f>'Intermediate calculations'!AJ42*'Intermediate calculations'!AJ43*(1-Constants!$H$26)</f>
        <v>3714385.0339718726</v>
      </c>
      <c r="AP22" s="23">
        <f>'Intermediate calculations'!AK42*'Intermediate calculations'!AK43*(1-Constants!$H$26)</f>
        <v>3777365.6017209548</v>
      </c>
      <c r="AQ22" s="23">
        <f>'Intermediate calculations'!AL42*'Intermediate calculations'!AL43*(1-Constants!$H$26)</f>
        <v>3858229.2860945412</v>
      </c>
      <c r="AR22" s="23">
        <f>'Intermediate calculations'!AM42*'Intermediate calculations'!AM43*(1-Constants!$H$26)</f>
        <v>3953000.2152420138</v>
      </c>
      <c r="AS22" s="23">
        <f>'Intermediate calculations'!AN42*'Intermediate calculations'!AN43*(1-Constants!$H$26)</f>
        <v>4060204.6603882178</v>
      </c>
      <c r="AT22" s="23">
        <f>'Intermediate calculations'!AO42*'Intermediate calculations'!AO43*(1-Constants!$H$26)</f>
        <v>4164373.5871166321</v>
      </c>
      <c r="AU22" s="23">
        <f>'Intermediate calculations'!AP42*'Intermediate calculations'!AP43*(1-Constants!$H$26)</f>
        <v>4280176.0843539946</v>
      </c>
      <c r="AV22" s="23">
        <f>'Intermediate calculations'!AQ42*'Intermediate calculations'!AQ43*(1-Constants!$H$26)</f>
        <v>4394378.3467500089</v>
      </c>
      <c r="AW22" s="23">
        <f>'Intermediate calculations'!AR42*'Intermediate calculations'!AR43*(1-Constants!$H$26)</f>
        <v>4543876.7986165071</v>
      </c>
      <c r="AX22" s="23">
        <f>'Intermediate calculations'!AS42*'Intermediate calculations'!AS43*(1-Constants!$H$26)</f>
        <v>4703517.9317707364</v>
      </c>
      <c r="AY22" s="23">
        <f>'Intermediate calculations'!AT42*'Intermediate calculations'!AT43*(1-Constants!$H$26)</f>
        <v>4872224.7251512222</v>
      </c>
      <c r="AZ22" s="23">
        <f>'Intermediate calculations'!AU42*'Intermediate calculations'!AU43*(1-Constants!$H$26)</f>
        <v>5069437.3313361481</v>
      </c>
      <c r="BA22" s="23">
        <f>'Intermediate calculations'!AV42*'Intermediate calculations'!AV43*(1-Constants!$H$26)</f>
        <v>5251916.8442465905</v>
      </c>
      <c r="BB22" s="23">
        <f>'Intermediate calculations'!AW42*'Intermediate calculations'!AW43*(1-Constants!$H$26)</f>
        <v>5453781.2332627885</v>
      </c>
      <c r="BC22" s="23">
        <f>'Intermediate calculations'!AX42*'Intermediate calculations'!AX43*(1-Constants!$H$26)</f>
        <v>5676506.7078411458</v>
      </c>
      <c r="BD22" s="23">
        <f>'Intermediate calculations'!AY42*'Intermediate calculations'!AY43*(1-Constants!$H$26)</f>
        <v>5880670.3989032665</v>
      </c>
      <c r="BE22" s="23">
        <f>'Intermediate calculations'!AZ42*'Intermediate calculations'!AZ43*(1-Constants!$H$26)</f>
        <v>6086014.8903595833</v>
      </c>
      <c r="BF22" s="23">
        <f>'Intermediate calculations'!BA42*'Intermediate calculations'!BA43*(1-Constants!$H$26)</f>
        <v>6293255.3705711877</v>
      </c>
      <c r="BG22" s="23">
        <f>'Intermediate calculations'!BB42*'Intermediate calculations'!BB43*(1-Constants!$H$26)</f>
        <v>6518102.9571768614</v>
      </c>
      <c r="BH22" s="23">
        <f>'Intermediate calculations'!BC42*'Intermediate calculations'!BC43*(1-Constants!$H$26)</f>
        <v>6729471.8132948307</v>
      </c>
      <c r="BI22" s="23">
        <f>'Intermediate calculations'!BD42*'Intermediate calculations'!BD43*(1-Constants!$H$26)</f>
        <v>6947545.2160146264</v>
      </c>
      <c r="BJ22" s="23">
        <f>'Intermediate calculations'!BE42*'Intermediate calculations'!BE43*(1-Constants!$H$26)</f>
        <v>7173361.5139950169</v>
      </c>
      <c r="BK22" s="23">
        <f>'Intermediate calculations'!BF42*'Intermediate calculations'!BF43*(1-Constants!$H$26)</f>
        <v>7407997.8264198992</v>
      </c>
      <c r="BL22" s="23">
        <f>'Intermediate calculations'!BG42*'Intermediate calculations'!BG43*(1-Constants!$H$26)</f>
        <v>7647197.8664913755</v>
      </c>
      <c r="BM22" s="23">
        <f>'Intermediate calculations'!BH42*'Intermediate calculations'!BH43*(1-Constants!$H$26)</f>
        <v>7651650.0518568298</v>
      </c>
      <c r="BN22" s="23">
        <f>'Intermediate calculations'!BI42*'Intermediate calculations'!BI43*(1-Constants!$H$26)</f>
        <v>7620435.7007744452</v>
      </c>
      <c r="BO22" s="23">
        <f>'Intermediate calculations'!BJ42*'Intermediate calculations'!BJ43*(1-Constants!$H$26)</f>
        <v>7600117.6179259382</v>
      </c>
      <c r="BP22" s="23">
        <f>'Intermediate calculations'!BK42*'Intermediate calculations'!BK43*(1-Constants!$H$26)</f>
        <v>7569255.7389287977</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3538883.2661387213</v>
      </c>
      <c r="AN41" s="22">
        <f>((Data!$AJ$42*LN('Intermediate calculations'!AH60))+Data!$AK$42)</f>
        <v>3556104.2310356963</v>
      </c>
      <c r="AO41" s="22">
        <f>((Data!$AJ$42*LN('Intermediate calculations'!AI60))+Data!$AK$42)</f>
        <v>3567573.0505999327</v>
      </c>
      <c r="AP41" s="22">
        <f>((Data!$AJ$42*LN('Intermediate calculations'!AJ60))+Data!$AK$42)</f>
        <v>3577505.798277704</v>
      </c>
      <c r="AQ41" s="22">
        <f>((Data!$AJ$42*LN('Intermediate calculations'!AK60))+Data!$AK$42)</f>
        <v>3588485.9513291121</v>
      </c>
      <c r="AR41" s="22">
        <f>((Data!$AJ$42*LN('Intermediate calculations'!AL60))+Data!$AK$42)</f>
        <v>3600814.4067868479</v>
      </c>
      <c r="AS41" s="22">
        <f>((Data!$AJ$42*LN('Intermediate calculations'!AM60))+Data!$AK$42)</f>
        <v>3613682.001702508</v>
      </c>
      <c r="AT41" s="22">
        <f>((Data!$AJ$42*LN('Intermediate calculations'!AN60))+Data!$AK$42)</f>
        <v>3627415.9018753022</v>
      </c>
      <c r="AU41" s="22">
        <f>((Data!$AJ$42*LN('Intermediate calculations'!AO60))+Data!$AK$42)</f>
        <v>3640787.0746231563</v>
      </c>
      <c r="AV41" s="22">
        <f>((Data!$AJ$42*LN('Intermediate calculations'!AP60))+Data!$AK$42)</f>
        <v>3654933.3939848505</v>
      </c>
      <c r="AW41" s="22">
        <f>((Data!$AJ$42*LN('Intermediate calculations'!AQ60))+Data!$AK$42)</f>
        <v>3668821.1529388614</v>
      </c>
      <c r="AX41" s="22">
        <f>((Data!$AJ$42*LN('Intermediate calculations'!AR60))+Data!$AK$42)</f>
        <v>3684881.2277998812</v>
      </c>
      <c r="AY41" s="22">
        <f>((Data!$AJ$42*LN('Intermediate calculations'!AS60))+Data!$AK$42)</f>
        <v>3701505.7102155723</v>
      </c>
      <c r="AZ41" s="22">
        <f>((Data!$AJ$42*LN('Intermediate calculations'!AT60))+Data!$AK$42)</f>
        <v>3718587.1656881981</v>
      </c>
      <c r="BA41" s="22">
        <f>((Data!$AJ$42*LN('Intermediate calculations'!AU60))+Data!$AK$42)</f>
        <v>3737493.4106830563</v>
      </c>
      <c r="BB41" s="22">
        <f>((Data!$AJ$42*LN('Intermediate calculations'!AV60))+Data!$AK$42)</f>
        <v>3755081.2443152312</v>
      </c>
      <c r="BC41" s="22">
        <f>((Data!$AJ$42*LN('Intermediate calculations'!AW60))+Data!$AK$42)</f>
        <v>3773472.4650207832</v>
      </c>
      <c r="BD41" s="22">
        <f>((Data!$AJ$42*LN('Intermediate calculations'!AX60))+Data!$AK$42)</f>
        <v>3793014.121214997</v>
      </c>
      <c r="BE41" s="22">
        <f>((Data!$AJ$42*LN('Intermediate calculations'!AY60))+Data!$AK$42)</f>
        <v>3811004.6022460181</v>
      </c>
      <c r="BF41" s="22">
        <f>((Data!$AJ$42*LN('Intermediate calculations'!AZ60))+Data!$AK$42)</f>
        <v>3828812.9819936771</v>
      </c>
      <c r="BG41" s="22">
        <f>((Data!$AJ$42*LN('Intermediate calculations'!BA60))+Data!$AK$42)</f>
        <v>3846488.2840982359</v>
      </c>
      <c r="BH41" s="22">
        <f>((Data!$AJ$42*LN('Intermediate calculations'!BB60))+Data!$AK$42)</f>
        <v>3864775.0622574426</v>
      </c>
      <c r="BI41" s="22">
        <f>((Data!$AJ$42*LN('Intermediate calculations'!BC60))+Data!$AK$42)</f>
        <v>3881944.9030312374</v>
      </c>
      <c r="BJ41" s="22">
        <f>((Data!$AJ$42*LN('Intermediate calculations'!BD60))+Data!$AK$42)</f>
        <v>3899286.1420251932</v>
      </c>
      <c r="BK41" s="22">
        <f>((Data!$AJ$42*LN('Intermediate calculations'!BE60))+Data!$AK$42)</f>
        <v>3916847.395482501</v>
      </c>
      <c r="BL41" s="22">
        <f>((Data!$AJ$42*LN('Intermediate calculations'!BF60))+Data!$AK$42)</f>
        <v>3934675.6476070322</v>
      </c>
      <c r="BM41" s="22">
        <f>((Data!$AJ$42*LN('Intermediate calculations'!BG60))+Data!$AK$42)</f>
        <v>3952270.5910006501</v>
      </c>
      <c r="BN41" s="22">
        <f>((Data!$AJ$42*LN('Intermediate calculations'!BH60))+Data!$AK$42)</f>
        <v>3956033.975295091</v>
      </c>
      <c r="BO41" s="22">
        <f>((Data!$AJ$42*LN('Intermediate calculations'!BI60))+Data!$AK$42)</f>
        <v>3957681.1531819664</v>
      </c>
      <c r="BP41" s="22">
        <f>((Data!$AJ$42*LN('Intermediate calculations'!BJ60))+Data!$AK$42)</f>
        <v>3959928.9981099982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1951533.1383663984</v>
      </c>
      <c r="AN45" s="22">
        <f t="shared" si="16"/>
        <v>1961029.7171297211</v>
      </c>
      <c r="AO45" s="22">
        <f t="shared" si="16"/>
        <v>1967354.2494056816</v>
      </c>
      <c r="AP45" s="22">
        <f t="shared" si="16"/>
        <v>1972831.7079117806</v>
      </c>
      <c r="AQ45" s="22">
        <f t="shared" si="16"/>
        <v>1978886.7628352332</v>
      </c>
      <c r="AR45" s="22">
        <f t="shared" si="16"/>
        <v>1985685.3452018385</v>
      </c>
      <c r="AS45" s="22">
        <f t="shared" si="16"/>
        <v>1992781.238454171</v>
      </c>
      <c r="AT45" s="22">
        <f t="shared" si="16"/>
        <v>2000354.8596478049</v>
      </c>
      <c r="AU45" s="22">
        <f t="shared" si="16"/>
        <v>2007728.4531669635</v>
      </c>
      <c r="AV45" s="22">
        <f t="shared" si="16"/>
        <v>2015529.5047824306</v>
      </c>
      <c r="AW45" s="22">
        <f t="shared" si="16"/>
        <v>2023187.9720949079</v>
      </c>
      <c r="AX45" s="22">
        <f t="shared" si="16"/>
        <v>2032044.3728119968</v>
      </c>
      <c r="AY45" s="22">
        <f t="shared" si="16"/>
        <v>2041212.0186207297</v>
      </c>
      <c r="AZ45" s="22">
        <f t="shared" si="16"/>
        <v>2050631.6642827725</v>
      </c>
      <c r="BA45" s="22">
        <f t="shared" si="16"/>
        <v>2061057.5983571103</v>
      </c>
      <c r="BB45" s="22">
        <f t="shared" si="16"/>
        <v>2070756.488539129</v>
      </c>
      <c r="BC45" s="22">
        <f t="shared" si="16"/>
        <v>2080898.4101462397</v>
      </c>
      <c r="BD45" s="22">
        <f t="shared" si="16"/>
        <v>2091674.7445923265</v>
      </c>
      <c r="BE45" s="22">
        <f t="shared" si="16"/>
        <v>2101595.6764984801</v>
      </c>
      <c r="BF45" s="22">
        <f t="shared" si="16"/>
        <v>2111416.1878306014</v>
      </c>
      <c r="BG45" s="22">
        <f t="shared" si="16"/>
        <v>2121163.3128962214</v>
      </c>
      <c r="BH45" s="22">
        <f t="shared" si="16"/>
        <v>2131247.6391900876</v>
      </c>
      <c r="BI45" s="22">
        <f t="shared" si="16"/>
        <v>2140716.0253250999</v>
      </c>
      <c r="BJ45" s="22">
        <f t="shared" si="16"/>
        <v>2150278.9297816693</v>
      </c>
      <c r="BK45" s="22">
        <f t="shared" si="16"/>
        <v>2159963.1622063746</v>
      </c>
      <c r="BL45" s="22">
        <f t="shared" si="16"/>
        <v>2169794.6322503514</v>
      </c>
      <c r="BM45" s="22">
        <f t="shared" si="16"/>
        <v>2179497.4431423848</v>
      </c>
      <c r="BN45" s="22">
        <f t="shared" si="16"/>
        <v>2181572.7783853645</v>
      </c>
      <c r="BO45" s="22">
        <f t="shared" si="16"/>
        <v>2182481.1220602687</v>
      </c>
      <c r="BP45" s="22">
        <f t="shared" si="16"/>
        <v>2183720.706284178</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640764.95601045585</v>
      </c>
      <c r="AN46" s="22">
        <f>((Data!$AJ$48*'Activity data'!AN47)+Data!$AK$48)</f>
        <v>640615.4096242541</v>
      </c>
      <c r="AO46" s="22">
        <f>((Data!$AJ$48*'Activity data'!AO47)+Data!$AK$48)</f>
        <v>640515.81471014267</v>
      </c>
      <c r="AP46" s="22">
        <f>((Data!$AJ$48*'Activity data'!AP47)+Data!$AK$48)</f>
        <v>640429.55900210596</v>
      </c>
      <c r="AQ46" s="22">
        <f>((Data!$AJ$48*'Activity data'!AQ47)+Data!$AK$48)</f>
        <v>640334.20765457093</v>
      </c>
      <c r="AR46" s="22">
        <f>((Data!$AJ$48*'Activity data'!AR47)+Data!$AK$48)</f>
        <v>640227.14768596971</v>
      </c>
      <c r="AS46" s="22">
        <f>((Data!$AJ$48*'Activity data'!AS47)+Data!$AK$48)</f>
        <v>640115.40584512311</v>
      </c>
      <c r="AT46" s="22">
        <f>((Data!$AJ$48*'Activity data'!AT47)+Data!$AK$48)</f>
        <v>639996.14103321591</v>
      </c>
      <c r="AU46" s="22">
        <f>((Data!$AJ$48*'Activity data'!AU47)+Data!$AK$48)</f>
        <v>639880.02613630507</v>
      </c>
      <c r="AV46" s="22">
        <f>((Data!$AJ$48*'Activity data'!AV47)+Data!$AK$48)</f>
        <v>639757.17988748837</v>
      </c>
      <c r="AW46" s="22">
        <f>((Data!$AJ$48*'Activity data'!AW47)+Data!$AK$48)</f>
        <v>639636.57897015079</v>
      </c>
      <c r="AX46" s="22">
        <f>((Data!$AJ$48*'Activity data'!AX47)+Data!$AK$48)</f>
        <v>639497.11372113822</v>
      </c>
      <c r="AY46" s="22">
        <f>((Data!$AJ$48*'Activity data'!AY47)+Data!$AK$48)</f>
        <v>639352.74717242201</v>
      </c>
      <c r="AZ46" s="22">
        <f>((Data!$AJ$48*'Activity data'!AZ47)+Data!$AK$48)</f>
        <v>639204.41228222975</v>
      </c>
      <c r="BA46" s="22">
        <f>((Data!$AJ$48*'Activity data'!BA47)+Data!$AK$48)</f>
        <v>639040.23096994334</v>
      </c>
      <c r="BB46" s="22">
        <f>((Data!$AJ$48*'Activity data'!BB47)+Data!$AK$48)</f>
        <v>638887.49870572099</v>
      </c>
      <c r="BC46" s="22">
        <f>((Data!$AJ$48*'Activity data'!BC47)+Data!$AK$48)</f>
        <v>638727.78985021799</v>
      </c>
      <c r="BD46" s="22">
        <f>((Data!$AJ$48*'Activity data'!BD47)+Data!$AK$48)</f>
        <v>638558.09064452746</v>
      </c>
      <c r="BE46" s="22">
        <f>((Data!$AJ$48*'Activity data'!BE47)+Data!$AK$48)</f>
        <v>638401.86180135212</v>
      </c>
      <c r="BF46" s="22">
        <f>((Data!$AJ$48*'Activity data'!BF47)+Data!$AK$48)</f>
        <v>638247.21432072017</v>
      </c>
      <c r="BG46" s="22">
        <f>((Data!$AJ$48*'Activity data'!BG47)+Data!$AK$48)</f>
        <v>638093.72248268581</v>
      </c>
      <c r="BH46" s="22">
        <f>((Data!$AJ$48*'Activity data'!BH47)+Data!$AK$48)</f>
        <v>637934.92060338694</v>
      </c>
      <c r="BI46" s="22">
        <f>((Data!$AJ$48*'Activity data'!BI47)+Data!$AK$48)</f>
        <v>637785.81817766686</v>
      </c>
      <c r="BJ46" s="22">
        <f>((Data!$AJ$48*'Activity data'!BJ47)+Data!$AK$48)</f>
        <v>637635.22733451019</v>
      </c>
      <c r="BK46" s="22">
        <f>((Data!$AJ$48*'Activity data'!BK47)+Data!$AK$48)</f>
        <v>637482.72589179641</v>
      </c>
      <c r="BL46" s="22">
        <f>((Data!$AJ$48*'Activity data'!BL47)+Data!$AK$48)</f>
        <v>637327.90583998943</v>
      </c>
      <c r="BM46" s="22">
        <f>((Data!$AJ$48*'Activity data'!BM47)+Data!$AK$48)</f>
        <v>637175.11183479393</v>
      </c>
      <c r="BN46" s="22">
        <f>((Data!$AJ$48*'Activity data'!BN47)+Data!$AK$48)</f>
        <v>637142.43070894026</v>
      </c>
      <c r="BO46" s="22">
        <f>((Data!$AJ$48*'Activity data'!BO47)+Data!$AK$48)</f>
        <v>637128.12666140927</v>
      </c>
      <c r="BP46" s="22">
        <f>((Data!$AJ$48*'Activity data'!BP47)+Data!$AK$48)</f>
        <v>637108.60643779009</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420210.63130303955</v>
      </c>
      <c r="AN47" s="22">
        <f>((Data!$AJ$49*'Activity data'!AN41)+Data!$AK$49)</f>
        <v>420100.63640000811</v>
      </c>
      <c r="AO47" s="22">
        <f>((Data!$AJ$49*'Activity data'!AO41)+Data!$AK$49)</f>
        <v>420027.38198578684</v>
      </c>
      <c r="AP47" s="22">
        <f>((Data!$AJ$49*'Activity data'!AP41)+Data!$AK$49)</f>
        <v>419963.93887303513</v>
      </c>
      <c r="AQ47" s="22">
        <f>((Data!$AJ$49*'Activity data'!AQ41)+Data!$AK$49)</f>
        <v>419893.80570236873</v>
      </c>
      <c r="AR47" s="22">
        <f>((Data!$AJ$49*'Activity data'!AR41)+Data!$AK$49)</f>
        <v>419815.06056406122</v>
      </c>
      <c r="AS47" s="22">
        <f>((Data!$AJ$49*'Activity data'!AS41)+Data!$AK$49)</f>
        <v>419732.87179801572</v>
      </c>
      <c r="AT47" s="22">
        <f>((Data!$AJ$49*'Activity data'!AT41)+Data!$AK$49)</f>
        <v>419645.14970887685</v>
      </c>
      <c r="AU47" s="22">
        <f>((Data!$AJ$49*'Activity data'!AU41)+Data!$AK$49)</f>
        <v>419559.74445669644</v>
      </c>
      <c r="AV47" s="22">
        <f>((Data!$AJ$49*'Activity data'!AV41)+Data!$AK$49)</f>
        <v>419469.38813602854</v>
      </c>
      <c r="AW47" s="22">
        <f>((Data!$AJ$49*'Activity data'!AW41)+Data!$AK$49)</f>
        <v>419380.68330975377</v>
      </c>
      <c r="AX47" s="22">
        <f>((Data!$AJ$49*'Activity data'!AX41)+Data!$AK$49)</f>
        <v>419278.10332149046</v>
      </c>
      <c r="AY47" s="22">
        <f>((Data!$AJ$49*'Activity data'!AY41)+Data!$AK$49)</f>
        <v>419171.91831140529</v>
      </c>
      <c r="AZ47" s="22">
        <f>((Data!$AJ$49*'Activity data'!AZ41)+Data!$AK$49)</f>
        <v>419062.81449233432</v>
      </c>
      <c r="BA47" s="22">
        <f>((Data!$AJ$49*'Activity data'!BA41)+Data!$AK$49)</f>
        <v>418942.05525512906</v>
      </c>
      <c r="BB47" s="22">
        <f>((Data!$AJ$49*'Activity data'!BB41)+Data!$AK$49)</f>
        <v>418829.71706348431</v>
      </c>
      <c r="BC47" s="22">
        <f>((Data!$AJ$49*'Activity data'!BC41)+Data!$AK$49)</f>
        <v>418712.24742399319</v>
      </c>
      <c r="BD47" s="22">
        <f>((Data!$AJ$49*'Activity data'!BD41)+Data!$AK$49)</f>
        <v>418587.42964572029</v>
      </c>
      <c r="BE47" s="22">
        <f>((Data!$AJ$49*'Activity data'!BE41)+Data!$AK$49)</f>
        <v>418472.51963757997</v>
      </c>
      <c r="BF47" s="22">
        <f>((Data!$AJ$49*'Activity data'!BF41)+Data!$AK$49)</f>
        <v>418358.77275898121</v>
      </c>
      <c r="BG47" s="22">
        <f>((Data!$AJ$49*'Activity data'!BG41)+Data!$AK$49)</f>
        <v>418245.87588283786</v>
      </c>
      <c r="BH47" s="22">
        <f>((Data!$AJ$49*'Activity data'!BH41)+Data!$AK$49)</f>
        <v>418129.07334579004</v>
      </c>
      <c r="BI47" s="22">
        <f>((Data!$AJ$49*'Activity data'!BI41)+Data!$AK$49)</f>
        <v>418019.40498619014</v>
      </c>
      <c r="BJ47" s="22">
        <f>((Data!$AJ$49*'Activity data'!BJ41)+Data!$AK$49)</f>
        <v>417908.6418603725</v>
      </c>
      <c r="BK47" s="22">
        <f>((Data!$AJ$49*'Activity data'!BK41)+Data!$AK$49)</f>
        <v>417796.473443405</v>
      </c>
      <c r="BL47" s="22">
        <f>((Data!$AJ$49*'Activity data'!BL41)+Data!$AK$49)</f>
        <v>417682.59963462659</v>
      </c>
      <c r="BM47" s="22">
        <f>((Data!$AJ$49*'Activity data'!BM41)+Data!$AK$49)</f>
        <v>417570.21603103628</v>
      </c>
      <c r="BN47" s="22">
        <f>((Data!$AJ$49*'Activity data'!BN41)+Data!$AK$49)</f>
        <v>417546.17829023529</v>
      </c>
      <c r="BO47" s="22">
        <f>((Data!$AJ$49*'Activity data'!BO41)+Data!$AK$49)</f>
        <v>417535.65732506133</v>
      </c>
      <c r="BP47" s="22">
        <f>((Data!$AJ$49*'Activity data'!BP41)+Data!$AK$49)</f>
        <v>417521.29973903944</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2773.3901666000615</v>
      </c>
      <c r="AN48" s="22">
        <f t="shared" ref="AN48:BP48" si="19">AN47*0.05*0.33*0.8*0.5</f>
        <v>2772.664200240054</v>
      </c>
      <c r="AO48" s="22">
        <f t="shared" si="19"/>
        <v>2772.1807211061932</v>
      </c>
      <c r="AP48" s="22">
        <f t="shared" si="19"/>
        <v>2771.7619965620324</v>
      </c>
      <c r="AQ48" s="22">
        <f t="shared" si="19"/>
        <v>2771.299117635634</v>
      </c>
      <c r="AR48" s="22">
        <f t="shared" si="19"/>
        <v>2770.779399722805</v>
      </c>
      <c r="AS48" s="22">
        <f t="shared" si="19"/>
        <v>2770.2369538669045</v>
      </c>
      <c r="AT48" s="22">
        <f t="shared" si="19"/>
        <v>2769.6579880785876</v>
      </c>
      <c r="AU48" s="22">
        <f t="shared" si="19"/>
        <v>2769.0943134141971</v>
      </c>
      <c r="AV48" s="22">
        <f t="shared" si="19"/>
        <v>2768.4979616977889</v>
      </c>
      <c r="AW48" s="22">
        <f t="shared" si="19"/>
        <v>2767.9125098443756</v>
      </c>
      <c r="AX48" s="22">
        <f t="shared" si="19"/>
        <v>2767.2354819218376</v>
      </c>
      <c r="AY48" s="22">
        <f t="shared" si="19"/>
        <v>2766.5346608552754</v>
      </c>
      <c r="AZ48" s="22">
        <f t="shared" si="19"/>
        <v>2765.8145756494068</v>
      </c>
      <c r="BA48" s="22">
        <f t="shared" si="19"/>
        <v>2765.0175646838525</v>
      </c>
      <c r="BB48" s="22">
        <f t="shared" si="19"/>
        <v>2764.2761326189971</v>
      </c>
      <c r="BC48" s="22">
        <f t="shared" si="19"/>
        <v>2763.5008329983557</v>
      </c>
      <c r="BD48" s="22">
        <f t="shared" si="19"/>
        <v>2762.6770356617544</v>
      </c>
      <c r="BE48" s="22">
        <f t="shared" si="19"/>
        <v>2761.9186296080279</v>
      </c>
      <c r="BF48" s="22">
        <f t="shared" si="19"/>
        <v>2761.1679002092765</v>
      </c>
      <c r="BG48" s="22">
        <f t="shared" si="19"/>
        <v>2760.4227808267301</v>
      </c>
      <c r="BH48" s="22">
        <f t="shared" si="19"/>
        <v>2759.651884082215</v>
      </c>
      <c r="BI48" s="22">
        <f t="shared" si="19"/>
        <v>2758.9280729088555</v>
      </c>
      <c r="BJ48" s="22">
        <f t="shared" si="19"/>
        <v>2758.1970362784591</v>
      </c>
      <c r="BK48" s="22">
        <f t="shared" si="19"/>
        <v>2757.4567247264736</v>
      </c>
      <c r="BL48" s="22">
        <f t="shared" si="19"/>
        <v>2756.7051575885362</v>
      </c>
      <c r="BM48" s="22">
        <f t="shared" si="19"/>
        <v>2755.96342580484</v>
      </c>
      <c r="BN48" s="22">
        <f t="shared" si="19"/>
        <v>2755.8047767155535</v>
      </c>
      <c r="BO48" s="22">
        <f t="shared" si="19"/>
        <v>2755.7353383454051</v>
      </c>
      <c r="BP48" s="22">
        <f t="shared" si="19"/>
        <v>2755.6405782776606</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20433118.905806337</v>
      </c>
      <c r="AM50" s="22">
        <f>((AM5*Constants!$H63*Constants!$H81*(1-Constants!$H99))+(AM5*Constants!$H63*Constants!$H115))</f>
        <v>20650485.330264073</v>
      </c>
      <c r="AN50" s="22">
        <f>((AN5*Constants!$H63*Constants!$H81*(1-Constants!$H99))+(AN5*Constants!$H63*Constants!$H115))</f>
        <v>20790823.204412483</v>
      </c>
      <c r="AO50" s="22">
        <f>((AO5*Constants!$H63*Constants!$H81*(1-Constants!$H99))+(AO5*Constants!$H63*Constants!$H115))</f>
        <v>20913740.428462185</v>
      </c>
      <c r="AP50" s="22">
        <f>((AP5*Constants!$H63*Constants!$H81*(1-Constants!$H99))+(AP5*Constants!$H63*Constants!$H115))</f>
        <v>21056982.851498604</v>
      </c>
      <c r="AQ50" s="22">
        <f>((AQ5*Constants!$H63*Constants!$H81*(1-Constants!$H99))+(AQ5*Constants!$H63*Constants!$H115))</f>
        <v>21225327.583493471</v>
      </c>
      <c r="AR50" s="22">
        <f>((AR5*Constants!$H63*Constants!$H81*(1-Constants!$H99))+(AR5*Constants!$H63*Constants!$H115))</f>
        <v>21393477.083707713</v>
      </c>
      <c r="AS50" s="22">
        <f>((AS5*Constants!$H63*Constants!$H81*(1-Constants!$H99))+(AS5*Constants!$H63*Constants!$H115))</f>
        <v>21579979.411804177</v>
      </c>
      <c r="AT50" s="22">
        <f>((AT5*Constants!$H63*Constants!$H81*(1-Constants!$H99))+(AT5*Constants!$H63*Constants!$H115))</f>
        <v>21766018.921623405</v>
      </c>
      <c r="AU50" s="22">
        <f>((AU5*Constants!$H63*Constants!$H81*(1-Constants!$H99))+(AU5*Constants!$H63*Constants!$H115))</f>
        <v>21969340.525084946</v>
      </c>
      <c r="AV50" s="22">
        <f>((AV5*Constants!$H63*Constants!$H81*(1-Constants!$H99))+(AV5*Constants!$H63*Constants!$H115))</f>
        <v>22173761.940133583</v>
      </c>
      <c r="AW50" s="22">
        <f>((AW5*Constants!$H63*Constants!$H81*(1-Constants!$H99))+(AW5*Constants!$H63*Constants!$H115))</f>
        <v>22407863.537921332</v>
      </c>
      <c r="AX50" s="22">
        <f>((AX5*Constants!$H63*Constants!$H81*(1-Constants!$H99))+(AX5*Constants!$H63*Constants!$H115))</f>
        <v>22657390.715360411</v>
      </c>
      <c r="AY50" s="22">
        <f>((AY5*Constants!$H63*Constants!$H81*(1-Constants!$H99))+(AY5*Constants!$H63*Constants!$H115))</f>
        <v>22921024.045153283</v>
      </c>
      <c r="AZ50" s="22">
        <f>((AZ5*Constants!$H63*Constants!$H81*(1-Constants!$H99))+(AZ5*Constants!$H63*Constants!$H115))</f>
        <v>23222835.11549959</v>
      </c>
      <c r="BA50" s="22">
        <f>((BA5*Constants!$H63*Constants!$H81*(1-Constants!$H99))+(BA5*Constants!$H63*Constants!$H115))</f>
        <v>23509353.740816813</v>
      </c>
      <c r="BB50" s="22">
        <f>((BB5*Constants!$H63*Constants!$H81*(1-Constants!$H99))+(BB5*Constants!$H63*Constants!$H115))</f>
        <v>23807134.489054792</v>
      </c>
      <c r="BC50" s="22">
        <f>((BC5*Constants!$H63*Constants!$H81*(1-Constants!$H99))+(BC5*Constants!$H63*Constants!$H115))</f>
        <v>24133696.446146946</v>
      </c>
      <c r="BD50" s="22">
        <f>((BD5*Constants!$H63*Constants!$H81*(1-Constants!$H99))+(BD5*Constants!$H63*Constants!$H115))</f>
        <v>24439841.414206829</v>
      </c>
      <c r="BE50" s="22">
        <f>((BE5*Constants!$H63*Constants!$H81*(1-Constants!$H99))+(BE5*Constants!$H63*Constants!$H115))</f>
        <v>24750087.198605664</v>
      </c>
      <c r="BF50" s="22">
        <f>((BF5*Constants!$H63*Constants!$H81*(1-Constants!$H99))+(BF5*Constants!$H63*Constants!$H115))</f>
        <v>25065281.487076748</v>
      </c>
      <c r="BG50" s="22">
        <f>((BG5*Constants!$H63*Constants!$H81*(1-Constants!$H99))+(BG5*Constants!$H63*Constants!$H115))</f>
        <v>25390571.544101615</v>
      </c>
      <c r="BH50" s="22">
        <f>((BH5*Constants!$H63*Constants!$H81*(1-Constants!$H99))+(BH5*Constants!$H63*Constants!$H115))</f>
        <v>25701300.070633218</v>
      </c>
      <c r="BI50" s="22">
        <f>((BI5*Constants!$H63*Constants!$H81*(1-Constants!$H99))+(BI5*Constants!$H63*Constants!$H115))</f>
        <v>26022858.480677605</v>
      </c>
      <c r="BJ50" s="22">
        <f>((BJ5*Constants!$H63*Constants!$H81*(1-Constants!$H99))+(BJ5*Constants!$H63*Constants!$H115))</f>
        <v>26356575.328087069</v>
      </c>
      <c r="BK50" s="22">
        <f>((BK5*Constants!$H63*Constants!$H81*(1-Constants!$H99))+(BK5*Constants!$H63*Constants!$H115))</f>
        <v>26703843.053415086</v>
      </c>
      <c r="BL50" s="22">
        <f>((BL5*Constants!$H63*Constants!$H81*(1-Constants!$H99))+(BL5*Constants!$H63*Constants!$H115))</f>
        <v>27044484.895205416</v>
      </c>
      <c r="BM50" s="22">
        <f>((BM5*Constants!$H63*Constants!$H81*(1-Constants!$H99))+(BM5*Constants!$H63*Constants!$H115))</f>
        <v>27087123.027796984</v>
      </c>
      <c r="BN50" s="22">
        <f>((BN5*Constants!$H63*Constants!$H81*(1-Constants!$H99))+(BN5*Constants!$H63*Constants!$H115))</f>
        <v>27084856.027474444</v>
      </c>
      <c r="BO50" s="22">
        <f>((BO5*Constants!$H63*Constants!$H81*(1-Constants!$H99))+(BO5*Constants!$H63*Constants!$H115))</f>
        <v>27097174.40498155</v>
      </c>
      <c r="BP50" s="22">
        <f>((BP5*Constants!$H63*Constants!$H81*(1-Constants!$H99))+(BP5*Constants!$H63*Constants!$H115))</f>
        <v>27096544.124172319</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59745842.300162502</v>
      </c>
      <c r="AM51" s="22">
        <f>((AM6*Constants!$H64*Constants!$H82*(1-Constants!$H100))+(AM6*Constants!$H64*Constants!$H116))</f>
        <v>60381415.370376065</v>
      </c>
      <c r="AN51" s="22">
        <f>((AN6*Constants!$H64*Constants!$H82*(1-Constants!$H100))+(AN6*Constants!$H64*Constants!$H116))</f>
        <v>60791759.211483367</v>
      </c>
      <c r="AO51" s="22">
        <f>((AO6*Constants!$H64*Constants!$H82*(1-Constants!$H100))+(AO6*Constants!$H64*Constants!$H116))</f>
        <v>61151165.581010282</v>
      </c>
      <c r="AP51" s="22">
        <f>((AP6*Constants!$H64*Constants!$H82*(1-Constants!$H100))+(AP6*Constants!$H64*Constants!$H116))</f>
        <v>61570002.238149047</v>
      </c>
      <c r="AQ51" s="22">
        <f>((AQ6*Constants!$H64*Constants!$H82*(1-Constants!$H100))+(AQ6*Constants!$H64*Constants!$H116))</f>
        <v>62062237.312793985</v>
      </c>
      <c r="AR51" s="22">
        <f>((AR6*Constants!$H64*Constants!$H82*(1-Constants!$H100))+(AR6*Constants!$H64*Constants!$H116))</f>
        <v>62553901.53542015</v>
      </c>
      <c r="AS51" s="22">
        <f>((AS6*Constants!$H64*Constants!$H82*(1-Constants!$H100))+(AS6*Constants!$H64*Constants!$H116))</f>
        <v>63099228.89021267</v>
      </c>
      <c r="AT51" s="22">
        <f>((AT6*Constants!$H64*Constants!$H82*(1-Constants!$H100))+(AT6*Constants!$H64*Constants!$H116))</f>
        <v>63643202.977893464</v>
      </c>
      <c r="AU51" s="22">
        <f>((AU6*Constants!$H64*Constants!$H82*(1-Constants!$H100))+(AU6*Constants!$H64*Constants!$H116))</f>
        <v>64237709.402127005</v>
      </c>
      <c r="AV51" s="22">
        <f>((AV6*Constants!$H64*Constants!$H82*(1-Constants!$H100))+(AV6*Constants!$H64*Constants!$H116))</f>
        <v>64835431.643287212</v>
      </c>
      <c r="AW51" s="22">
        <f>((AW6*Constants!$H64*Constants!$H82*(1-Constants!$H100))+(AW6*Constants!$H64*Constants!$H116))</f>
        <v>65519937.871050045</v>
      </c>
      <c r="AX51" s="22">
        <f>((AX6*Constants!$H64*Constants!$H82*(1-Constants!$H100))+(AX6*Constants!$H64*Constants!$H116))</f>
        <v>66249548.04273282</v>
      </c>
      <c r="AY51" s="22">
        <f>((AY6*Constants!$H64*Constants!$H82*(1-Constants!$H100))+(AY6*Constants!$H64*Constants!$H116))</f>
        <v>67020404.19149217</v>
      </c>
      <c r="AZ51" s="22">
        <f>((AZ6*Constants!$H64*Constants!$H82*(1-Constants!$H100))+(AZ6*Constants!$H64*Constants!$H116))</f>
        <v>67902890.937469542</v>
      </c>
      <c r="BA51" s="22">
        <f>((BA6*Constants!$H64*Constants!$H82*(1-Constants!$H100))+(BA6*Constants!$H64*Constants!$H116))</f>
        <v>68740663.021270111</v>
      </c>
      <c r="BB51" s="22">
        <f>((BB6*Constants!$H64*Constants!$H82*(1-Constants!$H100))+(BB6*Constants!$H64*Constants!$H116))</f>
        <v>69611365.223232791</v>
      </c>
      <c r="BC51" s="22">
        <f>((BC6*Constants!$H64*Constants!$H82*(1-Constants!$H100))+(BC6*Constants!$H64*Constants!$H116))</f>
        <v>70566222.838440806</v>
      </c>
      <c r="BD51" s="22">
        <f>((BD6*Constants!$H64*Constants!$H82*(1-Constants!$H100))+(BD6*Constants!$H64*Constants!$H116))</f>
        <v>71461381.774627313</v>
      </c>
      <c r="BE51" s="22">
        <f>((BE6*Constants!$H64*Constants!$H82*(1-Constants!$H100))+(BE6*Constants!$H64*Constants!$H116))</f>
        <v>72368531.377897903</v>
      </c>
      <c r="BF51" s="22">
        <f>((BF6*Constants!$H64*Constants!$H82*(1-Constants!$H100))+(BF6*Constants!$H64*Constants!$H116))</f>
        <v>73290150.262401834</v>
      </c>
      <c r="BG51" s="22">
        <f>((BG6*Constants!$H64*Constants!$H82*(1-Constants!$H100))+(BG6*Constants!$H64*Constants!$H116))</f>
        <v>74241288.878998235</v>
      </c>
      <c r="BH51" s="22">
        <f>((BH6*Constants!$H64*Constants!$H82*(1-Constants!$H100))+(BH6*Constants!$H64*Constants!$H116))</f>
        <v>75149850.006151646</v>
      </c>
      <c r="BI51" s="22">
        <f>((BI6*Constants!$H64*Constants!$H82*(1-Constants!$H100))+(BI6*Constants!$H64*Constants!$H116))</f>
        <v>76090077.396075159</v>
      </c>
      <c r="BJ51" s="22">
        <f>((BJ6*Constants!$H64*Constants!$H82*(1-Constants!$H100))+(BJ6*Constants!$H64*Constants!$H116))</f>
        <v>77065855.701391414</v>
      </c>
      <c r="BK51" s="22">
        <f>((BK6*Constants!$H64*Constants!$H82*(1-Constants!$H100))+(BK6*Constants!$H64*Constants!$H116))</f>
        <v>78081256.377569526</v>
      </c>
      <c r="BL51" s="22">
        <f>((BL6*Constants!$H64*Constants!$H82*(1-Constants!$H100))+(BL6*Constants!$H64*Constants!$H116))</f>
        <v>79077283.163997069</v>
      </c>
      <c r="BM51" s="22">
        <f>((BM6*Constants!$H64*Constants!$H82*(1-Constants!$H100))+(BM6*Constants!$H64*Constants!$H116))</f>
        <v>79201955.817131072</v>
      </c>
      <c r="BN51" s="22">
        <f>((BN6*Constants!$H64*Constants!$H82*(1-Constants!$H100))+(BN6*Constants!$H64*Constants!$H116))</f>
        <v>79195327.174465716</v>
      </c>
      <c r="BO51" s="22">
        <f>((BO6*Constants!$H64*Constants!$H82*(1-Constants!$H100))+(BO6*Constants!$H64*Constants!$H116))</f>
        <v>79231345.750157773</v>
      </c>
      <c r="BP51" s="22">
        <f>((BP6*Constants!$H64*Constants!$H82*(1-Constants!$H100))+(BP6*Constants!$H64*Constants!$H116))</f>
        <v>79229502.827498406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3196065.6929713823</v>
      </c>
      <c r="AM52" s="22">
        <f>((AM7*Constants!$H65*Constants!$H83*(1-Constants!$H101))+(AM7*Constants!$H65*Constants!$H117))</f>
        <v>3230065.2686218619</v>
      </c>
      <c r="AN52" s="22">
        <f>((AN7*Constants!$H65*Constants!$H83*(1-Constants!$H101))+(AN7*Constants!$H65*Constants!$H117))</f>
        <v>3252016.3504443639</v>
      </c>
      <c r="AO52" s="22">
        <f>((AO7*Constants!$H65*Constants!$H83*(1-Constants!$H101))+(AO7*Constants!$H65*Constants!$H117))</f>
        <v>3271242.5647424129</v>
      </c>
      <c r="AP52" s="22">
        <f>((AP7*Constants!$H65*Constants!$H83*(1-Constants!$H101))+(AP7*Constants!$H65*Constants!$H117))</f>
        <v>3293647.9643368279</v>
      </c>
      <c r="AQ52" s="22">
        <f>((AQ7*Constants!$H65*Constants!$H83*(1-Constants!$H101))+(AQ7*Constants!$H65*Constants!$H117))</f>
        <v>3319979.7654192536</v>
      </c>
      <c r="AR52" s="22">
        <f>((AR7*Constants!$H65*Constants!$H83*(1-Constants!$H101))+(AR7*Constants!$H65*Constants!$H117))</f>
        <v>3346281.0291373599</v>
      </c>
      <c r="AS52" s="22">
        <f>((AS7*Constants!$H65*Constants!$H83*(1-Constants!$H101))+(AS7*Constants!$H65*Constants!$H117))</f>
        <v>3375452.9678529426</v>
      </c>
      <c r="AT52" s="22">
        <f>((AT7*Constants!$H65*Constants!$H83*(1-Constants!$H101))+(AT7*Constants!$H65*Constants!$H117))</f>
        <v>3404552.5144082895</v>
      </c>
      <c r="AU52" s="22">
        <f>((AU7*Constants!$H65*Constants!$H83*(1-Constants!$H101))+(AU7*Constants!$H65*Constants!$H117))</f>
        <v>3436355.2560484177</v>
      </c>
      <c r="AV52" s="22">
        <f>((AV7*Constants!$H65*Constants!$H83*(1-Constants!$H101))+(AV7*Constants!$H65*Constants!$H117))</f>
        <v>3468330.0257621077</v>
      </c>
      <c r="AW52" s="22">
        <f>((AW7*Constants!$H65*Constants!$H83*(1-Constants!$H101))+(AW7*Constants!$H65*Constants!$H117))</f>
        <v>3504947.2494374709</v>
      </c>
      <c r="AX52" s="22">
        <f>((AX7*Constants!$H65*Constants!$H83*(1-Constants!$H101))+(AX7*Constants!$H65*Constants!$H117))</f>
        <v>3543977.2797991303</v>
      </c>
      <c r="AY52" s="22">
        <f>((AY7*Constants!$H65*Constants!$H83*(1-Constants!$H101))+(AY7*Constants!$H65*Constants!$H117))</f>
        <v>3585213.7373736706</v>
      </c>
      <c r="AZ52" s="22">
        <f>((AZ7*Constants!$H65*Constants!$H83*(1-Constants!$H101))+(AZ7*Constants!$H65*Constants!$H117))</f>
        <v>3632421.8024830404</v>
      </c>
      <c r="BA52" s="22">
        <f>((BA7*Constants!$H65*Constants!$H83*(1-Constants!$H101))+(BA7*Constants!$H65*Constants!$H117))</f>
        <v>3677237.8852844518</v>
      </c>
      <c r="BB52" s="22">
        <f>((BB7*Constants!$H65*Constants!$H83*(1-Constants!$H101))+(BB7*Constants!$H65*Constants!$H117))</f>
        <v>3723815.5437348364</v>
      </c>
      <c r="BC52" s="22">
        <f>((BC7*Constants!$H65*Constants!$H83*(1-Constants!$H101))+(BC7*Constants!$H65*Constants!$H117))</f>
        <v>3774895.0422931914</v>
      </c>
      <c r="BD52" s="22">
        <f>((BD7*Constants!$H65*Constants!$H83*(1-Constants!$H101))+(BD7*Constants!$H65*Constants!$H117))</f>
        <v>3822780.9981280579</v>
      </c>
      <c r="BE52" s="22">
        <f>((BE7*Constants!$H65*Constants!$H83*(1-Constants!$H101))+(BE7*Constants!$H65*Constants!$H117))</f>
        <v>3871308.3870439189</v>
      </c>
      <c r="BF52" s="22">
        <f>((BF7*Constants!$H65*Constants!$H83*(1-Constants!$H101))+(BF7*Constants!$H65*Constants!$H117))</f>
        <v>3920609.8009223808</v>
      </c>
      <c r="BG52" s="22">
        <f>((BG7*Constants!$H65*Constants!$H83*(1-Constants!$H101))+(BG7*Constants!$H65*Constants!$H117))</f>
        <v>3971490.3540241607</v>
      </c>
      <c r="BH52" s="22">
        <f>((BH7*Constants!$H65*Constants!$H83*(1-Constants!$H101))+(BH7*Constants!$H65*Constants!$H117))</f>
        <v>4020093.2515090378</v>
      </c>
      <c r="BI52" s="22">
        <f>((BI7*Constants!$H65*Constants!$H83*(1-Constants!$H101))+(BI7*Constants!$H65*Constants!$H117))</f>
        <v>4070390.1155055203</v>
      </c>
      <c r="BJ52" s="22">
        <f>((BJ7*Constants!$H65*Constants!$H83*(1-Constants!$H101))+(BJ7*Constants!$H65*Constants!$H117))</f>
        <v>4122588.7530257506</v>
      </c>
      <c r="BK52" s="22">
        <f>((BK7*Constants!$H65*Constants!$H83*(1-Constants!$H101))+(BK7*Constants!$H65*Constants!$H117))</f>
        <v>4176906.9639808917</v>
      </c>
      <c r="BL52" s="22">
        <f>((BL7*Constants!$H65*Constants!$H83*(1-Constants!$H101))+(BL7*Constants!$H65*Constants!$H117))</f>
        <v>4230188.7810718343</v>
      </c>
      <c r="BM52" s="22">
        <f>((BM7*Constants!$H65*Constants!$H83*(1-Constants!$H101))+(BM7*Constants!$H65*Constants!$H117))</f>
        <v>4236858.0650620311</v>
      </c>
      <c r="BN52" s="22">
        <f>((BN7*Constants!$H65*Constants!$H83*(1-Constants!$H101))+(BN7*Constants!$H65*Constants!$H117))</f>
        <v>4236503.4700542782</v>
      </c>
      <c r="BO52" s="22">
        <f>((BO7*Constants!$H65*Constants!$H83*(1-Constants!$H101))+(BO7*Constants!$H65*Constants!$H117))</f>
        <v>4238430.2607671898</v>
      </c>
      <c r="BP52" s="22">
        <f>((BP7*Constants!$H65*Constants!$H83*(1-Constants!$H101))+(BP7*Constants!$H65*Constants!$H117))</f>
        <v>4238331.6747960215</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20433962.868888248</v>
      </c>
      <c r="AM53" s="22">
        <f>((AM8*Constants!$H66*Constants!$H84*(1-Constants!$H102))+(AM8*Constants!$H66*Constants!$H118))</f>
        <v>20764533.309328429</v>
      </c>
      <c r="AN53" s="22">
        <f>((AN8*Constants!$H66*Constants!$H84*(1-Constants!$H102))+(AN8*Constants!$H66*Constants!$H118))</f>
        <v>20836106.384272259</v>
      </c>
      <c r="AO53" s="22">
        <f>((AO8*Constants!$H66*Constants!$H84*(1-Constants!$H102))+(AO8*Constants!$H66*Constants!$H118))</f>
        <v>20840656.464365464</v>
      </c>
      <c r="AP53" s="22">
        <f>((AP8*Constants!$H66*Constants!$H84*(1-Constants!$H102))+(AP8*Constants!$H66*Constants!$H118))</f>
        <v>20893836.242678482</v>
      </c>
      <c r="AQ53" s="22">
        <f>((AQ8*Constants!$H66*Constants!$H84*(1-Constants!$H102))+(AQ8*Constants!$H66*Constants!$H118))</f>
        <v>21007770.295229163</v>
      </c>
      <c r="AR53" s="22">
        <f>((AR8*Constants!$H66*Constants!$H84*(1-Constants!$H102))+(AR8*Constants!$H66*Constants!$H118))</f>
        <v>21147677.924733881</v>
      </c>
      <c r="AS53" s="22">
        <f>((AS8*Constants!$H66*Constants!$H84*(1-Constants!$H102))+(AS8*Constants!$H66*Constants!$H118))</f>
        <v>21325597.422268175</v>
      </c>
      <c r="AT53" s="22">
        <f>((AT8*Constants!$H66*Constants!$H84*(1-Constants!$H102))+(AT8*Constants!$H66*Constants!$H118))</f>
        <v>21487136.696457449</v>
      </c>
      <c r="AU53" s="22">
        <f>((AU8*Constants!$H66*Constants!$H84*(1-Constants!$H102))+(AU8*Constants!$H66*Constants!$H118))</f>
        <v>21682117.372995064</v>
      </c>
      <c r="AV53" s="22">
        <f>((AV8*Constants!$H66*Constants!$H84*(1-Constants!$H102))+(AV8*Constants!$H66*Constants!$H118))</f>
        <v>21864972.816329867</v>
      </c>
      <c r="AW53" s="22">
        <f>((AW8*Constants!$H66*Constants!$H84*(1-Constants!$H102))+(AW8*Constants!$H66*Constants!$H118))</f>
        <v>21957524.205452267</v>
      </c>
      <c r="AX53" s="22">
        <f>((AX8*Constants!$H66*Constants!$H84*(1-Constants!$H102))+(AX8*Constants!$H66*Constants!$H118))</f>
        <v>22065704.656513732</v>
      </c>
      <c r="AY53" s="22">
        <f>((AY8*Constants!$H66*Constants!$H84*(1-Constants!$H102))+(AY8*Constants!$H66*Constants!$H118))</f>
        <v>22184190.813061714</v>
      </c>
      <c r="AZ53" s="22">
        <f>((AZ8*Constants!$H66*Constants!$H84*(1-Constants!$H102))+(AZ8*Constants!$H66*Constants!$H118))</f>
        <v>22371046.427617569</v>
      </c>
      <c r="BA53" s="22">
        <f>((BA8*Constants!$H66*Constants!$H84*(1-Constants!$H102))+(BA8*Constants!$H66*Constants!$H118))</f>
        <v>22490710.346415125</v>
      </c>
      <c r="BB53" s="22">
        <f>((BB8*Constants!$H66*Constants!$H84*(1-Constants!$H102))+(BB8*Constants!$H66*Constants!$H118))</f>
        <v>22635032.910486132</v>
      </c>
      <c r="BC53" s="22">
        <f>((BC8*Constants!$H66*Constants!$H84*(1-Constants!$H102))+(BC8*Constants!$H66*Constants!$H118))</f>
        <v>22816758.260434136</v>
      </c>
      <c r="BD53" s="22">
        <f>((BD8*Constants!$H66*Constants!$H84*(1-Constants!$H102))+(BD8*Constants!$H66*Constants!$H118))</f>
        <v>22920922.432533767</v>
      </c>
      <c r="BE53" s="22">
        <f>((BE8*Constants!$H66*Constants!$H84*(1-Constants!$H102))+(BE8*Constants!$H66*Constants!$H118))</f>
        <v>23005591.059067428</v>
      </c>
      <c r="BF53" s="22">
        <f>((BF8*Constants!$H66*Constants!$H84*(1-Constants!$H102))+(BF8*Constants!$H66*Constants!$H118))</f>
        <v>23072602.304803066</v>
      </c>
      <c r="BG53" s="22">
        <f>((BG8*Constants!$H66*Constants!$H84*(1-Constants!$H102))+(BG8*Constants!$H66*Constants!$H118))</f>
        <v>23271687.94097288</v>
      </c>
      <c r="BH53" s="22">
        <f>((BH8*Constants!$H66*Constants!$H84*(1-Constants!$H102))+(BH8*Constants!$H66*Constants!$H118))</f>
        <v>23416799.658652943</v>
      </c>
      <c r="BI53" s="22">
        <f>((BI8*Constants!$H66*Constants!$H84*(1-Constants!$H102))+(BI8*Constants!$H66*Constants!$H118))</f>
        <v>23561459.393058464</v>
      </c>
      <c r="BJ53" s="22">
        <f>((BJ8*Constants!$H66*Constants!$H84*(1-Constants!$H102))+(BJ8*Constants!$H66*Constants!$H118))</f>
        <v>23707415.701606348</v>
      </c>
      <c r="BK53" s="22">
        <f>((BK8*Constants!$H66*Constants!$H84*(1-Constants!$H102))+(BK8*Constants!$H66*Constants!$H118))</f>
        <v>23856329.387606468</v>
      </c>
      <c r="BL53" s="22">
        <f>((BL8*Constants!$H66*Constants!$H84*(1-Constants!$H102))+(BL8*Constants!$H66*Constants!$H118))</f>
        <v>23988099.303658232</v>
      </c>
      <c r="BM53" s="22">
        <f>((BM8*Constants!$H66*Constants!$H84*(1-Constants!$H102))+(BM8*Constants!$H66*Constants!$H118))</f>
        <v>23545793.940822661</v>
      </c>
      <c r="BN53" s="22">
        <f>((BN8*Constants!$H66*Constants!$H84*(1-Constants!$H102))+(BN8*Constants!$H66*Constants!$H118))</f>
        <v>23023279.697820317</v>
      </c>
      <c r="BO53" s="22">
        <f>((BO8*Constants!$H66*Constants!$H84*(1-Constants!$H102))+(BO8*Constants!$H66*Constants!$H118))</f>
        <v>22531127.061425932</v>
      </c>
      <c r="BP53" s="22">
        <f>((BP8*Constants!$H66*Constants!$H84*(1-Constants!$H102))+(BP8*Constants!$H66*Constants!$H118))</f>
        <v>22020032.888521854</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135901191.46208844</v>
      </c>
      <c r="AM54" s="22">
        <f>((AM9*Constants!$H67*Constants!$H85*(1-Constants!$H103))+(AM9*Constants!$H67*Constants!$H119))</f>
        <v>138099733.02772713</v>
      </c>
      <c r="AN54" s="22">
        <f>((AN9*Constants!$H67*Constants!$H85*(1-Constants!$H103))+(AN9*Constants!$H67*Constants!$H119))</f>
        <v>138575747.7011354</v>
      </c>
      <c r="AO54" s="22">
        <f>((AO9*Constants!$H67*Constants!$H85*(1-Constants!$H103))+(AO9*Constants!$H67*Constants!$H119))</f>
        <v>138606009.14919046</v>
      </c>
      <c r="AP54" s="22">
        <f>((AP9*Constants!$H67*Constants!$H85*(1-Constants!$H103))+(AP9*Constants!$H67*Constants!$H119))</f>
        <v>138959694.593409</v>
      </c>
      <c r="AQ54" s="22">
        <f>((AQ9*Constants!$H67*Constants!$H85*(1-Constants!$H103))+(AQ9*Constants!$H67*Constants!$H119))</f>
        <v>139717441.56540316</v>
      </c>
      <c r="AR54" s="22">
        <f>((AR9*Constants!$H67*Constants!$H85*(1-Constants!$H103))+(AR9*Constants!$H67*Constants!$H119))</f>
        <v>140647932.32073665</v>
      </c>
      <c r="AS54" s="22">
        <f>((AS9*Constants!$H67*Constants!$H85*(1-Constants!$H103))+(AS9*Constants!$H67*Constants!$H119))</f>
        <v>141831230.53138676</v>
      </c>
      <c r="AT54" s="22">
        <f>((AT9*Constants!$H67*Constants!$H85*(1-Constants!$H103))+(AT9*Constants!$H67*Constants!$H119))</f>
        <v>142905587.96127462</v>
      </c>
      <c r="AU54" s="22">
        <f>((AU9*Constants!$H67*Constants!$H85*(1-Constants!$H103))+(AU9*Constants!$H67*Constants!$H119))</f>
        <v>144202355.81896177</v>
      </c>
      <c r="AV54" s="22">
        <f>((AV9*Constants!$H67*Constants!$H85*(1-Constants!$H103))+(AV9*Constants!$H67*Constants!$H119))</f>
        <v>145418481.77426359</v>
      </c>
      <c r="AW54" s="22">
        <f>((AW9*Constants!$H67*Constants!$H85*(1-Constants!$H103))+(AW9*Constants!$H67*Constants!$H119))</f>
        <v>146034017.98395082</v>
      </c>
      <c r="AX54" s="22">
        <f>((AX9*Constants!$H67*Constants!$H85*(1-Constants!$H103))+(AX9*Constants!$H67*Constants!$H119))</f>
        <v>146753499.18720496</v>
      </c>
      <c r="AY54" s="22">
        <f>((AY9*Constants!$H67*Constants!$H85*(1-Constants!$H103))+(AY9*Constants!$H67*Constants!$H119))</f>
        <v>147541521.06773561</v>
      </c>
      <c r="AZ54" s="22">
        <f>((AZ9*Constants!$H67*Constants!$H85*(1-Constants!$H103))+(AZ9*Constants!$H67*Constants!$H119))</f>
        <v>148784251.16431341</v>
      </c>
      <c r="BA54" s="22">
        <f>((BA9*Constants!$H67*Constants!$H85*(1-Constants!$H103))+(BA9*Constants!$H67*Constants!$H119))</f>
        <v>149580106.04786962</v>
      </c>
      <c r="BB54" s="22">
        <f>((BB9*Constants!$H67*Constants!$H85*(1-Constants!$H103))+(BB9*Constants!$H67*Constants!$H119))</f>
        <v>150539959.43205959</v>
      </c>
      <c r="BC54" s="22">
        <f>((BC9*Constants!$H67*Constants!$H85*(1-Constants!$H103))+(BC9*Constants!$H67*Constants!$H119))</f>
        <v>151748569.41805506</v>
      </c>
      <c r="BD54" s="22">
        <f>((BD9*Constants!$H67*Constants!$H85*(1-Constants!$H103))+(BD9*Constants!$H67*Constants!$H119))</f>
        <v>152441339.351466</v>
      </c>
      <c r="BE54" s="22">
        <f>((BE9*Constants!$H67*Constants!$H85*(1-Constants!$H103))+(BE9*Constants!$H67*Constants!$H119))</f>
        <v>153004449.2728852</v>
      </c>
      <c r="BF54" s="22">
        <f>((BF9*Constants!$H67*Constants!$H85*(1-Constants!$H103))+(BF9*Constants!$H67*Constants!$H119))</f>
        <v>153450124.35780466</v>
      </c>
      <c r="BG54" s="22">
        <f>((BG9*Constants!$H67*Constants!$H85*(1-Constants!$H103))+(BG9*Constants!$H67*Constants!$H119))</f>
        <v>154774193.27835944</v>
      </c>
      <c r="BH54" s="22">
        <f>((BH9*Constants!$H67*Constants!$H85*(1-Constants!$H103))+(BH9*Constants!$H67*Constants!$H119))</f>
        <v>155739295.1264134</v>
      </c>
      <c r="BI54" s="22">
        <f>((BI9*Constants!$H67*Constants!$H85*(1-Constants!$H103))+(BI9*Constants!$H67*Constants!$H119))</f>
        <v>156701390.94641864</v>
      </c>
      <c r="BJ54" s="22">
        <f>((BJ9*Constants!$H67*Constants!$H85*(1-Constants!$H103))+(BJ9*Constants!$H67*Constants!$H119))</f>
        <v>157672109.95772046</v>
      </c>
      <c r="BK54" s="22">
        <f>((BK9*Constants!$H67*Constants!$H85*(1-Constants!$H103))+(BK9*Constants!$H67*Constants!$H119))</f>
        <v>158662497.74898148</v>
      </c>
      <c r="BL54" s="22">
        <f>((BL9*Constants!$H67*Constants!$H85*(1-Constants!$H103))+(BL9*Constants!$H67*Constants!$H119))</f>
        <v>159538866.60142565</v>
      </c>
      <c r="BM54" s="22">
        <f>((BM9*Constants!$H67*Constants!$H85*(1-Constants!$H103))+(BM9*Constants!$H67*Constants!$H119))</f>
        <v>156597203.93006271</v>
      </c>
      <c r="BN54" s="22">
        <f>((BN9*Constants!$H67*Constants!$H85*(1-Constants!$H103))+(BN9*Constants!$H67*Constants!$H119))</f>
        <v>153122091.9982481</v>
      </c>
      <c r="BO54" s="22">
        <f>((BO9*Constants!$H67*Constants!$H85*(1-Constants!$H103))+(BO9*Constants!$H67*Constants!$H119))</f>
        <v>149848907.54076633</v>
      </c>
      <c r="BP54" s="22">
        <f>((BP9*Constants!$H67*Constants!$H85*(1-Constants!$H103))+(BP9*Constants!$H67*Constants!$H119))</f>
        <v>146449747.64737388</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24268446.708516356</v>
      </c>
      <c r="AM55" s="22">
        <f>((AM10*Constants!$H68*Constants!$H86*(1-Constants!$H104))+(AM10*Constants!$H68*Constants!$H120))</f>
        <v>25255200.625055019</v>
      </c>
      <c r="AN55" s="22">
        <f>((AN10*Constants!$H68*Constants!$H86*(1-Constants!$H104))+(AN10*Constants!$H68*Constants!$H120))</f>
        <v>25944431.459437195</v>
      </c>
      <c r="AO55" s="22">
        <f>((AO10*Constants!$H68*Constants!$H86*(1-Constants!$H104))+(AO10*Constants!$H68*Constants!$H120))</f>
        <v>26558882.424080856</v>
      </c>
      <c r="AP55" s="22">
        <f>((AP10*Constants!$H68*Constants!$H86*(1-Constants!$H104))+(AP10*Constants!$H68*Constants!$H120))</f>
        <v>27243958.232388422</v>
      </c>
      <c r="AQ55" s="22">
        <f>((AQ10*Constants!$H68*Constants!$H86*(1-Constants!$H104))+(AQ10*Constants!$H68*Constants!$H120))</f>
        <v>28020654.518716015</v>
      </c>
      <c r="AR55" s="22">
        <f>((AR10*Constants!$H68*Constants!$H86*(1-Constants!$H104))+(AR10*Constants!$H68*Constants!$H120))</f>
        <v>28847549.192249559</v>
      </c>
      <c r="AS55" s="22">
        <f>((AS10*Constants!$H68*Constants!$H86*(1-Constants!$H104))+(AS10*Constants!$H68*Constants!$H120))</f>
        <v>29744394.062135387</v>
      </c>
      <c r="AT55" s="22">
        <f>((AT10*Constants!$H68*Constants!$H86*(1-Constants!$H104))+(AT10*Constants!$H68*Constants!$H120))</f>
        <v>30637784.494374756</v>
      </c>
      <c r="AU55" s="22">
        <f>((AU10*Constants!$H68*Constants!$H86*(1-Constants!$H104))+(AU10*Constants!$H68*Constants!$H120))</f>
        <v>31599442.877174869</v>
      </c>
      <c r="AV55" s="22">
        <f>((AV10*Constants!$H68*Constants!$H86*(1-Constants!$H104))+(AV10*Constants!$H68*Constants!$H120))</f>
        <v>32565362.947834034</v>
      </c>
      <c r="AW55" s="22">
        <f>((AW10*Constants!$H68*Constants!$H86*(1-Constants!$H104))+(AW10*Constants!$H68*Constants!$H120))</f>
        <v>33787734.566635422</v>
      </c>
      <c r="AX55" s="22">
        <f>((AX10*Constants!$H68*Constants!$H86*(1-Constants!$H104))+(AX10*Constants!$H68*Constants!$H120))</f>
        <v>35082372.061771557</v>
      </c>
      <c r="AY55" s="22">
        <f>((AY10*Constants!$H68*Constants!$H86*(1-Constants!$H104))+(AY10*Constants!$H68*Constants!$H120))</f>
        <v>36445662.911197141</v>
      </c>
      <c r="AZ55" s="22">
        <f>((AZ10*Constants!$H68*Constants!$H86*(1-Constants!$H104))+(AZ10*Constants!$H68*Constants!$H120))</f>
        <v>37980805.210873723</v>
      </c>
      <c r="BA55" s="22">
        <f>((BA10*Constants!$H68*Constants!$H86*(1-Constants!$H104))+(BA10*Constants!$H68*Constants!$H120))</f>
        <v>39464799.681854658</v>
      </c>
      <c r="BB55" s="22">
        <f>((BB10*Constants!$H68*Constants!$H86*(1-Constants!$H104))+(BB10*Constants!$H68*Constants!$H120))</f>
        <v>41056197.33224234</v>
      </c>
      <c r="BC55" s="22">
        <f>((BC10*Constants!$H68*Constants!$H86*(1-Constants!$H104))+(BC10*Constants!$H68*Constants!$H120))</f>
        <v>42787131.285746336</v>
      </c>
      <c r="BD55" s="22">
        <f>((BD10*Constants!$H68*Constants!$H86*(1-Constants!$H104))+(BD10*Constants!$H68*Constants!$H120))</f>
        <v>44445989.938292213</v>
      </c>
      <c r="BE55" s="22">
        <f>((BE10*Constants!$H68*Constants!$H86*(1-Constants!$H104))+(BE10*Constants!$H68*Constants!$H120))</f>
        <v>46138529.771423317</v>
      </c>
      <c r="BF55" s="22">
        <f>((BF10*Constants!$H68*Constants!$H86*(1-Constants!$H104))+(BF10*Constants!$H68*Constants!$H120))</f>
        <v>47869020.264081411</v>
      </c>
      <c r="BG55" s="22">
        <f>((BG10*Constants!$H68*Constants!$H86*(1-Constants!$H104))+(BG10*Constants!$H68*Constants!$H120))</f>
        <v>49644355.600387536</v>
      </c>
      <c r="BH55" s="22">
        <f>((BH10*Constants!$H68*Constants!$H86*(1-Constants!$H104))+(BH10*Constants!$H68*Constants!$H120))</f>
        <v>51368249.217267156</v>
      </c>
      <c r="BI55" s="22">
        <f>((BI10*Constants!$H68*Constants!$H86*(1-Constants!$H104))+(BI10*Constants!$H68*Constants!$H120))</f>
        <v>53154643.92286516</v>
      </c>
      <c r="BJ55" s="22">
        <f>((BJ10*Constants!$H68*Constants!$H86*(1-Constants!$H104))+(BJ10*Constants!$H68*Constants!$H120))</f>
        <v>55010679.369428284</v>
      </c>
      <c r="BK55" s="22">
        <f>((BK10*Constants!$H68*Constants!$H86*(1-Constants!$H104))+(BK10*Constants!$H68*Constants!$H120))</f>
        <v>56943948.408696748</v>
      </c>
      <c r="BL55" s="22">
        <f>((BL10*Constants!$H68*Constants!$H86*(1-Constants!$H104))+(BL10*Constants!$H68*Constants!$H120))</f>
        <v>58909296.114368141</v>
      </c>
      <c r="BM55" s="22">
        <f>((BM10*Constants!$H68*Constants!$H86*(1-Constants!$H104))+(BM10*Constants!$H68*Constants!$H120))</f>
        <v>59499568.632999212</v>
      </c>
      <c r="BN55" s="22">
        <f>((BN10*Constants!$H68*Constants!$H86*(1-Constants!$H104))+(BN10*Constants!$H68*Constants!$H120))</f>
        <v>59876202.805733107</v>
      </c>
      <c r="BO55" s="22">
        <f>((BO10*Constants!$H68*Constants!$H86*(1-Constants!$H104))+(BO10*Constants!$H68*Constants!$H120))</f>
        <v>60316542.238031991</v>
      </c>
      <c r="BP55" s="22">
        <f>((BP10*Constants!$H68*Constants!$H86*(1-Constants!$H104))+(BP10*Constants!$H68*Constants!$H120))</f>
        <v>60690921.457823813</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3788937.5417659045</v>
      </c>
      <c r="AM56" s="22">
        <f>((AM11*Constants!$H69*Constants!$H87*(1-Constants!$H105))+(AM11*Constants!$H69*Constants!$H121))</f>
        <v>3794651.0232706433</v>
      </c>
      <c r="AN56" s="22">
        <f>((AN11*Constants!$H69*Constants!$H87*(1-Constants!$H105))+(AN11*Constants!$H69*Constants!$H121))</f>
        <v>3801026.0124941599</v>
      </c>
      <c r="AO56" s="22">
        <f>((AO11*Constants!$H69*Constants!$H87*(1-Constants!$H105))+(AO11*Constants!$H69*Constants!$H121))</f>
        <v>3808209.8913115221</v>
      </c>
      <c r="AP56" s="22">
        <f>((AP11*Constants!$H69*Constants!$H87*(1-Constants!$H105))+(AP11*Constants!$H69*Constants!$H121))</f>
        <v>3816282.1322726686</v>
      </c>
      <c r="AQ56" s="22">
        <f>((AQ11*Constants!$H69*Constants!$H87*(1-Constants!$H105))+(AQ11*Constants!$H69*Constants!$H121))</f>
        <v>3825215.6173384143</v>
      </c>
      <c r="AR56" s="22">
        <f>((AR11*Constants!$H69*Constants!$H87*(1-Constants!$H105))+(AR11*Constants!$H69*Constants!$H121))</f>
        <v>3830720.2539593284</v>
      </c>
      <c r="AS56" s="22">
        <f>((AS11*Constants!$H69*Constants!$H87*(1-Constants!$H105))+(AS11*Constants!$H69*Constants!$H121))</f>
        <v>3836944.3994715372</v>
      </c>
      <c r="AT56" s="22">
        <f>((AT11*Constants!$H69*Constants!$H87*(1-Constants!$H105))+(AT11*Constants!$H69*Constants!$H121))</f>
        <v>3843791.4042110723</v>
      </c>
      <c r="AU56" s="22">
        <f>((AU11*Constants!$H69*Constants!$H87*(1-Constants!$H105))+(AU11*Constants!$H69*Constants!$H121))</f>
        <v>3851292.3213346181</v>
      </c>
      <c r="AV56" s="22">
        <f>((AV11*Constants!$H69*Constants!$H87*(1-Constants!$H105))+(AV11*Constants!$H69*Constants!$H121))</f>
        <v>3859365.7277408289</v>
      </c>
      <c r="AW56" s="22">
        <f>((AW11*Constants!$H69*Constants!$H87*(1-Constants!$H105))+(AW11*Constants!$H69*Constants!$H121))</f>
        <v>3864724.9901856203</v>
      </c>
      <c r="AX56" s="22">
        <f>((AX11*Constants!$H69*Constants!$H87*(1-Constants!$H105))+(AX11*Constants!$H69*Constants!$H121))</f>
        <v>3870628.4647466815</v>
      </c>
      <c r="AY56" s="22">
        <f>((AY11*Constants!$H69*Constants!$H87*(1-Constants!$H105))+(AY11*Constants!$H69*Constants!$H121))</f>
        <v>3877050.7938976409</v>
      </c>
      <c r="AZ56" s="22">
        <f>((AZ11*Constants!$H69*Constants!$H87*(1-Constants!$H105))+(AZ11*Constants!$H69*Constants!$H121))</f>
        <v>3884054.7096870779</v>
      </c>
      <c r="BA56" s="22">
        <f>((BA11*Constants!$H69*Constants!$H87*(1-Constants!$H105))+(BA11*Constants!$H69*Constants!$H121))</f>
        <v>3891441.1865604445</v>
      </c>
      <c r="BB56" s="22">
        <f>((BB11*Constants!$H69*Constants!$H87*(1-Constants!$H105))+(BB11*Constants!$H69*Constants!$H121))</f>
        <v>3896111.6964474693</v>
      </c>
      <c r="BC56" s="22">
        <f>((BC11*Constants!$H69*Constants!$H87*(1-Constants!$H105))+(BC11*Constants!$H69*Constants!$H121))</f>
        <v>3901259.0513268746</v>
      </c>
      <c r="BD56" s="22">
        <f>((BD11*Constants!$H69*Constants!$H87*(1-Constants!$H105))+(BD11*Constants!$H69*Constants!$H121))</f>
        <v>3906701.8859674726</v>
      </c>
      <c r="BE56" s="22">
        <f>((BE11*Constants!$H69*Constants!$H87*(1-Constants!$H105))+(BE11*Constants!$H69*Constants!$H121))</f>
        <v>3912510.2201679484</v>
      </c>
      <c r="BF56" s="22">
        <f>((BF11*Constants!$H69*Constants!$H87*(1-Constants!$H105))+(BF11*Constants!$H69*Constants!$H121))</f>
        <v>3918674.7053748635</v>
      </c>
      <c r="BG56" s="22">
        <f>((BG11*Constants!$H69*Constants!$H87*(1-Constants!$H105))+(BG11*Constants!$H69*Constants!$H121))</f>
        <v>3922246.8978343154</v>
      </c>
      <c r="BH56" s="22">
        <f>((BH11*Constants!$H69*Constants!$H87*(1-Constants!$H105))+(BH11*Constants!$H69*Constants!$H121))</f>
        <v>3926068.6609516563</v>
      </c>
      <c r="BI56" s="22">
        <f>((BI11*Constants!$H69*Constants!$H87*(1-Constants!$H105))+(BI11*Constants!$H69*Constants!$H121))</f>
        <v>3930215.7153053866</v>
      </c>
      <c r="BJ56" s="22">
        <f>((BJ11*Constants!$H69*Constants!$H87*(1-Constants!$H105))+(BJ11*Constants!$H69*Constants!$H121))</f>
        <v>3934682.8501161388</v>
      </c>
      <c r="BK56" s="22">
        <f>((BK11*Constants!$H69*Constants!$H87*(1-Constants!$H105))+(BK11*Constants!$H69*Constants!$H121))</f>
        <v>3939465.7206675946</v>
      </c>
      <c r="BL56" s="22">
        <f>((BL11*Constants!$H69*Constants!$H87*(1-Constants!$H105))+(BL11*Constants!$H69*Constants!$H121))</f>
        <v>3941503.6076511699</v>
      </c>
      <c r="BM56" s="22">
        <f>((BM11*Constants!$H69*Constants!$H87*(1-Constants!$H105))+(BM11*Constants!$H69*Constants!$H121))</f>
        <v>3942771.0479922779</v>
      </c>
      <c r="BN56" s="22">
        <f>((BN11*Constants!$H69*Constants!$H87*(1-Constants!$H105))+(BN11*Constants!$H69*Constants!$H121))</f>
        <v>3944118.1505788006</v>
      </c>
      <c r="BO56" s="22">
        <f>((BO11*Constants!$H69*Constants!$H87*(1-Constants!$H105))+(BO11*Constants!$H69*Constants!$H121))</f>
        <v>3945739.0669080098</v>
      </c>
      <c r="BP56" s="22">
        <f>((BP11*Constants!$H69*Constants!$H87*(1-Constants!$H105))+(BP11*Constants!$H69*Constants!$H121))</f>
        <v>3947533.5029194402</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3083680.1242535687</v>
      </c>
      <c r="AM57" s="22">
        <f>((AM12*Constants!$H70*Constants!$H88*(1-Constants!$H106))+(AM12*Constants!$H70*Constants!$H122))</f>
        <v>3088330.1215581545</v>
      </c>
      <c r="AN57" s="22">
        <f>((AN12*Constants!$H70*Constants!$H88*(1-Constants!$H106))+(AN12*Constants!$H70*Constants!$H122))</f>
        <v>3093518.4962263019</v>
      </c>
      <c r="AO57" s="22">
        <f>((AO12*Constants!$H70*Constants!$H88*(1-Constants!$H106))+(AO12*Constants!$H70*Constants!$H122))</f>
        <v>3099365.1970705232</v>
      </c>
      <c r="AP57" s="22">
        <f>((AP12*Constants!$H70*Constants!$H88*(1-Constants!$H106))+(AP12*Constants!$H70*Constants!$H122))</f>
        <v>3105934.9039436723</v>
      </c>
      <c r="AQ57" s="22">
        <f>((AQ12*Constants!$H70*Constants!$H88*(1-Constants!$H106))+(AQ12*Constants!$H70*Constants!$H122))</f>
        <v>3113205.5464480398</v>
      </c>
      <c r="AR57" s="22">
        <f>((AR12*Constants!$H70*Constants!$H88*(1-Constants!$H106))+(AR12*Constants!$H70*Constants!$H122))</f>
        <v>3117685.5724057225</v>
      </c>
      <c r="AS57" s="22">
        <f>((AS12*Constants!$H70*Constants!$H88*(1-Constants!$H106))+(AS12*Constants!$H70*Constants!$H122))</f>
        <v>3122751.1807972277</v>
      </c>
      <c r="AT57" s="22">
        <f>((AT12*Constants!$H70*Constants!$H88*(1-Constants!$H106))+(AT12*Constants!$H70*Constants!$H122))</f>
        <v>3128323.7119337888</v>
      </c>
      <c r="AU57" s="22">
        <f>((AU12*Constants!$H70*Constants!$H88*(1-Constants!$H106))+(AU12*Constants!$H70*Constants!$H122))</f>
        <v>3134428.4388638535</v>
      </c>
      <c r="AV57" s="22">
        <f>((AV12*Constants!$H70*Constants!$H88*(1-Constants!$H106))+(AV12*Constants!$H70*Constants!$H122))</f>
        <v>3140999.0942508653</v>
      </c>
      <c r="AW57" s="22">
        <f>((AW12*Constants!$H70*Constants!$H88*(1-Constants!$H106))+(AW12*Constants!$H70*Constants!$H122))</f>
        <v>3145360.8053900669</v>
      </c>
      <c r="AX57" s="22">
        <f>((AX12*Constants!$H70*Constants!$H88*(1-Constants!$H106))+(AX12*Constants!$H70*Constants!$H122))</f>
        <v>3150165.4312165193</v>
      </c>
      <c r="AY57" s="22">
        <f>((AY12*Constants!$H70*Constants!$H88*(1-Constants!$H106))+(AY12*Constants!$H70*Constants!$H122))</f>
        <v>3155392.3341506319</v>
      </c>
      <c r="AZ57" s="22">
        <f>((AZ12*Constants!$H70*Constants!$H88*(1-Constants!$H106))+(AZ12*Constants!$H70*Constants!$H122))</f>
        <v>3161092.5695527098</v>
      </c>
      <c r="BA57" s="22">
        <f>((BA12*Constants!$H70*Constants!$H88*(1-Constants!$H106))+(BA12*Constants!$H70*Constants!$H122))</f>
        <v>3167104.1576751256</v>
      </c>
      <c r="BB57" s="22">
        <f>((BB12*Constants!$H70*Constants!$H88*(1-Constants!$H106))+(BB12*Constants!$H70*Constants!$H122))</f>
        <v>3170905.3178552529</v>
      </c>
      <c r="BC57" s="22">
        <f>((BC12*Constants!$H70*Constants!$H88*(1-Constants!$H106))+(BC12*Constants!$H70*Constants!$H122))</f>
        <v>3175094.5650410764</v>
      </c>
      <c r="BD57" s="22">
        <f>((BD12*Constants!$H70*Constants!$H88*(1-Constants!$H106))+(BD12*Constants!$H70*Constants!$H122))</f>
        <v>3179524.2925875983</v>
      </c>
      <c r="BE57" s="22">
        <f>((BE12*Constants!$H70*Constants!$H88*(1-Constants!$H106))+(BE12*Constants!$H70*Constants!$H122))</f>
        <v>3184251.4870930742</v>
      </c>
      <c r="BF57" s="22">
        <f>((BF12*Constants!$H70*Constants!$H88*(1-Constants!$H106))+(BF12*Constants!$H70*Constants!$H122))</f>
        <v>3189268.5401057662</v>
      </c>
      <c r="BG57" s="22">
        <f>((BG12*Constants!$H70*Constants!$H88*(1-Constants!$H106))+(BG12*Constants!$H70*Constants!$H122))</f>
        <v>3192175.8191954303</v>
      </c>
      <c r="BH57" s="22">
        <f>((BH12*Constants!$H70*Constants!$H88*(1-Constants!$H106))+(BH12*Constants!$H70*Constants!$H122))</f>
        <v>3195286.2148761828</v>
      </c>
      <c r="BI57" s="22">
        <f>((BI12*Constants!$H70*Constants!$H88*(1-Constants!$H106))+(BI12*Constants!$H70*Constants!$H122))</f>
        <v>3198661.3534061359</v>
      </c>
      <c r="BJ57" s="22">
        <f>((BJ12*Constants!$H70*Constants!$H88*(1-Constants!$H106))+(BJ12*Constants!$H70*Constants!$H122))</f>
        <v>3202296.9939191905</v>
      </c>
      <c r="BK57" s="22">
        <f>((BK12*Constants!$H70*Constants!$H88*(1-Constants!$H106))+(BK12*Constants!$H70*Constants!$H122))</f>
        <v>3206189.600406847</v>
      </c>
      <c r="BL57" s="22">
        <f>((BL12*Constants!$H70*Constants!$H88*(1-Constants!$H106))+(BL12*Constants!$H70*Constants!$H122))</f>
        <v>3207848.163399098</v>
      </c>
      <c r="BM57" s="22">
        <f>((BM12*Constants!$H70*Constants!$H88*(1-Constants!$H106))+(BM12*Constants!$H70*Constants!$H122))</f>
        <v>3208879.6875521014</v>
      </c>
      <c r="BN57" s="22">
        <f>((BN12*Constants!$H70*Constants!$H88*(1-Constants!$H106))+(BN12*Constants!$H70*Constants!$H122))</f>
        <v>3209976.0459442888</v>
      </c>
      <c r="BO57" s="22">
        <f>((BO12*Constants!$H70*Constants!$H88*(1-Constants!$H106))+(BO12*Constants!$H70*Constants!$H122))</f>
        <v>3211295.2515031989</v>
      </c>
      <c r="BP57" s="22">
        <f>((BP12*Constants!$H70*Constants!$H88*(1-Constants!$H106))+(BP12*Constants!$H70*Constants!$H122))</f>
        <v>3212755.6784967026</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477910.54990219825</v>
      </c>
      <c r="AM58" s="22">
        <f>((AM13*Constants!$H71*Constants!$H89*(1-Constants!$H107))+(AM13*Constants!$H71*Constants!$H123))</f>
        <v>479288.20113468467</v>
      </c>
      <c r="AN58" s="22">
        <f>((AN13*Constants!$H71*Constants!$H89*(1-Constants!$H107))+(AN13*Constants!$H71*Constants!$H123))</f>
        <v>480752.67006819707</v>
      </c>
      <c r="AO58" s="22">
        <f>((AO13*Constants!$H71*Constants!$H89*(1-Constants!$H107))+(AO13*Constants!$H71*Constants!$H123))</f>
        <v>482334.41607028124</v>
      </c>
      <c r="AP58" s="22">
        <f>((AP13*Constants!$H71*Constants!$H89*(1-Constants!$H107))+(AP13*Constants!$H71*Constants!$H123))</f>
        <v>484050.38979682949</v>
      </c>
      <c r="AQ58" s="22">
        <f>((AQ13*Constants!$H71*Constants!$H89*(1-Constants!$H107))+(AQ13*Constants!$H71*Constants!$H123))</f>
        <v>485896.93649582722</v>
      </c>
      <c r="AR58" s="22">
        <f>((AR13*Constants!$H71*Constants!$H89*(1-Constants!$H107))+(AR13*Constants!$H71*Constants!$H123))</f>
        <v>487065.18911122344</v>
      </c>
      <c r="AS58" s="22">
        <f>((AS13*Constants!$H71*Constants!$H89*(1-Constants!$H107))+(AS13*Constants!$H71*Constants!$H123))</f>
        <v>488343.29057337291</v>
      </c>
      <c r="AT58" s="22">
        <f>((AT13*Constants!$H71*Constants!$H89*(1-Constants!$H107))+(AT13*Constants!$H71*Constants!$H123))</f>
        <v>489714.01640586852</v>
      </c>
      <c r="AU58" s="22">
        <f>((AU13*Constants!$H71*Constants!$H89*(1-Constants!$H107))+(AU13*Constants!$H71*Constants!$H123))</f>
        <v>491184.1074722003</v>
      </c>
      <c r="AV58" s="22">
        <f>((AV13*Constants!$H71*Constants!$H89*(1-Constants!$H107))+(AV13*Constants!$H71*Constants!$H123))</f>
        <v>492739.06740615313</v>
      </c>
      <c r="AW58" s="22">
        <f>((AW13*Constants!$H71*Constants!$H89*(1-Constants!$H107))+(AW13*Constants!$H71*Constants!$H123))</f>
        <v>493765.6381565106</v>
      </c>
      <c r="AX58" s="22">
        <f>((AX13*Constants!$H71*Constants!$H89*(1-Constants!$H107))+(AX13*Constants!$H71*Constants!$H123))</f>
        <v>494875.65822204907</v>
      </c>
      <c r="AY58" s="22">
        <f>((AY13*Constants!$H71*Constants!$H89*(1-Constants!$H107))+(AY13*Constants!$H71*Constants!$H123))</f>
        <v>496064.90455885447</v>
      </c>
      <c r="AZ58" s="22">
        <f>((AZ13*Constants!$H71*Constants!$H89*(1-Constants!$H107))+(AZ13*Constants!$H71*Constants!$H123))</f>
        <v>497345.4744629247</v>
      </c>
      <c r="BA58" s="22">
        <f>((BA13*Constants!$H71*Constants!$H89*(1-Constants!$H107))+(BA13*Constants!$H71*Constants!$H123))</f>
        <v>498680.79574928351</v>
      </c>
      <c r="BB58" s="22">
        <f>((BB13*Constants!$H71*Constants!$H89*(1-Constants!$H107))+(BB13*Constants!$H71*Constants!$H123))</f>
        <v>499498.16123594</v>
      </c>
      <c r="BC58" s="22">
        <f>((BC13*Constants!$H71*Constants!$H89*(1-Constants!$H107))+(BC13*Constants!$H71*Constants!$H123))</f>
        <v>500390.71312677104</v>
      </c>
      <c r="BD58" s="22">
        <f>((BD13*Constants!$H71*Constants!$H89*(1-Constants!$H107))+(BD13*Constants!$H71*Constants!$H123))</f>
        <v>501325.23711487523</v>
      </c>
      <c r="BE58" s="22">
        <f>((BE13*Constants!$H71*Constants!$H89*(1-Constants!$H107))+(BE13*Constants!$H71*Constants!$H123))</f>
        <v>502314.96838018351</v>
      </c>
      <c r="BF58" s="22">
        <f>((BF13*Constants!$H71*Constants!$H89*(1-Constants!$H107))+(BF13*Constants!$H71*Constants!$H123))</f>
        <v>503358.43507438857</v>
      </c>
      <c r="BG58" s="22">
        <f>((BG13*Constants!$H71*Constants!$H89*(1-Constants!$H107))+(BG13*Constants!$H71*Constants!$H123))</f>
        <v>503915.38324601989</v>
      </c>
      <c r="BH58" s="22">
        <f>((BH13*Constants!$H71*Constants!$H89*(1-Constants!$H107))+(BH13*Constants!$H71*Constants!$H123))</f>
        <v>504508.8559519978</v>
      </c>
      <c r="BI58" s="22">
        <f>((BI13*Constants!$H71*Constants!$H89*(1-Constants!$H107))+(BI13*Constants!$H71*Constants!$H123))</f>
        <v>505152.90581606142</v>
      </c>
      <c r="BJ58" s="22">
        <f>((BJ13*Constants!$H71*Constants!$H89*(1-Constants!$H107))+(BJ13*Constants!$H71*Constants!$H123))</f>
        <v>505846.70712253085</v>
      </c>
      <c r="BK58" s="22">
        <f>((BK13*Constants!$H71*Constants!$H89*(1-Constants!$H107))+(BK13*Constants!$H71*Constants!$H123))</f>
        <v>506589.57721767708</v>
      </c>
      <c r="BL58" s="22">
        <f>((BL13*Constants!$H71*Constants!$H89*(1-Constants!$H107))+(BL13*Constants!$H71*Constants!$H123))</f>
        <v>506825.29857377551</v>
      </c>
      <c r="BM58" s="22">
        <f>((BM13*Constants!$H71*Constants!$H89*(1-Constants!$H107))+(BM13*Constants!$H71*Constants!$H123))</f>
        <v>506914.97624157375</v>
      </c>
      <c r="BN58" s="22">
        <f>((BN13*Constants!$H71*Constants!$H89*(1-Constants!$H107))+(BN13*Constants!$H71*Constants!$H123))</f>
        <v>507013.6015872088</v>
      </c>
      <c r="BO58" s="22">
        <f>((BO13*Constants!$H71*Constants!$H89*(1-Constants!$H107))+(BO13*Constants!$H71*Constants!$H123))</f>
        <v>507156.49617617519</v>
      </c>
      <c r="BP58" s="22">
        <f>((BP13*Constants!$H71*Constants!$H89*(1-Constants!$H107))+(BP13*Constants!$H71*Constants!$H123))</f>
        <v>507325.56896401005</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5766497.0814750381</v>
      </c>
      <c r="AM59" s="22">
        <f>((AM14*Constants!$H72*Constants!$H90*(1-Constants!$H108))+(AM14*Constants!$H72*Constants!$H124))</f>
        <v>5783119.9030742869</v>
      </c>
      <c r="AN59" s="22">
        <f>((AN14*Constants!$H72*Constants!$H90*(1-Constants!$H108))+(AN14*Constants!$H72*Constants!$H124))</f>
        <v>5800790.2722108075</v>
      </c>
      <c r="AO59" s="22">
        <f>((AO14*Constants!$H72*Constants!$H90*(1-Constants!$H108))+(AO14*Constants!$H72*Constants!$H124))</f>
        <v>5819875.7134225992</v>
      </c>
      <c r="AP59" s="22">
        <f>((AP14*Constants!$H72*Constants!$H90*(1-Constants!$H108))+(AP14*Constants!$H72*Constants!$H124))</f>
        <v>5840580.7543304702</v>
      </c>
      <c r="AQ59" s="22">
        <f>((AQ14*Constants!$H72*Constants!$H90*(1-Constants!$H108))+(AQ14*Constants!$H72*Constants!$H124))</f>
        <v>5862861.2964795334</v>
      </c>
      <c r="AR59" s="22">
        <f>((AR14*Constants!$H72*Constants!$H90*(1-Constants!$H108))+(AR14*Constants!$H72*Constants!$H124))</f>
        <v>5876957.5019273665</v>
      </c>
      <c r="AS59" s="22">
        <f>((AS14*Constants!$H72*Constants!$H90*(1-Constants!$H108))+(AS14*Constants!$H72*Constants!$H124))</f>
        <v>5892379.1500847917</v>
      </c>
      <c r="AT59" s="22">
        <f>((AT14*Constants!$H72*Constants!$H90*(1-Constants!$H108))+(AT14*Constants!$H72*Constants!$H124))</f>
        <v>5908918.4093964063</v>
      </c>
      <c r="AU59" s="22">
        <f>((AU14*Constants!$H72*Constants!$H90*(1-Constants!$H108))+(AU14*Constants!$H72*Constants!$H124))</f>
        <v>5926656.6155214636</v>
      </c>
      <c r="AV59" s="22">
        <f>((AV14*Constants!$H72*Constants!$H90*(1-Constants!$H108))+(AV14*Constants!$H72*Constants!$H124))</f>
        <v>5945418.8544441769</v>
      </c>
      <c r="AW59" s="22">
        <f>((AW14*Constants!$H72*Constants!$H90*(1-Constants!$H108))+(AW14*Constants!$H72*Constants!$H124))</f>
        <v>5957805.518093002</v>
      </c>
      <c r="AX59" s="22">
        <f>((AX14*Constants!$H72*Constants!$H90*(1-Constants!$H108))+(AX14*Constants!$H72*Constants!$H124))</f>
        <v>5971199.0861354237</v>
      </c>
      <c r="AY59" s="22">
        <f>((AY14*Constants!$H72*Constants!$H90*(1-Constants!$H108))+(AY14*Constants!$H72*Constants!$H124))</f>
        <v>5985548.6030727383</v>
      </c>
      <c r="AZ59" s="22">
        <f>((AZ14*Constants!$H72*Constants!$H90*(1-Constants!$H108))+(AZ14*Constants!$H72*Constants!$H124))</f>
        <v>6001000.0355969984</v>
      </c>
      <c r="BA59" s="22">
        <f>((BA14*Constants!$H72*Constants!$H90*(1-Constants!$H108))+(BA14*Constants!$H72*Constants!$H124))</f>
        <v>6017112.1015520087</v>
      </c>
      <c r="BB59" s="22">
        <f>((BB14*Constants!$H72*Constants!$H90*(1-Constants!$H108))+(BB14*Constants!$H72*Constants!$H124))</f>
        <v>6026974.4820628976</v>
      </c>
      <c r="BC59" s="22">
        <f>((BC14*Constants!$H72*Constants!$H90*(1-Constants!$H108))+(BC14*Constants!$H72*Constants!$H124))</f>
        <v>6037744.0661923867</v>
      </c>
      <c r="BD59" s="22">
        <f>((BD14*Constants!$H72*Constants!$H90*(1-Constants!$H108))+(BD14*Constants!$H72*Constants!$H124))</f>
        <v>6049020.0881405799</v>
      </c>
      <c r="BE59" s="22">
        <f>((BE14*Constants!$H72*Constants!$H90*(1-Constants!$H108))+(BE14*Constants!$H72*Constants!$H124))</f>
        <v>6060962.2443746561</v>
      </c>
      <c r="BF59" s="22">
        <f>((BF14*Constants!$H72*Constants!$H90*(1-Constants!$H108))+(BF14*Constants!$H72*Constants!$H124))</f>
        <v>6073552.7754855137</v>
      </c>
      <c r="BG59" s="22">
        <f>((BG14*Constants!$H72*Constants!$H90*(1-Constants!$H108))+(BG14*Constants!$H72*Constants!$H124))</f>
        <v>6080272.9452053513</v>
      </c>
      <c r="BH59" s="22">
        <f>((BH14*Constants!$H72*Constants!$H90*(1-Constants!$H108))+(BH14*Constants!$H72*Constants!$H124))</f>
        <v>6087433.8221260589</v>
      </c>
      <c r="BI59" s="22">
        <f>((BI14*Constants!$H72*Constants!$H90*(1-Constants!$H108))+(BI14*Constants!$H72*Constants!$H124))</f>
        <v>6095204.9660403477</v>
      </c>
      <c r="BJ59" s="22">
        <f>((BJ14*Constants!$H72*Constants!$H90*(1-Constants!$H108))+(BJ14*Constants!$H72*Constants!$H124))</f>
        <v>6103576.4138137838</v>
      </c>
      <c r="BK59" s="22">
        <f>((BK14*Constants!$H72*Constants!$H90*(1-Constants!$H108))+(BK14*Constants!$H72*Constants!$H124))</f>
        <v>6112539.9285059217</v>
      </c>
      <c r="BL59" s="22">
        <f>((BL14*Constants!$H72*Constants!$H90*(1-Constants!$H108))+(BL14*Constants!$H72*Constants!$H124))</f>
        <v>6115384.1563896956</v>
      </c>
      <c r="BM59" s="22">
        <f>((BM14*Constants!$H72*Constants!$H90*(1-Constants!$H108))+(BM14*Constants!$H72*Constants!$H124))</f>
        <v>6116466.2124559162</v>
      </c>
      <c r="BN59" s="22">
        <f>((BN14*Constants!$H72*Constants!$H90*(1-Constants!$H108))+(BN14*Constants!$H72*Constants!$H124))</f>
        <v>6117656.2317343773</v>
      </c>
      <c r="BO59" s="22">
        <f>((BO14*Constants!$H72*Constants!$H90*(1-Constants!$H108))+(BO14*Constants!$H72*Constants!$H124))</f>
        <v>6119380.4063323271</v>
      </c>
      <c r="BP59" s="22">
        <f>((BP14*Constants!$H72*Constants!$H90*(1-Constants!$H108))+(BP14*Constants!$H72*Constants!$H124))</f>
        <v>6121420.4486327246</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6601596.3693892518</v>
      </c>
      <c r="AM62" s="22">
        <f>((AM17*Constants!$H75*Constants!$H93*(1-Constants!$H111))+(AM17*Constants!$H75*Constants!$H127))</f>
        <v>6684871.3164666696</v>
      </c>
      <c r="AN62" s="22">
        <f>((AN17*Constants!$H75*Constants!$H93*(1-Constants!$H111))+(AN17*Constants!$H75*Constants!$H127))</f>
        <v>6683491.4975112863</v>
      </c>
      <c r="AO62" s="22">
        <f>((AO17*Constants!$H75*Constants!$H93*(1-Constants!$H111))+(AO17*Constants!$H75*Constants!$H127))</f>
        <v>6661088.4880177025</v>
      </c>
      <c r="AP62" s="22">
        <f>((AP17*Constants!$H75*Constants!$H93*(1-Constants!$H111))+(AP17*Constants!$H75*Constants!$H127))</f>
        <v>6655738.6708632885</v>
      </c>
      <c r="AQ62" s="22">
        <f>((AQ17*Constants!$H75*Constants!$H93*(1-Constants!$H111))+(AQ17*Constants!$H75*Constants!$H127))</f>
        <v>6671286.2063814597</v>
      </c>
      <c r="AR62" s="22">
        <f>((AR17*Constants!$H75*Constants!$H93*(1-Constants!$H111))+(AR17*Constants!$H75*Constants!$H127))</f>
        <v>6698481.6417729491</v>
      </c>
      <c r="AS62" s="22">
        <f>((AS17*Constants!$H75*Constants!$H93*(1-Constants!$H111))+(AS17*Constants!$H75*Constants!$H127))</f>
        <v>6738847.6296496559</v>
      </c>
      <c r="AT62" s="22">
        <f>((AT17*Constants!$H75*Constants!$H93*(1-Constants!$H111))+(AT17*Constants!$H75*Constants!$H127))</f>
        <v>6774513.864899409</v>
      </c>
      <c r="AU62" s="22">
        <f>((AU17*Constants!$H75*Constants!$H93*(1-Constants!$H111))+(AU17*Constants!$H75*Constants!$H127))</f>
        <v>6821744.2095466414</v>
      </c>
      <c r="AV62" s="22">
        <f>((AV17*Constants!$H75*Constants!$H93*(1-Constants!$H111))+(AV17*Constants!$H75*Constants!$H127))</f>
        <v>6865607.1239187513</v>
      </c>
      <c r="AW62" s="22">
        <f>((AW17*Constants!$H75*Constants!$H93*(1-Constants!$H111))+(AW17*Constants!$H75*Constants!$H127))</f>
        <v>6942970.6477591414</v>
      </c>
      <c r="AX62" s="22">
        <f>((AX17*Constants!$H75*Constants!$H93*(1-Constants!$H111))+(AX17*Constants!$H75*Constants!$H127))</f>
        <v>7028572.0833683126</v>
      </c>
      <c r="AY62" s="22">
        <f>((AY17*Constants!$H75*Constants!$H93*(1-Constants!$H111))+(AY17*Constants!$H75*Constants!$H127))</f>
        <v>7120874.5082494365</v>
      </c>
      <c r="AZ62" s="22">
        <f>((AZ17*Constants!$H75*Constants!$H93*(1-Constants!$H111))+(AZ17*Constants!$H75*Constants!$H127))</f>
        <v>7239640.3909753412</v>
      </c>
      <c r="BA62" s="22">
        <f>((BA17*Constants!$H75*Constants!$H93*(1-Constants!$H111))+(BA17*Constants!$H75*Constants!$H127))</f>
        <v>7339590.2432983564</v>
      </c>
      <c r="BB62" s="22">
        <f>((BB17*Constants!$H75*Constants!$H93*(1-Constants!$H111))+(BB17*Constants!$H75*Constants!$H127))</f>
        <v>7453261.5404795622</v>
      </c>
      <c r="BC62" s="22">
        <f>((BC17*Constants!$H75*Constants!$H93*(1-Constants!$H111))+(BC17*Constants!$H75*Constants!$H127))</f>
        <v>7583938.6383316098</v>
      </c>
      <c r="BD62" s="22">
        <f>((BD17*Constants!$H75*Constants!$H93*(1-Constants!$H111))+(BD17*Constants!$H75*Constants!$H127))</f>
        <v>7692083.0842473721</v>
      </c>
      <c r="BE62" s="22">
        <f>((BE17*Constants!$H75*Constants!$H93*(1-Constants!$H111))+(BE17*Constants!$H75*Constants!$H127))</f>
        <v>7797594.4349157326</v>
      </c>
      <c r="BF62" s="22">
        <f>((BF17*Constants!$H75*Constants!$H93*(1-Constants!$H111))+(BF17*Constants!$H75*Constants!$H127))</f>
        <v>7901140.3674532212</v>
      </c>
      <c r="BG62" s="22">
        <f>((BG17*Constants!$H75*Constants!$H93*(1-Constants!$H111))+(BG17*Constants!$H75*Constants!$H127))</f>
        <v>8015415.6541250227</v>
      </c>
      <c r="BH62" s="22">
        <f>((BH17*Constants!$H75*Constants!$H93*(1-Constants!$H111))+(BH17*Constants!$H75*Constants!$H127))</f>
        <v>8112937.0923448373</v>
      </c>
      <c r="BI62" s="22">
        <f>((BI17*Constants!$H75*Constants!$H93*(1-Constants!$H111))+(BI17*Constants!$H75*Constants!$H127))</f>
        <v>8212846.2008520048</v>
      </c>
      <c r="BJ62" s="22">
        <f>((BJ17*Constants!$H75*Constants!$H93*(1-Constants!$H111))+(BJ17*Constants!$H75*Constants!$H127))</f>
        <v>8315877.5172471507</v>
      </c>
      <c r="BK62" s="22">
        <f>((BK17*Constants!$H75*Constants!$H93*(1-Constants!$H111))+(BK17*Constants!$H75*Constants!$H127))</f>
        <v>8422756.3098446969</v>
      </c>
      <c r="BL62" s="22">
        <f>((BL17*Constants!$H75*Constants!$H93*(1-Constants!$H111))+(BL17*Constants!$H75*Constants!$H127))</f>
        <v>8527419.8252572548</v>
      </c>
      <c r="BM62" s="22">
        <f>((BM17*Constants!$H75*Constants!$H93*(1-Constants!$H111))+(BM17*Constants!$H75*Constants!$H127))</f>
        <v>8421917.7544684522</v>
      </c>
      <c r="BN62" s="22">
        <f>((BN17*Constants!$H75*Constants!$H93*(1-Constants!$H111))+(BN17*Constants!$H75*Constants!$H127))</f>
        <v>8286572.3282625359</v>
      </c>
      <c r="BO62" s="22">
        <f>((BO17*Constants!$H75*Constants!$H93*(1-Constants!$H111))+(BO17*Constants!$H75*Constants!$H127))</f>
        <v>8162327.0178255364</v>
      </c>
      <c r="BP62" s="22">
        <f>((BP17*Constants!$H75*Constants!$H93*(1-Constants!$H111))+(BP17*Constants!$H75*Constants!$H127))</f>
        <v>8030684.2850276912</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1674850.2086653716</v>
      </c>
      <c r="AM63" s="22">
        <f>((AM18*Constants!$H76*Constants!$H94*(1-Constants!$H112))+(AM18*Constants!$H76*Constants!$H128))</f>
        <v>1695977.3807439203</v>
      </c>
      <c r="AN63" s="22">
        <f>((AN18*Constants!$H76*Constants!$H94*(1-Constants!$H112))+(AN18*Constants!$H76*Constants!$H128))</f>
        <v>1695627.3154057758</v>
      </c>
      <c r="AO63" s="22">
        <f>((AO18*Constants!$H76*Constants!$H94*(1-Constants!$H112))+(AO18*Constants!$H76*Constants!$H128))</f>
        <v>1689943.5863460833</v>
      </c>
      <c r="AP63" s="22">
        <f>((AP18*Constants!$H76*Constants!$H94*(1-Constants!$H112))+(AP18*Constants!$H76*Constants!$H128))</f>
        <v>1688586.3173044708</v>
      </c>
      <c r="AQ63" s="22">
        <f>((AQ18*Constants!$H76*Constants!$H94*(1-Constants!$H112))+(AQ18*Constants!$H76*Constants!$H128))</f>
        <v>1692530.7864373587</v>
      </c>
      <c r="AR63" s="22">
        <f>((AR18*Constants!$H76*Constants!$H94*(1-Constants!$H112))+(AR18*Constants!$H76*Constants!$H128))</f>
        <v>1699430.3722483574</v>
      </c>
      <c r="AS63" s="22">
        <f>((AS18*Constants!$H76*Constants!$H94*(1-Constants!$H112))+(AS18*Constants!$H76*Constants!$H128))</f>
        <v>1709671.3775197146</v>
      </c>
      <c r="AT63" s="22">
        <f>((AT18*Constants!$H76*Constants!$H94*(1-Constants!$H112))+(AT18*Constants!$H76*Constants!$H128))</f>
        <v>1718720.0376025008</v>
      </c>
      <c r="AU63" s="22">
        <f>((AU18*Constants!$H76*Constants!$H94*(1-Constants!$H112))+(AU18*Constants!$H76*Constants!$H128))</f>
        <v>1730702.556399704</v>
      </c>
      <c r="AV63" s="22">
        <f>((AV18*Constants!$H76*Constants!$H94*(1-Constants!$H112))+(AV18*Constants!$H76*Constants!$H128))</f>
        <v>1741830.7452767824</v>
      </c>
      <c r="AW63" s="22">
        <f>((AW18*Constants!$H76*Constants!$H94*(1-Constants!$H112))+(AW18*Constants!$H76*Constants!$H128))</f>
        <v>1761458.166705935</v>
      </c>
      <c r="AX63" s="22">
        <f>((AX18*Constants!$H76*Constants!$H94*(1-Constants!$H112))+(AX18*Constants!$H76*Constants!$H128))</f>
        <v>1783175.5778092341</v>
      </c>
      <c r="AY63" s="22">
        <f>((AY18*Constants!$H76*Constants!$H94*(1-Constants!$H112))+(AY18*Constants!$H76*Constants!$H128))</f>
        <v>1806593.0554801349</v>
      </c>
      <c r="AZ63" s="22">
        <f>((AZ18*Constants!$H76*Constants!$H94*(1-Constants!$H112))+(AZ18*Constants!$H76*Constants!$H128))</f>
        <v>1836724.4134632056</v>
      </c>
      <c r="BA63" s="22">
        <f>((BA18*Constants!$H76*Constants!$H94*(1-Constants!$H112))+(BA18*Constants!$H76*Constants!$H128))</f>
        <v>1862082.0726796174</v>
      </c>
      <c r="BB63" s="22">
        <f>((BB18*Constants!$H76*Constants!$H94*(1-Constants!$H112))+(BB18*Constants!$H76*Constants!$H128))</f>
        <v>1890920.914855123</v>
      </c>
      <c r="BC63" s="22">
        <f>((BC18*Constants!$H76*Constants!$H94*(1-Constants!$H112))+(BC18*Constants!$H76*Constants!$H128))</f>
        <v>1924074.1936014781</v>
      </c>
      <c r="BD63" s="22">
        <f>((BD18*Constants!$H76*Constants!$H94*(1-Constants!$H112))+(BD18*Constants!$H76*Constants!$H128))</f>
        <v>1951510.8525053563</v>
      </c>
      <c r="BE63" s="22">
        <f>((BE18*Constants!$H76*Constants!$H94*(1-Constants!$H112))+(BE18*Constants!$H76*Constants!$H128))</f>
        <v>1978279.4850898748</v>
      </c>
      <c r="BF63" s="22">
        <f>((BF18*Constants!$H76*Constants!$H94*(1-Constants!$H112))+(BF18*Constants!$H76*Constants!$H128))</f>
        <v>2004549.4835891782</v>
      </c>
      <c r="BG63" s="22">
        <f>((BG18*Constants!$H76*Constants!$H94*(1-Constants!$H112))+(BG18*Constants!$H76*Constants!$H128))</f>
        <v>2033541.5602049236</v>
      </c>
      <c r="BH63" s="22">
        <f>((BH18*Constants!$H76*Constants!$H94*(1-Constants!$H112))+(BH18*Constants!$H76*Constants!$H128))</f>
        <v>2058283.121489882</v>
      </c>
      <c r="BI63" s="22">
        <f>((BI18*Constants!$H76*Constants!$H94*(1-Constants!$H112))+(BI18*Constants!$H76*Constants!$H128))</f>
        <v>2083630.4438446239</v>
      </c>
      <c r="BJ63" s="22">
        <f>((BJ18*Constants!$H76*Constants!$H94*(1-Constants!$H112))+(BJ18*Constants!$H76*Constants!$H128))</f>
        <v>2109769.8822634323</v>
      </c>
      <c r="BK63" s="22">
        <f>((BK18*Constants!$H76*Constants!$H94*(1-Constants!$H112))+(BK18*Constants!$H76*Constants!$H128))</f>
        <v>2136885.440087284</v>
      </c>
      <c r="BL63" s="22">
        <f>((BL18*Constants!$H76*Constants!$H94*(1-Constants!$H112))+(BL18*Constants!$H76*Constants!$H128))</f>
        <v>2163438.9736297457</v>
      </c>
      <c r="BM63" s="22">
        <f>((BM18*Constants!$H76*Constants!$H94*(1-Constants!$H112))+(BM18*Constants!$H76*Constants!$H128))</f>
        <v>2136672.6953861089</v>
      </c>
      <c r="BN63" s="22">
        <f>((BN18*Constants!$H76*Constants!$H94*(1-Constants!$H112))+(BN18*Constants!$H76*Constants!$H128))</f>
        <v>2102335.0439092657</v>
      </c>
      <c r="BO63" s="22">
        <f>((BO18*Constants!$H76*Constants!$H94*(1-Constants!$H112))+(BO18*Constants!$H76*Constants!$H128))</f>
        <v>2070813.5341914042</v>
      </c>
      <c r="BP63" s="22">
        <f>((BP18*Constants!$H76*Constants!$H94*(1-Constants!$H112))+(BP18*Constants!$H76*Constants!$H128))</f>
        <v>2037415.2701717957</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10783641.192408528</v>
      </c>
      <c r="AM64" s="22">
        <f>((AM19*Constants!$H77*Constants!$H95*(1-Constants!$H113))+(AM19*Constants!$H77*Constants!$H129))</f>
        <v>11053272.031588417</v>
      </c>
      <c r="AN64" s="22">
        <f>((AN19*Constants!$H77*Constants!$H95*(1-Constants!$H113))+(AN19*Constants!$H77*Constants!$H129))</f>
        <v>11251743.094810223</v>
      </c>
      <c r="AO64" s="22">
        <f>((AO19*Constants!$H77*Constants!$H95*(1-Constants!$H113))+(AO19*Constants!$H77*Constants!$H129))</f>
        <v>11432319.898796322</v>
      </c>
      <c r="AP64" s="22">
        <f>((AP19*Constants!$H77*Constants!$H95*(1-Constants!$H113))+(AP19*Constants!$H77*Constants!$H129))</f>
        <v>11629459.103135914</v>
      </c>
      <c r="AQ64" s="22">
        <f>((AQ19*Constants!$H77*Constants!$H95*(1-Constants!$H113))+(AQ19*Constants!$H77*Constants!$H129))</f>
        <v>11847981.330407504</v>
      </c>
      <c r="AR64" s="22">
        <f>((AR19*Constants!$H77*Constants!$H95*(1-Constants!$H113))+(AR19*Constants!$H77*Constants!$H129))</f>
        <v>12070298.421627836</v>
      </c>
      <c r="AS64" s="22">
        <f>((AS19*Constants!$H77*Constants!$H95*(1-Constants!$H113))+(AS19*Constants!$H77*Constants!$H129))</f>
        <v>12308499.960525615</v>
      </c>
      <c r="AT64" s="22">
        <f>((AT19*Constants!$H77*Constants!$H95*(1-Constants!$H113))+(AT19*Constants!$H77*Constants!$H129))</f>
        <v>12545333.628243146</v>
      </c>
      <c r="AU64" s="22">
        <f>((AU19*Constants!$H77*Constants!$H95*(1-Constants!$H113))+(AU19*Constants!$H77*Constants!$H129))</f>
        <v>12797517.183632018</v>
      </c>
      <c r="AV64" s="22">
        <f>((AV19*Constants!$H77*Constants!$H95*(1-Constants!$H113))+(AV19*Constants!$H77*Constants!$H129))</f>
        <v>13050075.122461269</v>
      </c>
      <c r="AW64" s="22">
        <f>((AW19*Constants!$H77*Constants!$H95*(1-Constants!$H113))+(AW19*Constants!$H77*Constants!$H129))</f>
        <v>13334565.325696971</v>
      </c>
      <c r="AX64" s="22">
        <f>((AX19*Constants!$H77*Constants!$H95*(1-Constants!$H113))+(AX19*Constants!$H77*Constants!$H129))</f>
        <v>13633491.048494142</v>
      </c>
      <c r="AY64" s="22">
        <f>((AY19*Constants!$H77*Constants!$H95*(1-Constants!$H113))+(AY19*Constants!$H77*Constants!$H129))</f>
        <v>13945811.352402113</v>
      </c>
      <c r="AZ64" s="22">
        <f>((AZ19*Constants!$H77*Constants!$H95*(1-Constants!$H113))+(AZ19*Constants!$H77*Constants!$H129))</f>
        <v>14294800.661987152</v>
      </c>
      <c r="BA64" s="22">
        <f>((BA19*Constants!$H77*Constants!$H95*(1-Constants!$H113))+(BA19*Constants!$H77*Constants!$H129))</f>
        <v>14629443.74115538</v>
      </c>
      <c r="BB64" s="22">
        <f>((BB19*Constants!$H77*Constants!$H95*(1-Constants!$H113))+(BB19*Constants!$H77*Constants!$H129))</f>
        <v>14979516.304821312</v>
      </c>
      <c r="BC64" s="22">
        <f>((BC19*Constants!$H77*Constants!$H95*(1-Constants!$H113))+(BC19*Constants!$H77*Constants!$H129))</f>
        <v>15357946.787755581</v>
      </c>
      <c r="BD64" s="22">
        <f>((BD19*Constants!$H77*Constants!$H95*(1-Constants!$H113))+(BD19*Constants!$H77*Constants!$H129))</f>
        <v>15717151.311763706</v>
      </c>
      <c r="BE64" s="22">
        <f>((BE19*Constants!$H77*Constants!$H95*(1-Constants!$H113))+(BE19*Constants!$H77*Constants!$H129))</f>
        <v>16080876.645386903</v>
      </c>
      <c r="BF64" s="22">
        <f>((BF19*Constants!$H77*Constants!$H95*(1-Constants!$H113))+(BF19*Constants!$H77*Constants!$H129))</f>
        <v>16450003.354116486</v>
      </c>
      <c r="BG64" s="22">
        <f>((BG19*Constants!$H77*Constants!$H95*(1-Constants!$H113))+(BG19*Constants!$H77*Constants!$H129))</f>
        <v>16833709.124141082</v>
      </c>
      <c r="BH64" s="22">
        <f>((BH19*Constants!$H77*Constants!$H95*(1-Constants!$H113))+(BH19*Constants!$H77*Constants!$H129))</f>
        <v>17203745.733303849</v>
      </c>
      <c r="BI64" s="22">
        <f>((BI19*Constants!$H77*Constants!$H95*(1-Constants!$H113))+(BI19*Constants!$H77*Constants!$H129))</f>
        <v>17585130.735353924</v>
      </c>
      <c r="BJ64" s="22">
        <f>((BJ19*Constants!$H77*Constants!$H95*(1-Constants!$H113))+(BJ19*Constants!$H77*Constants!$H129))</f>
        <v>17979294.476148758</v>
      </c>
      <c r="BK64" s="22">
        <f>((BK19*Constants!$H77*Constants!$H95*(1-Constants!$H113))+(BK19*Constants!$H77*Constants!$H129))</f>
        <v>18387744.502692133</v>
      </c>
      <c r="BL64" s="22">
        <f>((BL19*Constants!$H77*Constants!$H95*(1-Constants!$H113))+(BL19*Constants!$H77*Constants!$H129))</f>
        <v>18794585.994733762</v>
      </c>
      <c r="BM64" s="22">
        <f>((BM19*Constants!$H77*Constants!$H95*(1-Constants!$H113))+(BM19*Constants!$H77*Constants!$H129))</f>
        <v>18903129.075524408</v>
      </c>
      <c r="BN64" s="22">
        <f>((BN19*Constants!$H77*Constants!$H95*(1-Constants!$H113))+(BN19*Constants!$H77*Constants!$H129))</f>
        <v>18965454.942587055</v>
      </c>
      <c r="BO64" s="22">
        <f>((BO19*Constants!$H77*Constants!$H95*(1-Constants!$H113))+(BO19*Constants!$H77*Constants!$H129))</f>
        <v>19041272.010082167</v>
      </c>
      <c r="BP64" s="22">
        <f>((BP19*Constants!$H77*Constants!$H95*(1-Constants!$H113))+(BP19*Constants!$H77*Constants!$H129))</f>
        <v>19102856.723459594</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44215300.803614676</v>
      </c>
      <c r="AM65" s="22">
        <f>((AM20*Constants!$H78*Constants!$H96*(1-Constants!$H114))+(AM20*Constants!$H78*Constants!$H130))</f>
        <v>45944639.039240435</v>
      </c>
      <c r="AN65" s="22">
        <f>((AN20*Constants!$H78*Constants!$H96*(1-Constants!$H114))+(AN20*Constants!$H78*Constants!$H130))</f>
        <v>46798860.113489315</v>
      </c>
      <c r="AO65" s="22">
        <f>((AO20*Constants!$H78*Constants!$H96*(1-Constants!$H114))+(AO20*Constants!$H78*Constants!$H130))</f>
        <v>47425268.11375282</v>
      </c>
      <c r="AP65" s="22">
        <f>((AP20*Constants!$H78*Constants!$H96*(1-Constants!$H114))+(AP20*Constants!$H78*Constants!$H130))</f>
        <v>48229404.002773099</v>
      </c>
      <c r="AQ65" s="22">
        <f>((AQ20*Constants!$H78*Constants!$H96*(1-Constants!$H114))+(AQ20*Constants!$H78*Constants!$H130))</f>
        <v>49261871.524855055</v>
      </c>
      <c r="AR65" s="22">
        <f>((AR20*Constants!$H78*Constants!$H96*(1-Constants!$H114))+(AR20*Constants!$H78*Constants!$H130))</f>
        <v>50471906.748209983</v>
      </c>
      <c r="AS65" s="22">
        <f>((AS20*Constants!$H78*Constants!$H96*(1-Constants!$H114))+(AS20*Constants!$H78*Constants!$H130))</f>
        <v>51840693.103836708</v>
      </c>
      <c r="AT65" s="22">
        <f>((AT20*Constants!$H78*Constants!$H96*(1-Constants!$H114))+(AT20*Constants!$H78*Constants!$H130))</f>
        <v>53170721.96030511</v>
      </c>
      <c r="AU65" s="22">
        <f>((AU20*Constants!$H78*Constants!$H96*(1-Constants!$H114))+(AU20*Constants!$H78*Constants!$H130))</f>
        <v>54649288.245031752</v>
      </c>
      <c r="AV65" s="22">
        <f>((AV20*Constants!$H78*Constants!$H96*(1-Constants!$H114))+(AV20*Constants!$H78*Constants!$H130))</f>
        <v>56107422.731304057</v>
      </c>
      <c r="AW65" s="22">
        <f>((AW20*Constants!$H78*Constants!$H96*(1-Constants!$H114))+(AW20*Constants!$H78*Constants!$H130))</f>
        <v>58016218.964735515</v>
      </c>
      <c r="AX65" s="22">
        <f>((AX20*Constants!$H78*Constants!$H96*(1-Constants!$H114))+(AX20*Constants!$H78*Constants!$H130))</f>
        <v>60054516.952848695</v>
      </c>
      <c r="AY65" s="22">
        <f>((AY20*Constants!$H78*Constants!$H96*(1-Constants!$H114))+(AY20*Constants!$H78*Constants!$H130))</f>
        <v>62208565.290730745</v>
      </c>
      <c r="AZ65" s="22">
        <f>((AZ20*Constants!$H78*Constants!$H96*(1-Constants!$H114))+(AZ20*Constants!$H78*Constants!$H130))</f>
        <v>64726575.846499868</v>
      </c>
      <c r="BA65" s="22">
        <f>((BA20*Constants!$H78*Constants!$H96*(1-Constants!$H114))+(BA20*Constants!$H78*Constants!$H130))</f>
        <v>67056474.267340399</v>
      </c>
      <c r="BB65" s="22">
        <f>((BB20*Constants!$H78*Constants!$H96*(1-Constants!$H114))+(BB20*Constants!$H78*Constants!$H130))</f>
        <v>69633878.786299214</v>
      </c>
      <c r="BC65" s="22">
        <f>((BC20*Constants!$H78*Constants!$H96*(1-Constants!$H114))+(BC20*Constants!$H78*Constants!$H130))</f>
        <v>72477637.645715684</v>
      </c>
      <c r="BD65" s="22">
        <f>((BD20*Constants!$H78*Constants!$H96*(1-Constants!$H114))+(BD20*Constants!$H78*Constants!$H130))</f>
        <v>75084399.653196827</v>
      </c>
      <c r="BE65" s="22">
        <f>((BE20*Constants!$H78*Constants!$H96*(1-Constants!$H114))+(BE20*Constants!$H78*Constants!$H130))</f>
        <v>77706238.120111093</v>
      </c>
      <c r="BF65" s="22">
        <f>((BF20*Constants!$H78*Constants!$H96*(1-Constants!$H114))+(BF20*Constants!$H78*Constants!$H130))</f>
        <v>80352284.571452826</v>
      </c>
      <c r="BG65" s="22">
        <f>((BG20*Constants!$H78*Constants!$H96*(1-Constants!$H114))+(BG20*Constants!$H78*Constants!$H130))</f>
        <v>83223138.557234094</v>
      </c>
      <c r="BH65" s="22">
        <f>((BH20*Constants!$H78*Constants!$H96*(1-Constants!$H114))+(BH20*Constants!$H78*Constants!$H130))</f>
        <v>85921896.112148315</v>
      </c>
      <c r="BI65" s="22">
        <f>((BI20*Constants!$H78*Constants!$H96*(1-Constants!$H114))+(BI20*Constants!$H78*Constants!$H130))</f>
        <v>88706257.318074659</v>
      </c>
      <c r="BJ65" s="22">
        <f>((BJ20*Constants!$H78*Constants!$H96*(1-Constants!$H114))+(BJ20*Constants!$H78*Constants!$H130))</f>
        <v>91589479.810688287</v>
      </c>
      <c r="BK65" s="22">
        <f>((BK20*Constants!$H78*Constants!$H96*(1-Constants!$H114))+(BK20*Constants!$H78*Constants!$H130))</f>
        <v>94585316.247729182</v>
      </c>
      <c r="BL65" s="22">
        <f>((BL20*Constants!$H78*Constants!$H96*(1-Constants!$H114))+(BL20*Constants!$H78*Constants!$H130))</f>
        <v>97639422.359361798</v>
      </c>
      <c r="BM65" s="22">
        <f>((BM20*Constants!$H78*Constants!$H96*(1-Constants!$H114))+(BM20*Constants!$H78*Constants!$H130))</f>
        <v>97696267.862107903</v>
      </c>
      <c r="BN65" s="22">
        <f>((BN20*Constants!$H78*Constants!$H96*(1-Constants!$H114))+(BN20*Constants!$H78*Constants!$H130))</f>
        <v>97297723.027488038</v>
      </c>
      <c r="BO65" s="22">
        <f>((BO20*Constants!$H78*Constants!$H96*(1-Constants!$H114))+(BO20*Constants!$H78*Constants!$H130))</f>
        <v>97038301.745678276</v>
      </c>
      <c r="BP65" s="22">
        <f>((BP20*Constants!$H78*Constants!$H96*(1-Constants!$H114))+(BP20*Constants!$H78*Constants!$H130))</f>
        <v>96644257.274642795</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34535168.959631503</v>
      </c>
      <c r="AM67" s="22">
        <f>AM6*Constants!$H64*(1-Constants!$H82)</f>
        <v>34902552.237211592</v>
      </c>
      <c r="AN67" s="22">
        <f>AN6*Constants!$H64*(1-Constants!$H82)</f>
        <v>35139745.208949924</v>
      </c>
      <c r="AO67" s="22">
        <f>AO6*Constants!$H64*(1-Constants!$H82)</f>
        <v>35347494.555497266</v>
      </c>
      <c r="AP67" s="22">
        <f>AP6*Constants!$H64*(1-Constants!$H82)</f>
        <v>35589596.66945032</v>
      </c>
      <c r="AQ67" s="22">
        <f>AQ6*Constants!$H64*(1-Constants!$H82)</f>
        <v>35874125.614331782</v>
      </c>
      <c r="AR67" s="22">
        <f>AR6*Constants!$H64*(1-Constants!$H82)</f>
        <v>36158324.586948059</v>
      </c>
      <c r="AS67" s="22">
        <f>AS6*Constants!$H64*(1-Constants!$H82)</f>
        <v>36473542.711105593</v>
      </c>
      <c r="AT67" s="22">
        <f>AT6*Constants!$H64*(1-Constants!$H82)</f>
        <v>36787978.599938415</v>
      </c>
      <c r="AU67" s="22">
        <f>AU6*Constants!$H64*(1-Constants!$H82)</f>
        <v>37131623.93186532</v>
      </c>
      <c r="AV67" s="22">
        <f>AV6*Constants!$H64*(1-Constants!$H82)</f>
        <v>37477128.117507063</v>
      </c>
      <c r="AW67" s="22">
        <f>AW6*Constants!$H64*(1-Constants!$H82)</f>
        <v>37872796.457254365</v>
      </c>
      <c r="AX67" s="22">
        <f>AX6*Constants!$H64*(1-Constants!$H82)</f>
        <v>38294536.440886021</v>
      </c>
      <c r="AY67" s="22">
        <f>AY6*Constants!$H64*(1-Constants!$H82)</f>
        <v>38740118.029764257</v>
      </c>
      <c r="AZ67" s="22">
        <f>AZ6*Constants!$H64*(1-Constants!$H82)</f>
        <v>39250225.975415923</v>
      </c>
      <c r="BA67" s="22">
        <f>BA6*Constants!$H64*(1-Constants!$H82)</f>
        <v>39734487.295531854</v>
      </c>
      <c r="BB67" s="22">
        <f>BB6*Constants!$H64*(1-Constants!$H82)</f>
        <v>40237783.366030514</v>
      </c>
      <c r="BC67" s="22">
        <f>BC6*Constants!$H64*(1-Constants!$H82)</f>
        <v>40789724.184069835</v>
      </c>
      <c r="BD67" s="22">
        <f>BD6*Constants!$H64*(1-Constants!$H82)</f>
        <v>41307157.095160298</v>
      </c>
      <c r="BE67" s="22">
        <f>BE6*Constants!$H64*(1-Constants!$H82)</f>
        <v>41831521.027686648</v>
      </c>
      <c r="BF67" s="22">
        <f>BF6*Constants!$H64*(1-Constants!$H82)</f>
        <v>42364248.706590652</v>
      </c>
      <c r="BG67" s="22">
        <f>BG6*Constants!$H64*(1-Constants!$H82)</f>
        <v>42914039.814449847</v>
      </c>
      <c r="BH67" s="22">
        <f>BH6*Constants!$H64*(1-Constants!$H82)</f>
        <v>43439219.656735055</v>
      </c>
      <c r="BI67" s="22">
        <f>BI6*Constants!$H64*(1-Constants!$H82)</f>
        <v>43982703.697153263</v>
      </c>
      <c r="BJ67" s="22">
        <f>BJ6*Constants!$H64*(1-Constants!$H82)</f>
        <v>44546737.399648212</v>
      </c>
      <c r="BK67" s="22">
        <f>BK6*Constants!$H64*(1-Constants!$H82)</f>
        <v>45133674.206687592</v>
      </c>
      <c r="BL67" s="22">
        <f>BL6*Constants!$H64*(1-Constants!$H82)</f>
        <v>45709412.233524315</v>
      </c>
      <c r="BM67" s="22">
        <f>BM6*Constants!$H64*(1-Constants!$H82)</f>
        <v>45781477.350942813</v>
      </c>
      <c r="BN67" s="22">
        <f>BN6*Constants!$H64*(1-Constants!$H82)</f>
        <v>45777645.765587121</v>
      </c>
      <c r="BO67" s="22">
        <f>BO6*Constants!$H64*(1-Constants!$H82)</f>
        <v>45798465.751536287</v>
      </c>
      <c r="BP67" s="22">
        <f>BP6*Constants!$H64*(1-Constants!$H82)</f>
        <v>45797400.478322774</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23518686.354165863</v>
      </c>
      <c r="AM68" s="22">
        <f>AM7*Constants!$H65*(1-Constants!$H83)</f>
        <v>23768876.879866529</v>
      </c>
      <c r="AN68" s="22">
        <f>AN7*Constants!$H65*(1-Constants!$H83)</f>
        <v>23930406.916515458</v>
      </c>
      <c r="AO68" s="22">
        <f>AO7*Constants!$H65*(1-Constants!$H83)</f>
        <v>24071885.642953463</v>
      </c>
      <c r="AP68" s="22">
        <f>AP7*Constants!$H65*(1-Constants!$H83)</f>
        <v>24236758.839039396</v>
      </c>
      <c r="AQ68" s="22">
        <f>AQ7*Constants!$H65*(1-Constants!$H83)</f>
        <v>24430524.997275684</v>
      </c>
      <c r="AR68" s="22">
        <f>AR7*Constants!$H65*(1-Constants!$H83)</f>
        <v>24624066.442141682</v>
      </c>
      <c r="AS68" s="22">
        <f>AS7*Constants!$H65*(1-Constants!$H83)</f>
        <v>24838732.141443033</v>
      </c>
      <c r="AT68" s="22">
        <f>AT7*Constants!$H65*(1-Constants!$H83)</f>
        <v>25052865.133136131</v>
      </c>
      <c r="AU68" s="22">
        <f>AU7*Constants!$H65*(1-Constants!$H83)</f>
        <v>25286889.955429871</v>
      </c>
      <c r="AV68" s="22">
        <f>AV7*Constants!$H65*(1-Constants!$H83)</f>
        <v>25522180.669821858</v>
      </c>
      <c r="AW68" s="22">
        <f>AW7*Constants!$H65*(1-Constants!$H83)</f>
        <v>25791633.516387273</v>
      </c>
      <c r="AX68" s="22">
        <f>AX7*Constants!$H65*(1-Constants!$H83)</f>
        <v>26078841.330822416</v>
      </c>
      <c r="AY68" s="22">
        <f>AY7*Constants!$H65*(1-Constants!$H83)</f>
        <v>26382285.44155683</v>
      </c>
      <c r="AZ68" s="22">
        <f>AZ7*Constants!$H65*(1-Constants!$H83)</f>
        <v>26729672.442748941</v>
      </c>
      <c r="BA68" s="22">
        <f>BA7*Constants!$H65*(1-Constants!$H83)</f>
        <v>27059457.715106342</v>
      </c>
      <c r="BB68" s="22">
        <f>BB7*Constants!$H65*(1-Constants!$H83)</f>
        <v>27402205.782711808</v>
      </c>
      <c r="BC68" s="22">
        <f>BC7*Constants!$H65*(1-Constants!$H83)</f>
        <v>27778081.2562241</v>
      </c>
      <c r="BD68" s="22">
        <f>BD7*Constants!$H65*(1-Constants!$H83)</f>
        <v>28130456.608998097</v>
      </c>
      <c r="BE68" s="22">
        <f>BE7*Constants!$H65*(1-Constants!$H83)</f>
        <v>28487552.034792583</v>
      </c>
      <c r="BF68" s="22">
        <f>BF7*Constants!$H65*(1-Constants!$H83)</f>
        <v>28850343.22909575</v>
      </c>
      <c r="BG68" s="22">
        <f>BG7*Constants!$H65*(1-Constants!$H83)</f>
        <v>29224754.735266864</v>
      </c>
      <c r="BH68" s="22">
        <f>BH7*Constants!$H65*(1-Constants!$H83)</f>
        <v>29582405.801189665</v>
      </c>
      <c r="BI68" s="22">
        <f>BI7*Constants!$H65*(1-Constants!$H83)</f>
        <v>29952522.151279967</v>
      </c>
      <c r="BJ68" s="22">
        <f>BJ7*Constants!$H65*(1-Constants!$H83)</f>
        <v>30336632.961847119</v>
      </c>
      <c r="BK68" s="22">
        <f>BK7*Constants!$H65*(1-Constants!$H83)</f>
        <v>30736340.943314072</v>
      </c>
      <c r="BL68" s="22">
        <f>BL7*Constants!$H65*(1-Constants!$H83)</f>
        <v>31128422.47883999</v>
      </c>
      <c r="BM68" s="22">
        <f>BM7*Constants!$H65*(1-Constants!$H83)</f>
        <v>31177499.316877846</v>
      </c>
      <c r="BN68" s="22">
        <f>BN7*Constants!$H65*(1-Constants!$H83)</f>
        <v>31174889.981034577</v>
      </c>
      <c r="BO68" s="22">
        <f>BO7*Constants!$H65*(1-Constants!$H83)</f>
        <v>31189068.533918127</v>
      </c>
      <c r="BP68" s="22">
        <f>BP7*Constants!$H65*(1-Constants!$H83)</f>
        <v>31188343.075571034</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392166964.15038043</v>
      </c>
      <c r="AM69" s="22">
        <f>AM8*Constants!$H66*(1-Constants!$H84)</f>
        <v>398511245.3305456</v>
      </c>
      <c r="AN69" s="22">
        <f>AN8*Constants!$H66*(1-Constants!$H84)</f>
        <v>399884870.0011847</v>
      </c>
      <c r="AO69" s="22">
        <f>AO8*Constants!$H66*(1-Constants!$H84)</f>
        <v>399972194.77065033</v>
      </c>
      <c r="AP69" s="22">
        <f>AP8*Constants!$H66*(1-Constants!$H84)</f>
        <v>400992816.77867794</v>
      </c>
      <c r="AQ69" s="22">
        <f>AQ8*Constants!$H66*(1-Constants!$H84)</f>
        <v>403179429.90843844</v>
      </c>
      <c r="AR69" s="22">
        <f>AR8*Constants!$H66*(1-Constants!$H84)</f>
        <v>405864525.82822597</v>
      </c>
      <c r="AS69" s="22">
        <f>AS8*Constants!$H66*(1-Constants!$H84)</f>
        <v>409279142.44757098</v>
      </c>
      <c r="AT69" s="22">
        <f>AT8*Constants!$H66*(1-Constants!$H84)</f>
        <v>412379391.14413273</v>
      </c>
      <c r="AU69" s="22">
        <f>AU8*Constants!$H66*(1-Constants!$H84)</f>
        <v>416121444.53222847</v>
      </c>
      <c r="AV69" s="22">
        <f>AV8*Constants!$H66*(1-Constants!$H84)</f>
        <v>419630791.42451257</v>
      </c>
      <c r="AW69" s="22">
        <f>AW8*Constants!$H66*(1-Constants!$H84)</f>
        <v>421407030.2056495</v>
      </c>
      <c r="AX69" s="22">
        <f>AX8*Constants!$H66*(1-Constants!$H84)</f>
        <v>423483220.68056649</v>
      </c>
      <c r="AY69" s="22">
        <f>AY8*Constants!$H66*(1-Constants!$H84)</f>
        <v>425757197.42239648</v>
      </c>
      <c r="AZ69" s="22">
        <f>AZ8*Constants!$H66*(1-Constants!$H84)</f>
        <v>429343315.27750885</v>
      </c>
      <c r="BA69" s="22">
        <f>BA8*Constants!$H66*(1-Constants!$H84)</f>
        <v>431639895.53725994</v>
      </c>
      <c r="BB69" s="22">
        <f>BB8*Constants!$H66*(1-Constants!$H84)</f>
        <v>434409722.5244813</v>
      </c>
      <c r="BC69" s="22">
        <f>BC8*Constants!$H66*(1-Constants!$H84)</f>
        <v>437897380.75580662</v>
      </c>
      <c r="BD69" s="22">
        <f>BD8*Constants!$H66*(1-Constants!$H84)</f>
        <v>439896491.1294359</v>
      </c>
      <c r="BE69" s="22">
        <f>BE8*Constants!$H66*(1-Constants!$H84)</f>
        <v>441521444.56796068</v>
      </c>
      <c r="BF69" s="22">
        <f>BF8*Constants!$H66*(1-Constants!$H84)</f>
        <v>442807518.98106891</v>
      </c>
      <c r="BG69" s="22">
        <f>BG8*Constants!$H66*(1-Constants!$H84)</f>
        <v>446628354.42271179</v>
      </c>
      <c r="BH69" s="22">
        <f>BH8*Constants!$H66*(1-Constants!$H84)</f>
        <v>449413326.78222817</v>
      </c>
      <c r="BI69" s="22">
        <f>BI8*Constants!$H66*(1-Constants!$H84)</f>
        <v>452189624.71526337</v>
      </c>
      <c r="BJ69" s="22">
        <f>BJ8*Constants!$H66*(1-Constants!$H84)</f>
        <v>454990806.39446527</v>
      </c>
      <c r="BK69" s="22">
        <f>BK8*Constants!$H66*(1-Constants!$H84)</f>
        <v>457848745.82275039</v>
      </c>
      <c r="BL69" s="22">
        <f>BL8*Constants!$H66*(1-Constants!$H84)</f>
        <v>460377663.40354174</v>
      </c>
      <c r="BM69" s="22">
        <f>BM8*Constants!$H66*(1-Constants!$H84)</f>
        <v>451888974.621849</v>
      </c>
      <c r="BN69" s="22">
        <f>BN8*Constants!$H66*(1-Constants!$H84)</f>
        <v>441860923.49352121</v>
      </c>
      <c r="BO69" s="22">
        <f>BO8*Constants!$H66*(1-Constants!$H84)</f>
        <v>432415569.86575013</v>
      </c>
      <c r="BP69" s="22">
        <f>BP8*Constants!$H66*(1-Constants!$H84)</f>
        <v>422606691.7999143</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246594903.86266047</v>
      </c>
      <c r="AM70" s="22">
        <f>AM9*Constants!$H67*(1-Constants!$H85)</f>
        <v>250584192.99385968</v>
      </c>
      <c r="AN70" s="22">
        <f>AN9*Constants!$H67*(1-Constants!$H85)</f>
        <v>251447929.296415</v>
      </c>
      <c r="AO70" s="22">
        <f>AO9*Constants!$H67*(1-Constants!$H85)</f>
        <v>251502839.18199879</v>
      </c>
      <c r="AP70" s="22">
        <f>AP9*Constants!$H67*(1-Constants!$H85)</f>
        <v>252144607.12513733</v>
      </c>
      <c r="AQ70" s="22">
        <f>AQ9*Constants!$H67*(1-Constants!$H85)</f>
        <v>253519551.22754607</v>
      </c>
      <c r="AR70" s="22">
        <f>AR9*Constants!$H67*(1-Constants!$H85)</f>
        <v>255207941.71101409</v>
      </c>
      <c r="AS70" s="22">
        <f>AS9*Constants!$H67*(1-Constants!$H85)</f>
        <v>257355055.39969373</v>
      </c>
      <c r="AT70" s="22">
        <f>AT9*Constants!$H67*(1-Constants!$H85)</f>
        <v>259304494.28457087</v>
      </c>
      <c r="AU70" s="22">
        <f>AU9*Constants!$H67*(1-Constants!$H85)</f>
        <v>261657500.4779548</v>
      </c>
      <c r="AV70" s="22">
        <f>AV9*Constants!$H67*(1-Constants!$H85)</f>
        <v>263864180.63878471</v>
      </c>
      <c r="AW70" s="22">
        <f>AW9*Constants!$H67*(1-Constants!$H85)</f>
        <v>264981081.01926559</v>
      </c>
      <c r="AX70" s="22">
        <f>AX9*Constants!$H67*(1-Constants!$H85)</f>
        <v>266286591.26710576</v>
      </c>
      <c r="AY70" s="22">
        <f>AY9*Constants!$H67*(1-Constants!$H85)</f>
        <v>267716469.67935896</v>
      </c>
      <c r="AZ70" s="22">
        <f>AZ9*Constants!$H67*(1-Constants!$H85)</f>
        <v>269971423.48363322</v>
      </c>
      <c r="BA70" s="22">
        <f>BA9*Constants!$H67*(1-Constants!$H85)</f>
        <v>271415515.00621504</v>
      </c>
      <c r="BB70" s="22">
        <f>BB9*Constants!$H67*(1-Constants!$H85)</f>
        <v>273157184.45333391</v>
      </c>
      <c r="BC70" s="22">
        <f>BC9*Constants!$H67*(1-Constants!$H85)</f>
        <v>275350226.76663214</v>
      </c>
      <c r="BD70" s="22">
        <f>BD9*Constants!$H67*(1-Constants!$H85)</f>
        <v>276607268.98451489</v>
      </c>
      <c r="BE70" s="22">
        <f>BE9*Constants!$H67*(1-Constants!$H85)</f>
        <v>277629041.01934808</v>
      </c>
      <c r="BF70" s="22">
        <f>BF9*Constants!$H67*(1-Constants!$H85)</f>
        <v>278437725.64924234</v>
      </c>
      <c r="BG70" s="22">
        <f>BG9*Constants!$H67*(1-Constants!$H85)</f>
        <v>280840270.06153929</v>
      </c>
      <c r="BH70" s="22">
        <f>BH9*Constants!$H67*(1-Constants!$H85)</f>
        <v>282591462.93099207</v>
      </c>
      <c r="BI70" s="22">
        <f>BI9*Constants!$H67*(1-Constants!$H85)</f>
        <v>284337201.31406611</v>
      </c>
      <c r="BJ70" s="22">
        <f>BJ9*Constants!$H67*(1-Constants!$H85)</f>
        <v>286098586.61683148</v>
      </c>
      <c r="BK70" s="22">
        <f>BK9*Constants!$H67*(1-Constants!$H85)</f>
        <v>287895661.2380712</v>
      </c>
      <c r="BL70" s="22">
        <f>BL9*Constants!$H67*(1-Constants!$H85)</f>
        <v>289485846.65581268</v>
      </c>
      <c r="BM70" s="22">
        <f>BM9*Constants!$H67*(1-Constants!$H85)</f>
        <v>284148152.29245245</v>
      </c>
      <c r="BN70" s="22">
        <f>BN9*Constants!$H67*(1-Constants!$H85)</f>
        <v>277842505.64198244</v>
      </c>
      <c r="BO70" s="22">
        <f>BO9*Constants!$H67*(1-Constants!$H85)</f>
        <v>271903259.65058404</v>
      </c>
      <c r="BP70" s="22">
        <f>BP9*Constants!$H67*(1-Constants!$H85)</f>
        <v>265735429.19886392</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376611261.68155074</v>
      </c>
      <c r="AM72" s="22">
        <f>AM11*Constants!$H69*(1-Constants!$H87)</f>
        <v>377179167.9756965</v>
      </c>
      <c r="AN72" s="22">
        <f>AN11*Constants!$H69*(1-Constants!$H87)</f>
        <v>377812826.54309416</v>
      </c>
      <c r="AO72" s="22">
        <f>AO11*Constants!$H69*(1-Constants!$H87)</f>
        <v>378526886.78698868</v>
      </c>
      <c r="AP72" s="22">
        <f>AP11*Constants!$H69*(1-Constants!$H87)</f>
        <v>379329248.08734357</v>
      </c>
      <c r="AQ72" s="22">
        <f>AQ11*Constants!$H69*(1-Constants!$H87)</f>
        <v>380217214.97640866</v>
      </c>
      <c r="AR72" s="22">
        <f>AR11*Constants!$H69*(1-Constants!$H87)</f>
        <v>380764362.59234285</v>
      </c>
      <c r="AS72" s="22">
        <f>AS11*Constants!$H69*(1-Constants!$H87)</f>
        <v>381383027.65831542</v>
      </c>
      <c r="AT72" s="22">
        <f>AT11*Constants!$H69*(1-Constants!$H87)</f>
        <v>382063603.43061864</v>
      </c>
      <c r="AU72" s="22">
        <f>AU11*Constants!$H69*(1-Constants!$H87)</f>
        <v>382809176.51819998</v>
      </c>
      <c r="AV72" s="22">
        <f>AV11*Constants!$H69*(1-Constants!$H87)</f>
        <v>383611653.66098601</v>
      </c>
      <c r="AW72" s="22">
        <f>AW11*Constants!$H69*(1-Constants!$H87)</f>
        <v>384144351.43411285</v>
      </c>
      <c r="AX72" s="22">
        <f>AX11*Constants!$H69*(1-Constants!$H87)</f>
        <v>384731142.58024246</v>
      </c>
      <c r="AY72" s="22">
        <f>AY11*Constants!$H69*(1-Constants!$H87)</f>
        <v>385369506.62235588</v>
      </c>
      <c r="AZ72" s="22">
        <f>AZ11*Constants!$H69*(1-Constants!$H87)</f>
        <v>386065678.97492039</v>
      </c>
      <c r="BA72" s="22">
        <f>BA11*Constants!$H69*(1-Constants!$H87)</f>
        <v>386799876.97739357</v>
      </c>
      <c r="BB72" s="22">
        <f>BB11*Constants!$H69*(1-Constants!$H87)</f>
        <v>387264114.40592319</v>
      </c>
      <c r="BC72" s="22">
        <f>BC11*Constants!$H69*(1-Constants!$H87)</f>
        <v>387775749.07767129</v>
      </c>
      <c r="BD72" s="22">
        <f>BD11*Constants!$H69*(1-Constants!$H87)</f>
        <v>388316753.7256825</v>
      </c>
      <c r="BE72" s="22">
        <f>BE11*Constants!$H69*(1-Constants!$H87)</f>
        <v>388894088.14922374</v>
      </c>
      <c r="BF72" s="22">
        <f>BF11*Constants!$H69*(1-Constants!$H87)</f>
        <v>389506823.12460995</v>
      </c>
      <c r="BG72" s="22">
        <f>BG11*Constants!$H69*(1-Constants!$H87)</f>
        <v>389861890.4473868</v>
      </c>
      <c r="BH72" s="22">
        <f>BH11*Constants!$H69*(1-Constants!$H87)</f>
        <v>390241764.49218267</v>
      </c>
      <c r="BI72" s="22">
        <f>BI11*Constants!$H69*(1-Constants!$H87)</f>
        <v>390653971.70204145</v>
      </c>
      <c r="BJ72" s="22">
        <f>BJ11*Constants!$H69*(1-Constants!$H87)</f>
        <v>391097994.1380499</v>
      </c>
      <c r="BK72" s="22">
        <f>BK11*Constants!$H69*(1-Constants!$H87)</f>
        <v>391573399.94587535</v>
      </c>
      <c r="BL72" s="22">
        <f>BL11*Constants!$H69*(1-Constants!$H87)</f>
        <v>391775961.00147176</v>
      </c>
      <c r="BM72" s="22">
        <f>BM11*Constants!$H69*(1-Constants!$H87)</f>
        <v>391901941.51730472</v>
      </c>
      <c r="BN72" s="22">
        <f>BN11*Constants!$H69*(1-Constants!$H87)</f>
        <v>392035840.26837474</v>
      </c>
      <c r="BO72" s="22">
        <f>BO11*Constants!$H69*(1-Constants!$H87)</f>
        <v>392196955.44567567</v>
      </c>
      <c r="BP72" s="22">
        <f>BP11*Constants!$H69*(1-Constants!$H87)</f>
        <v>392375318.06126964</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42040936.972158886</v>
      </c>
      <c r="AM73" s="22">
        <f>AM12*Constants!$H70*(1-Constants!$H88)</f>
        <v>42104332.083106108</v>
      </c>
      <c r="AN73" s="22">
        <f>AN12*Constants!$H70*(1-Constants!$H88)</f>
        <v>42175067.089209996</v>
      </c>
      <c r="AO73" s="22">
        <f>AO12*Constants!$H70*(1-Constants!$H88)</f>
        <v>42254777.296424337</v>
      </c>
      <c r="AP73" s="22">
        <f>AP12*Constants!$H70*(1-Constants!$H88)</f>
        <v>42344344.508797407</v>
      </c>
      <c r="AQ73" s="22">
        <f>AQ12*Constants!$H70*(1-Constants!$H88)</f>
        <v>42443467.832539417</v>
      </c>
      <c r="AR73" s="22">
        <f>AR12*Constants!$H70*(1-Constants!$H88)</f>
        <v>42504545.66205851</v>
      </c>
      <c r="AS73" s="22">
        <f>AS12*Constants!$H70*(1-Constants!$H88)</f>
        <v>42573606.950691514</v>
      </c>
      <c r="AT73" s="22">
        <f>AT12*Constants!$H70*(1-Constants!$H88)</f>
        <v>42649579.302183144</v>
      </c>
      <c r="AU73" s="22">
        <f>AU12*Constants!$H70*(1-Constants!$H88)</f>
        <v>42732807.273229979</v>
      </c>
      <c r="AV73" s="22">
        <f>AV12*Constants!$H70*(1-Constants!$H88)</f>
        <v>42822387.417038836</v>
      </c>
      <c r="AW73" s="22">
        <f>AW12*Constants!$H70*(1-Constants!$H88)</f>
        <v>42881852.21744135</v>
      </c>
      <c r="AX73" s="22">
        <f>AX12*Constants!$H70*(1-Constants!$H88)</f>
        <v>42947355.435481384</v>
      </c>
      <c r="AY73" s="22">
        <f>AY12*Constants!$H70*(1-Constants!$H88)</f>
        <v>43018615.711501688</v>
      </c>
      <c r="AZ73" s="22">
        <f>AZ12*Constants!$H70*(1-Constants!$H88)</f>
        <v>43096329.101869375</v>
      </c>
      <c r="BA73" s="22">
        <f>BA12*Constants!$H70*(1-Constants!$H88)</f>
        <v>43178287.277546972</v>
      </c>
      <c r="BB73" s="22">
        <f>BB12*Constants!$H70*(1-Constants!$H88)</f>
        <v>43230109.882069699</v>
      </c>
      <c r="BC73" s="22">
        <f>BC12*Constants!$H70*(1-Constants!$H88)</f>
        <v>43287223.418429971</v>
      </c>
      <c r="BD73" s="22">
        <f>BD12*Constants!$H70*(1-Constants!$H88)</f>
        <v>43347615.511345975</v>
      </c>
      <c r="BE73" s="22">
        <f>BE12*Constants!$H70*(1-Constants!$H88)</f>
        <v>43412063.079917297</v>
      </c>
      <c r="BF73" s="22">
        <f>BF12*Constants!$H70*(1-Constants!$H88)</f>
        <v>43480462.395343579</v>
      </c>
      <c r="BG73" s="22">
        <f>BG12*Constants!$H70*(1-Constants!$H88)</f>
        <v>43520098.392607927</v>
      </c>
      <c r="BH73" s="22">
        <f>BH12*Constants!$H70*(1-Constants!$H88)</f>
        <v>43562503.552515566</v>
      </c>
      <c r="BI73" s="22">
        <f>BI12*Constants!$H70*(1-Constants!$H88)</f>
        <v>43608518.048342831</v>
      </c>
      <c r="BJ73" s="22">
        <f>BJ12*Constants!$H70*(1-Constants!$H88)</f>
        <v>43658084.062813841</v>
      </c>
      <c r="BK73" s="22">
        <f>BK12*Constants!$H70*(1-Constants!$H88)</f>
        <v>43711153.388233773</v>
      </c>
      <c r="BL73" s="22">
        <f>BL12*Constants!$H70*(1-Constants!$H88)</f>
        <v>43733765.183041275</v>
      </c>
      <c r="BM73" s="22">
        <f>BM12*Constants!$H70*(1-Constants!$H88)</f>
        <v>43747828.328424156</v>
      </c>
      <c r="BN73" s="22">
        <f>BN12*Constants!$H70*(1-Constants!$H88)</f>
        <v>43762775.382660531</v>
      </c>
      <c r="BO73" s="22">
        <f>BO12*Constants!$H70*(1-Constants!$H88)</f>
        <v>43780760.593681365</v>
      </c>
      <c r="BP73" s="22">
        <f>BP12*Constants!$H70*(1-Constants!$H88)</f>
        <v>43800671.128079347</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47503157.068591997</v>
      </c>
      <c r="AM74" s="22">
        <f>AM13*Constants!$H71*(1-Constants!$H89)</f>
        <v>47640092.281459622</v>
      </c>
      <c r="AN74" s="22">
        <f>AN13*Constants!$H71*(1-Constants!$H89)</f>
        <v>47785656.964609943</v>
      </c>
      <c r="AO74" s="22">
        <f>AO13*Constants!$H71*(1-Constants!$H89)</f>
        <v>47942878.705780968</v>
      </c>
      <c r="AP74" s="22">
        <f>AP13*Constants!$H71*(1-Constants!$H89)</f>
        <v>48113442.359323412</v>
      </c>
      <c r="AQ74" s="22">
        <f>AQ13*Constants!$H71*(1-Constants!$H89)</f>
        <v>48296984.651693664</v>
      </c>
      <c r="AR74" s="22">
        <f>AR13*Constants!$H71*(1-Constants!$H89)</f>
        <v>48413106.146597512</v>
      </c>
      <c r="AS74" s="22">
        <f>AS13*Constants!$H71*(1-Constants!$H89)</f>
        <v>48540146.352172606</v>
      </c>
      <c r="AT74" s="22">
        <f>AT13*Constants!$H71*(1-Constants!$H89)</f>
        <v>48676393.196968861</v>
      </c>
      <c r="AU74" s="22">
        <f>AU13*Constants!$H71*(1-Constants!$H89)</f>
        <v>48822516.706574127</v>
      </c>
      <c r="AV74" s="22">
        <f>AV13*Constants!$H71*(1-Constants!$H89)</f>
        <v>48977075.977117628</v>
      </c>
      <c r="AW74" s="22">
        <f>AW13*Constants!$H71*(1-Constants!$H89)</f>
        <v>49079114.636038698</v>
      </c>
      <c r="AX74" s="22">
        <f>AX13*Constants!$H71*(1-Constants!$H89)</f>
        <v>49189447.955806077</v>
      </c>
      <c r="AY74" s="22">
        <f>AY13*Constants!$H71*(1-Constants!$H89)</f>
        <v>49307656.176030718</v>
      </c>
      <c r="AZ74" s="22">
        <f>AZ13*Constants!$H71*(1-Constants!$H89)</f>
        <v>49434941.738784686</v>
      </c>
      <c r="BA74" s="22">
        <f>BA13*Constants!$H71*(1-Constants!$H89)</f>
        <v>49567669.457007095</v>
      </c>
      <c r="BB74" s="22">
        <f>BB13*Constants!$H71*(1-Constants!$H89)</f>
        <v>49648913.616825365</v>
      </c>
      <c r="BC74" s="22">
        <f>BC13*Constants!$H71*(1-Constants!$H89)</f>
        <v>49737631.124046519</v>
      </c>
      <c r="BD74" s="22">
        <f>BD13*Constants!$H71*(1-Constants!$H89)</f>
        <v>49830520.556599043</v>
      </c>
      <c r="BE74" s="22">
        <f>BE13*Constants!$H71*(1-Constants!$H89)</f>
        <v>49928897.459476069</v>
      </c>
      <c r="BF74" s="22">
        <f>BF13*Constants!$H71*(1-Constants!$H89)</f>
        <v>50032615.534502484</v>
      </c>
      <c r="BG74" s="22">
        <f>BG13*Constants!$H71*(1-Constants!$H89)</f>
        <v>50087974.840718843</v>
      </c>
      <c r="BH74" s="22">
        <f>BH13*Constants!$H71*(1-Constants!$H89)</f>
        <v>50146964.597638339</v>
      </c>
      <c r="BI74" s="22">
        <f>BI13*Constants!$H71*(1-Constants!$H89)</f>
        <v>50210981.602198869</v>
      </c>
      <c r="BJ74" s="22">
        <f>BJ13*Constants!$H71*(1-Constants!$H89)</f>
        <v>50279943.780251563</v>
      </c>
      <c r="BK74" s="22">
        <f>BK13*Constants!$H71*(1-Constants!$H89)</f>
        <v>50353783.277660675</v>
      </c>
      <c r="BL74" s="22">
        <f>BL13*Constants!$H71*(1-Constants!$H89)</f>
        <v>50377213.412453592</v>
      </c>
      <c r="BM74" s="22">
        <f>BM13*Constants!$H71*(1-Constants!$H89)</f>
        <v>50386127.156541966</v>
      </c>
      <c r="BN74" s="22">
        <f>BN13*Constants!$H71*(1-Constants!$H89)</f>
        <v>50395930.278246656</v>
      </c>
      <c r="BO74" s="22">
        <f>BO13*Constants!$H71*(1-Constants!$H89)</f>
        <v>50410133.656065606</v>
      </c>
      <c r="BP74" s="22">
        <f>BP13*Constants!$H71*(1-Constants!$H89)</f>
        <v>50426939.083772086</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78616760.034769252</v>
      </c>
      <c r="AM75" s="22">
        <f>AM14*Constants!$H72*(1-Constants!$H90)</f>
        <v>78843385.030551717</v>
      </c>
      <c r="AN75" s="22">
        <f>AN14*Constants!$H72*(1-Constants!$H90)</f>
        <v>79084291.624364883</v>
      </c>
      <c r="AO75" s="22">
        <f>AO14*Constants!$H72*(1-Constants!$H90)</f>
        <v>79344490.41241686</v>
      </c>
      <c r="AP75" s="22">
        <f>AP14*Constants!$H72*(1-Constants!$H90)</f>
        <v>79626769.794434309</v>
      </c>
      <c r="AQ75" s="22">
        <f>AQ14*Constants!$H72*(1-Constants!$H90)</f>
        <v>79930528.560081586</v>
      </c>
      <c r="AR75" s="22">
        <f>AR14*Constants!$H72*(1-Constants!$H90)</f>
        <v>80122707.275415227</v>
      </c>
      <c r="AS75" s="22">
        <f>AS14*Constants!$H72*(1-Constants!$H90)</f>
        <v>80332956.235122114</v>
      </c>
      <c r="AT75" s="22">
        <f>AT14*Constants!$H72*(1-Constants!$H90)</f>
        <v>80558441.995729044</v>
      </c>
      <c r="AU75" s="22">
        <f>AU14*Constants!$H72*(1-Constants!$H90)</f>
        <v>80800273.435973898</v>
      </c>
      <c r="AV75" s="22">
        <f>AV14*Constants!$H72*(1-Constants!$H90)</f>
        <v>81056065.889219135</v>
      </c>
      <c r="AW75" s="22">
        <f>AW14*Constants!$H72*(1-Constants!$H90)</f>
        <v>81224937.797060624</v>
      </c>
      <c r="AX75" s="22">
        <f>AX14*Constants!$H72*(1-Constants!$H90)</f>
        <v>81407537.200116441</v>
      </c>
      <c r="AY75" s="22">
        <f>AY14*Constants!$H72*(1-Constants!$H90)</f>
        <v>81603169.403469115</v>
      </c>
      <c r="AZ75" s="22">
        <f>AZ14*Constants!$H72*(1-Constants!$H90)</f>
        <v>81813824.424323201</v>
      </c>
      <c r="BA75" s="22">
        <f>BA14*Constants!$H72*(1-Constants!$H90)</f>
        <v>82033486.101933107</v>
      </c>
      <c r="BB75" s="22">
        <f>BB14*Constants!$H72*(1-Constants!$H90)</f>
        <v>82167943.536150321</v>
      </c>
      <c r="BC75" s="22">
        <f>BC14*Constants!$H72*(1-Constants!$H90)</f>
        <v>82314769.208515987</v>
      </c>
      <c r="BD75" s="22">
        <f>BD14*Constants!$H72*(1-Constants!$H90)</f>
        <v>82468499.332562312</v>
      </c>
      <c r="BE75" s="22">
        <f>BE14*Constants!$H72*(1-Constants!$H90)</f>
        <v>82631311.108530805</v>
      </c>
      <c r="BF75" s="22">
        <f>BF14*Constants!$H72*(1-Constants!$H90)</f>
        <v>82802962.415913314</v>
      </c>
      <c r="BG75" s="22">
        <f>BG14*Constants!$H72*(1-Constants!$H90)</f>
        <v>82894580.943208605</v>
      </c>
      <c r="BH75" s="22">
        <f>BH14*Constants!$H72*(1-Constants!$H90)</f>
        <v>82992207.792673647</v>
      </c>
      <c r="BI75" s="22">
        <f>BI14*Constants!$H72*(1-Constants!$H90)</f>
        <v>83098154.634868026</v>
      </c>
      <c r="BJ75" s="22">
        <f>BJ14*Constants!$H72*(1-Constants!$H90)</f>
        <v>83212285.638742462</v>
      </c>
      <c r="BK75" s="22">
        <f>BK14*Constants!$H72*(1-Constants!$H90)</f>
        <v>83334488.507080629</v>
      </c>
      <c r="BL75" s="22">
        <f>BL14*Constants!$H72*(1-Constants!$H90)</f>
        <v>83373264.904235378</v>
      </c>
      <c r="BM75" s="22">
        <f>BM14*Constants!$H72*(1-Constants!$H90)</f>
        <v>83388016.969640121</v>
      </c>
      <c r="BN75" s="22">
        <f>BN14*Constants!$H72*(1-Constants!$H90)</f>
        <v>83404240.936934248</v>
      </c>
      <c r="BO75" s="22">
        <f>BO14*Constants!$H72*(1-Constants!$H90)</f>
        <v>83427747.238716751</v>
      </c>
      <c r="BP75" s="22">
        <f>BP14*Constants!$H72*(1-Constants!$H90)</f>
        <v>83455559.880208656</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11605978.16121785</v>
      </c>
      <c r="AM76" s="22">
        <f>AM15*Constants!$H73*(1-Constants!$H91)</f>
        <v>11751053.582661754</v>
      </c>
      <c r="AN76" s="22">
        <f>AN15*Constants!$H73*(1-Constants!$H91)</f>
        <v>11820171.834225625</v>
      </c>
      <c r="AO76" s="22">
        <f>AO15*Constants!$H73*(1-Constants!$H91)</f>
        <v>11868547.449574234</v>
      </c>
      <c r="AP76" s="22">
        <f>AP15*Constants!$H73*(1-Constants!$H91)</f>
        <v>11930540.495630503</v>
      </c>
      <c r="AQ76" s="22">
        <f>AQ15*Constants!$H73*(1-Constants!$H91)</f>
        <v>12010309.000628021</v>
      </c>
      <c r="AR76" s="22">
        <f>AR15*Constants!$H73*(1-Constants!$H91)</f>
        <v>12109693.479753926</v>
      </c>
      <c r="AS76" s="22">
        <f>AS15*Constants!$H73*(1-Constants!$H91)</f>
        <v>12221092.971609125</v>
      </c>
      <c r="AT76" s="22">
        <f>AT15*Constants!$H73*(1-Constants!$H91)</f>
        <v>12327921.890176715</v>
      </c>
      <c r="AU76" s="22">
        <f>AU15*Constants!$H73*(1-Constants!$H91)</f>
        <v>12445810.13109828</v>
      </c>
      <c r="AV76" s="22">
        <f>AV15*Constants!$H73*(1-Constants!$H91)</f>
        <v>12560608.415503003</v>
      </c>
      <c r="AW76" s="22">
        <f>AW15*Constants!$H73*(1-Constants!$H91)</f>
        <v>12717123.420792984</v>
      </c>
      <c r="AX76" s="22">
        <f>AX15*Constants!$H73*(1-Constants!$H91)</f>
        <v>12883177.885858977</v>
      </c>
      <c r="AY76" s="22">
        <f>AY15*Constants!$H73*(1-Constants!$H91)</f>
        <v>13057554.041795608</v>
      </c>
      <c r="AZ76" s="22">
        <f>AZ15*Constants!$H73*(1-Constants!$H91)</f>
        <v>13260701.069580745</v>
      </c>
      <c r="BA76" s="22">
        <f>BA15*Constants!$H73*(1-Constants!$H91)</f>
        <v>13446845.215809116</v>
      </c>
      <c r="BB76" s="22">
        <f>BB15*Constants!$H73*(1-Constants!$H91)</f>
        <v>13658350.383996466</v>
      </c>
      <c r="BC76" s="22">
        <f>BC15*Constants!$H73*(1-Constants!$H91)</f>
        <v>13890736.681568984</v>
      </c>
      <c r="BD76" s="22">
        <f>BD15*Constants!$H73*(1-Constants!$H91)</f>
        <v>14102449.632418942</v>
      </c>
      <c r="BE76" s="22">
        <f>BE15*Constants!$H73*(1-Constants!$H91)</f>
        <v>14314240.552401092</v>
      </c>
      <c r="BF76" s="22">
        <f>BF15*Constants!$H73*(1-Constants!$H91)</f>
        <v>14526817.734487677</v>
      </c>
      <c r="BG76" s="22">
        <f>BG15*Constants!$H73*(1-Constants!$H91)</f>
        <v>14763698.912409214</v>
      </c>
      <c r="BH76" s="22">
        <f>BH15*Constants!$H73*(1-Constants!$H91)</f>
        <v>14985632.358567486</v>
      </c>
      <c r="BI76" s="22">
        <f>BI15*Constants!$H73*(1-Constants!$H91)</f>
        <v>15213746.620050883</v>
      </c>
      <c r="BJ76" s="22">
        <f>BJ15*Constants!$H73*(1-Constants!$H91)</f>
        <v>15449084.666930601</v>
      </c>
      <c r="BK76" s="22">
        <f>BK15*Constants!$H73*(1-Constants!$H91)</f>
        <v>15692725.664482862</v>
      </c>
      <c r="BL76" s="22">
        <f>BL15*Constants!$H73*(1-Constants!$H91)</f>
        <v>15948549.968283568</v>
      </c>
      <c r="BM76" s="22">
        <f>BM15*Constants!$H73*(1-Constants!$H91)</f>
        <v>15957963.864999244</v>
      </c>
      <c r="BN76" s="22">
        <f>BN15*Constants!$H73*(1-Constants!$H91)</f>
        <v>15929361.580227233</v>
      </c>
      <c r="BO76" s="22">
        <f>BO15*Constants!$H73*(1-Constants!$H91)</f>
        <v>15911548.315913538</v>
      </c>
      <c r="BP76" s="22">
        <f>BP15*Constants!$H73*(1-Constants!$H91)</f>
        <v>15882080.63067084</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101250352.12850703</v>
      </c>
      <c r="AN82" s="22">
        <f>((AN41*Constants!$H$45*Constants!$H$48)*(1+Constants!$H$51))*Constants!$H$54*Constants!$H$42*Constants!$H$57*Constants!$H$58*ttokg</f>
        <v>101743058.05540071</v>
      </c>
      <c r="AO82" s="22">
        <f>((AO41*Constants!$H$45*Constants!$H$48)*(1+Constants!$H$51))*Constants!$H$54*Constants!$H$42*Constants!$H$57*Constants!$H$58*ttokg</f>
        <v>102071190.38756557</v>
      </c>
      <c r="AP82" s="22">
        <f>((AP41*Constants!$H$45*Constants!$H$48)*(1+Constants!$H$51))*Constants!$H$54*Constants!$H$42*Constants!$H$57*Constants!$H$58*ttokg</f>
        <v>102355374.4434797</v>
      </c>
      <c r="AQ82" s="22">
        <f>((AQ41*Constants!$H$45*Constants!$H$48)*(1+Constants!$H$51))*Constants!$H$54*Constants!$H$42*Constants!$H$57*Constants!$H$58*ttokg</f>
        <v>102669525.62600598</v>
      </c>
      <c r="AR82" s="22">
        <f>((AR41*Constants!$H$45*Constants!$H$48)*(1+Constants!$H$51))*Constants!$H$54*Constants!$H$42*Constants!$H$57*Constants!$H$58*ttokg</f>
        <v>103022252.84598526</v>
      </c>
      <c r="AS82" s="22">
        <f>((AS41*Constants!$H$45*Constants!$H$48)*(1+Constants!$H$51))*Constants!$H$54*Constants!$H$42*Constants!$H$57*Constants!$H$58*ttokg</f>
        <v>103390405.28795014</v>
      </c>
      <c r="AT82" s="22">
        <f>((AT41*Constants!$H$45*Constants!$H$48)*(1+Constants!$H$51))*Constants!$H$54*Constants!$H$42*Constants!$H$57*Constants!$H$58*ttokg</f>
        <v>103783343.43369195</v>
      </c>
      <c r="AU82" s="22">
        <f>((AU41*Constants!$H$45*Constants!$H$48)*(1+Constants!$H$51))*Constants!$H$54*Constants!$H$42*Constants!$H$57*Constants!$H$58*ttokg</f>
        <v>104165903.65036969</v>
      </c>
      <c r="AV82" s="22">
        <f>((AV41*Constants!$H$45*Constants!$H$48)*(1+Constants!$H$51))*Constants!$H$54*Constants!$H$42*Constants!$H$57*Constants!$H$58*ttokg</f>
        <v>104570641.44728965</v>
      </c>
      <c r="AW82" s="22">
        <f>((AW41*Constants!$H$45*Constants!$H$48)*(1+Constants!$H$51))*Constants!$H$54*Constants!$H$42*Constants!$H$57*Constants!$H$58*ttokg</f>
        <v>104967981.61892624</v>
      </c>
      <c r="AX82" s="22">
        <f>((AX41*Constants!$H$45*Constants!$H$48)*(1+Constants!$H$51))*Constants!$H$54*Constants!$H$42*Constants!$H$57*Constants!$H$58*ttokg</f>
        <v>105427473.52996138</v>
      </c>
      <c r="AY82" s="22">
        <f>((AY41*Constants!$H$45*Constants!$H$48)*(1+Constants!$H$51))*Constants!$H$54*Constants!$H$42*Constants!$H$57*Constants!$H$58*ttokg</f>
        <v>105903113.6039499</v>
      </c>
      <c r="AZ82" s="22">
        <f>((AZ41*Constants!$H$45*Constants!$H$48)*(1+Constants!$H$51))*Constants!$H$54*Constants!$H$42*Constants!$H$57*Constants!$H$58*ttokg</f>
        <v>106391828.05181521</v>
      </c>
      <c r="BA82" s="22">
        <f>((BA41*Constants!$H$45*Constants!$H$48)*(1+Constants!$H$51))*Constants!$H$54*Constants!$H$42*Constants!$H$57*Constants!$H$58*ttokg</f>
        <v>106932751.22423901</v>
      </c>
      <c r="BB82" s="22">
        <f>((BB41*Constants!$H$45*Constants!$H$48)*(1+Constants!$H$51))*Constants!$H$54*Constants!$H$42*Constants!$H$57*Constants!$H$58*ttokg</f>
        <v>107435953.5664791</v>
      </c>
      <c r="BC82" s="22">
        <f>((BC41*Constants!$H$45*Constants!$H$48)*(1+Constants!$H$51))*Constants!$H$54*Constants!$H$42*Constants!$H$57*Constants!$H$58*ttokg</f>
        <v>107962141.47166593</v>
      </c>
      <c r="BD82" s="22">
        <f>((BD41*Constants!$H$45*Constants!$H$48)*(1+Constants!$H$51))*Constants!$H$54*Constants!$H$42*Constants!$H$57*Constants!$H$58*ttokg</f>
        <v>108521244.27954043</v>
      </c>
      <c r="BE82" s="22">
        <f>((BE41*Constants!$H$45*Constants!$H$48)*(1+Constants!$H$51))*Constants!$H$54*Constants!$H$42*Constants!$H$57*Constants!$H$58*ttokg</f>
        <v>109035966.69403243</v>
      </c>
      <c r="BF82" s="22">
        <f>((BF41*Constants!$H$45*Constants!$H$48)*(1+Constants!$H$51))*Constants!$H$54*Constants!$H$42*Constants!$H$57*Constants!$H$58*ttokg</f>
        <v>109545479.04148431</v>
      </c>
      <c r="BG82" s="22">
        <f>((BG41*Constants!$H$45*Constants!$H$48)*(1+Constants!$H$51))*Constants!$H$54*Constants!$H$42*Constants!$H$57*Constants!$H$58*ttokg</f>
        <v>110051183.92844346</v>
      </c>
      <c r="BH82" s="22">
        <f>((BH41*Constants!$H$45*Constants!$H$48)*(1+Constants!$H$51))*Constants!$H$54*Constants!$H$42*Constants!$H$57*Constants!$H$58*ttokg</f>
        <v>110574383.64673647</v>
      </c>
      <c r="BI82" s="22">
        <f>((BI41*Constants!$H$45*Constants!$H$48)*(1+Constants!$H$51))*Constants!$H$54*Constants!$H$42*Constants!$H$57*Constants!$H$58*ttokg</f>
        <v>111065626.87054417</v>
      </c>
      <c r="BJ82" s="22">
        <f>((BJ41*Constants!$H$45*Constants!$H$48)*(1+Constants!$H$51))*Constants!$H$54*Constants!$H$42*Constants!$H$57*Constants!$H$58*ttokg</f>
        <v>111561773.93797724</v>
      </c>
      <c r="BK82" s="22">
        <f>((BK41*Constants!$H$45*Constants!$H$48)*(1+Constants!$H$51))*Constants!$H$54*Constants!$H$42*Constants!$H$57*Constants!$H$58*ttokg</f>
        <v>112064215.79961865</v>
      </c>
      <c r="BL82" s="22">
        <f>((BL41*Constants!$H$45*Constants!$H$48)*(1+Constants!$H$51))*Constants!$H$54*Constants!$H$42*Constants!$H$57*Constants!$H$58*ttokg</f>
        <v>112574296.71206822</v>
      </c>
      <c r="BM82" s="22">
        <f>((BM41*Constants!$H$45*Constants!$H$48)*(1+Constants!$H$51))*Constants!$H$54*Constants!$H$42*Constants!$H$57*Constants!$H$58*ttokg</f>
        <v>113077702.47041321</v>
      </c>
      <c r="BN82" s="22">
        <f>((BN41*Constants!$H$45*Constants!$H$48)*(1+Constants!$H$51))*Constants!$H$54*Constants!$H$42*Constants!$H$57*Constants!$H$58*ttokg</f>
        <v>113185375.98105231</v>
      </c>
      <c r="BO82" s="22">
        <f>((BO41*Constants!$H$45*Constants!$H$48)*(1+Constants!$H$51))*Constants!$H$54*Constants!$H$42*Constants!$H$57*Constants!$H$58*ttokg</f>
        <v>113232503.09108165</v>
      </c>
      <c r="BP82" s="22">
        <f>((BP41*Constants!$H$45*Constants!$H$48)*(1+Constants!$H$51))*Constants!$H$54*Constants!$H$42*Constants!$H$57*Constants!$H$58*ttokg</f>
        <v>113296815.77770551</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189189929.49584508</v>
      </c>
      <c r="AN85" s="22">
        <f>SUM(AN82:AN84)/Constants!$H$41</f>
        <v>190011106.04066786</v>
      </c>
      <c r="AO85" s="22">
        <f>SUM(AO82:AO84)/Constants!$H$41</f>
        <v>190557993.26094264</v>
      </c>
      <c r="AP85" s="22">
        <f>SUM(AP82:AP84)/Constants!$H$41</f>
        <v>191031633.35413286</v>
      </c>
      <c r="AQ85" s="22">
        <f>SUM(AQ82:AQ84)/Constants!$H$41</f>
        <v>191555218.65834329</v>
      </c>
      <c r="AR85" s="22">
        <f>SUM(AR82:AR84)/Constants!$H$41</f>
        <v>192143097.35830876</v>
      </c>
      <c r="AS85" s="22">
        <f>SUM(AS82:AS84)/Constants!$H$41</f>
        <v>192756684.7615836</v>
      </c>
      <c r="AT85" s="22">
        <f>SUM(AT82:AT84)/Constants!$H$41</f>
        <v>193411581.67115325</v>
      </c>
      <c r="AU85" s="22">
        <f>SUM(AU82:AU84)/Constants!$H$41</f>
        <v>194049182.03228283</v>
      </c>
      <c r="AV85" s="22">
        <f>SUM(AV82:AV84)/Constants!$H$41</f>
        <v>194723745.02714941</v>
      </c>
      <c r="AW85" s="22">
        <f>SUM(AW82:AW84)/Constants!$H$41</f>
        <v>195385978.64654374</v>
      </c>
      <c r="AX85" s="22">
        <f>SUM(AX82:AX84)/Constants!$H$41</f>
        <v>196151798.49826896</v>
      </c>
      <c r="AY85" s="22">
        <f>SUM(AY82:AY84)/Constants!$H$41</f>
        <v>196944531.95491651</v>
      </c>
      <c r="AZ85" s="22">
        <f>SUM(AZ82:AZ84)/Constants!$H$41</f>
        <v>197759056.03469202</v>
      </c>
      <c r="BA85" s="22">
        <f>SUM(BA82:BA84)/Constants!$H$41</f>
        <v>198660594.65539837</v>
      </c>
      <c r="BB85" s="22">
        <f>SUM(BB82:BB84)/Constants!$H$41</f>
        <v>199499265.22579852</v>
      </c>
      <c r="BC85" s="22">
        <f>SUM(BC82:BC84)/Constants!$H$41</f>
        <v>200376245.06777656</v>
      </c>
      <c r="BD85" s="22">
        <f>SUM(BD82:BD84)/Constants!$H$41</f>
        <v>201308083.08090073</v>
      </c>
      <c r="BE85" s="22">
        <f>SUM(BE82:BE84)/Constants!$H$41</f>
        <v>202165953.77172071</v>
      </c>
      <c r="BF85" s="22">
        <f>SUM(BF82:BF84)/Constants!$H$41</f>
        <v>203015141.01747388</v>
      </c>
      <c r="BG85" s="22">
        <f>SUM(BG82:BG84)/Constants!$H$41</f>
        <v>203857982.4957391</v>
      </c>
      <c r="BH85" s="22">
        <f>SUM(BH82:BH84)/Constants!$H$41</f>
        <v>204729982.02622744</v>
      </c>
      <c r="BI85" s="22">
        <f>SUM(BI82:BI84)/Constants!$H$41</f>
        <v>205548720.7325736</v>
      </c>
      <c r="BJ85" s="22">
        <f>SUM(BJ82:BJ84)/Constants!$H$41</f>
        <v>206375632.51162875</v>
      </c>
      <c r="BK85" s="22">
        <f>SUM(BK82:BK84)/Constants!$H$41</f>
        <v>207213035.61436442</v>
      </c>
      <c r="BL85" s="22">
        <f>SUM(BL82:BL84)/Constants!$H$41</f>
        <v>208063170.46844703</v>
      </c>
      <c r="BM85" s="22">
        <f>SUM(BM82:BM84)/Constants!$H$41</f>
        <v>208902180.06568867</v>
      </c>
      <c r="BN85" s="22">
        <f>SUM(BN82:BN84)/Constants!$H$41</f>
        <v>209081635.91675383</v>
      </c>
      <c r="BO85" s="22">
        <f>SUM(BO82:BO84)/Constants!$H$41</f>
        <v>209160181.10013607</v>
      </c>
      <c r="BP85" s="22">
        <f>SUM(BP82:BP84)/Constants!$H$41</f>
        <v>209267368.91117585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72.769767958981859</v>
      </c>
      <c r="AM4" s="27">
        <f>IF(('Activity data'!AM5*EF!$H4)*kgtoGg=0,"NO",('Activity data'!AM5*EF!$H4)*kgtoGg)</f>
        <v>73.543888852751451</v>
      </c>
      <c r="AN4" s="27">
        <f>IF(('Activity data'!AN5*EF!$H4)*kgtoGg=0,"NO",('Activity data'!AN5*EF!$H4)*kgtoGg)</f>
        <v>74.043683063547846</v>
      </c>
      <c r="AO4" s="27">
        <f>IF(('Activity data'!AO5*EF!$H4)*kgtoGg=0,"NO",('Activity data'!AO5*EF!$H4)*kgtoGg)</f>
        <v>74.481436003443747</v>
      </c>
      <c r="AP4" s="27">
        <f>IF(('Activity data'!AP5*EF!$H4)*kgtoGg=0,"NO",('Activity data'!AP5*EF!$H4)*kgtoGg)</f>
        <v>74.991574369216195</v>
      </c>
      <c r="AQ4" s="27">
        <f>IF(('Activity data'!AQ5*EF!$H4)*kgtoGg=0,"NO",('Activity data'!AQ5*EF!$H4)*kgtoGg)</f>
        <v>75.591111186911832</v>
      </c>
      <c r="AR4" s="27">
        <f>IF(('Activity data'!AR5*EF!$H4)*kgtoGg=0,"NO",('Activity data'!AR5*EF!$H4)*kgtoGg)</f>
        <v>76.189952713230753</v>
      </c>
      <c r="AS4" s="27">
        <f>IF(('Activity data'!AS5*EF!$H4)*kgtoGg=0,"NO",('Activity data'!AS5*EF!$H4)*kgtoGg)</f>
        <v>76.854155334570819</v>
      </c>
      <c r="AT4" s="27">
        <f>IF(('Activity data'!AT5*EF!$H4)*kgtoGg=0,"NO",('Activity data'!AT5*EF!$H4)*kgtoGg)</f>
        <v>77.516709691698395</v>
      </c>
      <c r="AU4" s="27">
        <f>IF(('Activity data'!AU5*EF!$H4)*kgtoGg=0,"NO",('Activity data'!AU5*EF!$H4)*kgtoGg)</f>
        <v>78.240811869792225</v>
      </c>
      <c r="AV4" s="27">
        <f>IF(('Activity data'!AV5*EF!$H4)*kgtoGg=0,"NO",('Activity data'!AV5*EF!$H4)*kgtoGg)</f>
        <v>78.96883087694971</v>
      </c>
      <c r="AW4" s="27">
        <f>IF(('Activity data'!AW5*EF!$H4)*kgtoGg=0,"NO",('Activity data'!AW5*EF!$H4)*kgtoGg)</f>
        <v>79.802551809538244</v>
      </c>
      <c r="AX4" s="27">
        <f>IF(('Activity data'!AX5*EF!$H4)*kgtoGg=0,"NO",('Activity data'!AX5*EF!$H4)*kgtoGg)</f>
        <v>80.691208841556062</v>
      </c>
      <c r="AY4" s="27">
        <f>IF(('Activity data'!AY5*EF!$H4)*kgtoGg=0,"NO",('Activity data'!AY5*EF!$H4)*kgtoGg)</f>
        <v>81.630103012520337</v>
      </c>
      <c r="AZ4" s="27">
        <f>IF(('Activity data'!AZ5*EF!$H4)*kgtoGg=0,"NO",('Activity data'!AZ5*EF!$H4)*kgtoGg)</f>
        <v>82.704962002858409</v>
      </c>
      <c r="BA4" s="27">
        <f>IF(('Activity data'!BA5*EF!$H4)*kgtoGg=0,"NO",('Activity data'!BA5*EF!$H4)*kgtoGg)</f>
        <v>83.725359034578119</v>
      </c>
      <c r="BB4" s="27">
        <f>IF(('Activity data'!BB5*EF!$H4)*kgtoGg=0,"NO",('Activity data'!BB5*EF!$H4)*kgtoGg)</f>
        <v>84.785864582058309</v>
      </c>
      <c r="BC4" s="27">
        <f>IF(('Activity data'!BC5*EF!$H4)*kgtoGg=0,"NO",('Activity data'!BC5*EF!$H4)*kgtoGg)</f>
        <v>85.948870482008019</v>
      </c>
      <c r="BD4" s="27">
        <f>IF(('Activity data'!BD5*EF!$H4)*kgtoGg=0,"NO",('Activity data'!BD5*EF!$H4)*kgtoGg)</f>
        <v>87.039164058344866</v>
      </c>
      <c r="BE4" s="27">
        <f>IF(('Activity data'!BE5*EF!$H4)*kgtoGg=0,"NO",('Activity data'!BE5*EF!$H4)*kgtoGg)</f>
        <v>88.144062133133644</v>
      </c>
      <c r="BF4" s="27">
        <f>IF(('Activity data'!BF5*EF!$H4)*kgtoGg=0,"NO",('Activity data'!BF5*EF!$H4)*kgtoGg)</f>
        <v>89.266583630697085</v>
      </c>
      <c r="BG4" s="27">
        <f>IF(('Activity data'!BG5*EF!$H4)*kgtoGg=0,"NO",('Activity data'!BG5*EF!$H4)*kgtoGg)</f>
        <v>90.425059831916514</v>
      </c>
      <c r="BH4" s="27">
        <f>IF(('Activity data'!BH5*EF!$H4)*kgtoGg=0,"NO",('Activity data'!BH5*EF!$H4)*kgtoGg)</f>
        <v>91.531677127013609</v>
      </c>
      <c r="BI4" s="27">
        <f>IF(('Activity data'!BI5*EF!$H4)*kgtoGg=0,"NO",('Activity data'!BI5*EF!$H4)*kgtoGg)</f>
        <v>92.676863576133726</v>
      </c>
      <c r="BJ4" s="27">
        <f>IF(('Activity data'!BJ5*EF!$H4)*kgtoGg=0,"NO",('Activity data'!BJ5*EF!$H4)*kgtoGg)</f>
        <v>93.865350642740523</v>
      </c>
      <c r="BK4" s="27">
        <f>IF(('Activity data'!BK5*EF!$H4)*kgtoGg=0,"NO",('Activity data'!BK5*EF!$H4)*kgtoGg)</f>
        <v>95.102097314076246</v>
      </c>
      <c r="BL4" s="27">
        <f>IF(('Activity data'!BL5*EF!$H4)*kgtoGg=0,"NO",('Activity data'!BL5*EF!$H4)*kgtoGg)</f>
        <v>96.315246804297175</v>
      </c>
      <c r="BM4" s="27">
        <f>IF(('Activity data'!BM5*EF!$H4)*kgtoGg=0,"NO",('Activity data'!BM5*EF!$H4)*kgtoGg)</f>
        <v>96.467096701965559</v>
      </c>
      <c r="BN4" s="27">
        <f>IF(('Activity data'!BN5*EF!$H4)*kgtoGg=0,"NO",('Activity data'!BN5*EF!$H4)*kgtoGg)</f>
        <v>96.459023089307877</v>
      </c>
      <c r="BO4" s="27">
        <f>IF(('Activity data'!BO5*EF!$H4)*kgtoGg=0,"NO",('Activity data'!BO5*EF!$H4)*kgtoGg)</f>
        <v>96.502893311810624</v>
      </c>
      <c r="BP4" s="27">
        <f>IF(('Activity data'!BP5*EF!$H4)*kgtoGg=0,"NO",('Activity data'!BP5*EF!$H4)*kgtoGg)</f>
        <v>96.50064865261551</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58.202465092339359</v>
      </c>
      <c r="AM5" s="27">
        <f>IF(('Activity data'!AM6*EF!$H5)*kgtoGg=0,"NO",('Activity data'!AM6*EF!$H5)*kgtoGg)</f>
        <v>58.821619798484242</v>
      </c>
      <c r="AN5" s="27">
        <f>IF(('Activity data'!AN6*EF!$H5)*kgtoGg=0,"NO",('Activity data'!AN6*EF!$H5)*kgtoGg)</f>
        <v>59.221363482202278</v>
      </c>
      <c r="AO5" s="27">
        <f>IF(('Activity data'!AO6*EF!$H5)*kgtoGg=0,"NO",('Activity data'!AO6*EF!$H5)*kgtoGg)</f>
        <v>59.571485530381985</v>
      </c>
      <c r="AP5" s="27">
        <f>IF(('Activity data'!AP6*EF!$H5)*kgtoGg=0,"NO",('Activity data'!AP6*EF!$H5)*kgtoGg)</f>
        <v>59.979502640493855</v>
      </c>
      <c r="AQ5" s="27">
        <f>IF(('Activity data'!AQ6*EF!$H5)*kgtoGg=0,"NO",('Activity data'!AQ6*EF!$H5)*kgtoGg)</f>
        <v>60.459022112414807</v>
      </c>
      <c r="AR5" s="27">
        <f>IF(('Activity data'!AR6*EF!$H5)*kgtoGg=0,"NO",('Activity data'!AR6*EF!$H5)*kgtoGg)</f>
        <v>60.937985478782373</v>
      </c>
      <c r="AS5" s="27">
        <f>IF(('Activity data'!AS6*EF!$H5)*kgtoGg=0,"NO",('Activity data'!AS6*EF!$H5)*kgtoGg)</f>
        <v>61.469225730978522</v>
      </c>
      <c r="AT5" s="27">
        <f>IF(('Activity data'!AT6*EF!$H5)*kgtoGg=0,"NO",('Activity data'!AT6*EF!$H5)*kgtoGg)</f>
        <v>61.999147674171077</v>
      </c>
      <c r="AU5" s="27">
        <f>IF(('Activity data'!AU6*EF!$H5)*kgtoGg=0,"NO",('Activity data'!AU6*EF!$H5)*kgtoGg)</f>
        <v>62.578296583475691</v>
      </c>
      <c r="AV5" s="27">
        <f>IF(('Activity data'!AV6*EF!$H5)*kgtoGg=0,"NO",('Activity data'!AV6*EF!$H5)*kgtoGg)</f>
        <v>63.16057823750716</v>
      </c>
      <c r="AW5" s="27">
        <f>IF(('Activity data'!AW6*EF!$H5)*kgtoGg=0,"NO",('Activity data'!AW6*EF!$H5)*kgtoGg)</f>
        <v>63.827402041357807</v>
      </c>
      <c r="AX5" s="27">
        <f>IF(('Activity data'!AX6*EF!$H5)*kgtoGg=0,"NO",('Activity data'!AX6*EF!$H5)*kgtoGg)</f>
        <v>64.538164646980434</v>
      </c>
      <c r="AY5" s="27">
        <f>IF(('Activity data'!AY6*EF!$H5)*kgtoGg=0,"NO",('Activity data'!AY6*EF!$H5)*kgtoGg)</f>
        <v>65.289107747991153</v>
      </c>
      <c r="AZ5" s="27">
        <f>IF(('Activity data'!AZ6*EF!$H5)*kgtoGg=0,"NO",('Activity data'!AZ6*EF!$H5)*kgtoGg)</f>
        <v>66.148797762388369</v>
      </c>
      <c r="BA5" s="27">
        <f>IF(('Activity data'!BA6*EF!$H5)*kgtoGg=0,"NO",('Activity data'!BA6*EF!$H5)*kgtoGg)</f>
        <v>66.964928200683417</v>
      </c>
      <c r="BB5" s="27">
        <f>IF(('Activity data'!BB6*EF!$H5)*kgtoGg=0,"NO",('Activity data'!BB6*EF!$H5)*kgtoGg)</f>
        <v>67.813138093866527</v>
      </c>
      <c r="BC5" s="27">
        <f>IF(('Activity data'!BC6*EF!$H5)*kgtoGg=0,"NO",('Activity data'!BC6*EF!$H5)*kgtoGg)</f>
        <v>68.743329465813233</v>
      </c>
      <c r="BD5" s="27">
        <f>IF(('Activity data'!BD6*EF!$H5)*kgtoGg=0,"NO",('Activity data'!BD6*EF!$H5)*kgtoGg)</f>
        <v>69.615364317606563</v>
      </c>
      <c r="BE5" s="27">
        <f>IF(('Activity data'!BE6*EF!$H5)*kgtoGg=0,"NO",('Activity data'!BE6*EF!$H5)*kgtoGg)</f>
        <v>70.499080089034265</v>
      </c>
      <c r="BF5" s="27">
        <f>IF(('Activity data'!BF6*EF!$H5)*kgtoGg=0,"NO",('Activity data'!BF6*EF!$H5)*kgtoGg)</f>
        <v>71.39689136574691</v>
      </c>
      <c r="BG5" s="27">
        <f>IF(('Activity data'!BG6*EF!$H5)*kgtoGg=0,"NO",('Activity data'!BG6*EF!$H5)*kgtoGg)</f>
        <v>72.3234598096615</v>
      </c>
      <c r="BH5" s="27">
        <f>IF(('Activity data'!BH6*EF!$H5)*kgtoGg=0,"NO",('Activity data'!BH6*EF!$H5)*kgtoGg)</f>
        <v>73.208550641952925</v>
      </c>
      <c r="BI5" s="27">
        <f>IF(('Activity data'!BI6*EF!$H5)*kgtoGg=0,"NO",('Activity data'!BI6*EF!$H5)*kgtoGg)</f>
        <v>74.124489722131145</v>
      </c>
      <c r="BJ5" s="27">
        <f>IF(('Activity data'!BJ6*EF!$H5)*kgtoGg=0,"NO",('Activity data'!BJ6*EF!$H5)*kgtoGg)</f>
        <v>75.075061353002226</v>
      </c>
      <c r="BK5" s="27">
        <f>IF(('Activity data'!BK6*EF!$H5)*kgtoGg=0,"NO",('Activity data'!BK6*EF!$H5)*kgtoGg)</f>
        <v>76.064231814656821</v>
      </c>
      <c r="BL5" s="27">
        <f>IF(('Activity data'!BL6*EF!$H5)*kgtoGg=0,"NO",('Activity data'!BL6*EF!$H5)*kgtoGg)</f>
        <v>77.034528860212504</v>
      </c>
      <c r="BM5" s="27">
        <f>IF(('Activity data'!BM6*EF!$H5)*kgtoGg=0,"NO",('Activity data'!BM6*EF!$H5)*kgtoGg)</f>
        <v>77.155980922191077</v>
      </c>
      <c r="BN5" s="27">
        <f>IF(('Activity data'!BN6*EF!$H5)*kgtoGg=0,"NO",('Activity data'!BN6*EF!$H5)*kgtoGg)</f>
        <v>77.149523513131541</v>
      </c>
      <c r="BO5" s="27">
        <f>IF(('Activity data'!BO6*EF!$H5)*kgtoGg=0,"NO",('Activity data'!BO6*EF!$H5)*kgtoGg)</f>
        <v>77.18461164334586</v>
      </c>
      <c r="BP5" s="27">
        <f>IF(('Activity data'!BP6*EF!$H5)*kgtoGg=0,"NO",('Activity data'!BP6*EF!$H5)*kgtoGg)</f>
        <v>77.18281632776204</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26.315577355767893</v>
      </c>
      <c r="AM6" s="27">
        <f>IF(('Activity data'!AM7*EF!$H6)*kgtoGg=0,"NO",('Activity data'!AM7*EF!$H6)*kgtoGg)</f>
        <v>26.595521058133311</v>
      </c>
      <c r="AN6" s="27">
        <f>IF(('Activity data'!AN7*EF!$H6)*kgtoGg=0,"NO",('Activity data'!AN7*EF!$H6)*kgtoGg)</f>
        <v>26.776260582046472</v>
      </c>
      <c r="AO6" s="27">
        <f>IF(('Activity data'!AO7*EF!$H6)*kgtoGg=0,"NO",('Activity data'!AO7*EF!$H6)*kgtoGg)</f>
        <v>26.934564252315681</v>
      </c>
      <c r="AP6" s="27">
        <f>IF(('Activity data'!AP7*EF!$H6)*kgtoGg=0,"NO",('Activity data'!AP7*EF!$H6)*kgtoGg)</f>
        <v>27.119044511125868</v>
      </c>
      <c r="AQ6" s="27">
        <f>IF(('Activity data'!AQ7*EF!$H6)*kgtoGg=0,"NO",('Activity data'!AQ7*EF!$H6)*kgtoGg)</f>
        <v>27.335853743121671</v>
      </c>
      <c r="AR6" s="27">
        <f>IF(('Activity data'!AR7*EF!$H6)*kgtoGg=0,"NO",('Activity data'!AR7*EF!$H6)*kgtoGg)</f>
        <v>27.552411538366737</v>
      </c>
      <c r="AS6" s="27">
        <f>IF(('Activity data'!AS7*EF!$H6)*kgtoGg=0,"NO",('Activity data'!AS7*EF!$H6)*kgtoGg)</f>
        <v>27.792605728234577</v>
      </c>
      <c r="AT6" s="27">
        <f>IF(('Activity data'!AT7*EF!$H6)*kgtoGg=0,"NO",('Activity data'!AT7*EF!$H6)*kgtoGg)</f>
        <v>28.032203859799587</v>
      </c>
      <c r="AU6" s="27">
        <f>IF(('Activity data'!AU7*EF!$H6)*kgtoGg=0,"NO",('Activity data'!AU7*EF!$H6)*kgtoGg)</f>
        <v>28.294059399751969</v>
      </c>
      <c r="AV6" s="27">
        <f>IF(('Activity data'!AV7*EF!$H6)*kgtoGg=0,"NO",('Activity data'!AV7*EF!$H6)*kgtoGg)</f>
        <v>28.557331374318672</v>
      </c>
      <c r="AW6" s="27">
        <f>IF(('Activity data'!AW7*EF!$H6)*kgtoGg=0,"NO",('Activity data'!AW7*EF!$H6)*kgtoGg)</f>
        <v>28.858828112731018</v>
      </c>
      <c r="AX6" s="27">
        <f>IF(('Activity data'!AX7*EF!$H6)*kgtoGg=0,"NO",('Activity data'!AX7*EF!$H6)*kgtoGg)</f>
        <v>29.180191276648134</v>
      </c>
      <c r="AY6" s="27">
        <f>IF(('Activity data'!AY7*EF!$H6)*kgtoGg=0,"NO",('Activity data'!AY7*EF!$H6)*kgtoGg)</f>
        <v>29.519721590923922</v>
      </c>
      <c r="AZ6" s="27">
        <f>IF(('Activity data'!AZ7*EF!$H6)*kgtoGg=0,"NO",('Activity data'!AZ7*EF!$H6)*kgtoGg)</f>
        <v>29.90842057540781</v>
      </c>
      <c r="BA6" s="27">
        <f>IF(('Activity data'!BA7*EF!$H6)*kgtoGg=0,"NO",('Activity data'!BA7*EF!$H6)*kgtoGg)</f>
        <v>30.277424596926085</v>
      </c>
      <c r="BB6" s="27">
        <f>IF(('Activity data'!BB7*EF!$H6)*kgtoGg=0,"NO",('Activity data'!BB7*EF!$H6)*kgtoGg)</f>
        <v>30.660932976211647</v>
      </c>
      <c r="BC6" s="27">
        <f>IF(('Activity data'!BC7*EF!$H6)*kgtoGg=0,"NO",('Activity data'!BC7*EF!$H6)*kgtoGg)</f>
        <v>31.081508341280731</v>
      </c>
      <c r="BD6" s="27">
        <f>IF(('Activity data'!BD7*EF!$H6)*kgtoGg=0,"NO",('Activity data'!BD7*EF!$H6)*kgtoGg)</f>
        <v>31.475788902471496</v>
      </c>
      <c r="BE6" s="27">
        <f>IF(('Activity data'!BE7*EF!$H6)*kgtoGg=0,"NO",('Activity data'!BE7*EF!$H6)*kgtoGg)</f>
        <v>31.875350857564332</v>
      </c>
      <c r="BF6" s="27">
        <f>IF(('Activity data'!BF7*EF!$H6)*kgtoGg=0,"NO",('Activity data'!BF7*EF!$H6)*kgtoGg)</f>
        <v>32.281285933780239</v>
      </c>
      <c r="BG6" s="27">
        <f>IF(('Activity data'!BG7*EF!$H6)*kgtoGg=0,"NO",('Activity data'!BG7*EF!$H6)*kgtoGg)</f>
        <v>32.700223233473018</v>
      </c>
      <c r="BH6" s="27">
        <f>IF(('Activity data'!BH7*EF!$H6)*kgtoGg=0,"NO",('Activity data'!BH7*EF!$H6)*kgtoGg)</f>
        <v>33.100406906571621</v>
      </c>
      <c r="BI6" s="27">
        <f>IF(('Activity data'!BI7*EF!$H6)*kgtoGg=0,"NO",('Activity data'!BI7*EF!$H6)*kgtoGg)</f>
        <v>33.514538261306519</v>
      </c>
      <c r="BJ6" s="27">
        <f>IF(('Activity data'!BJ7*EF!$H6)*kgtoGg=0,"NO",('Activity data'!BJ7*EF!$H6)*kgtoGg)</f>
        <v>33.944328326808041</v>
      </c>
      <c r="BK6" s="27">
        <f>IF(('Activity data'!BK7*EF!$H6)*kgtoGg=0,"NO",('Activity data'!BK7*EF!$H6)*kgtoGg)</f>
        <v>34.391570411149551</v>
      </c>
      <c r="BL6" s="27">
        <f>IF(('Activity data'!BL7*EF!$H6)*kgtoGg=0,"NO",('Activity data'!BL7*EF!$H6)*kgtoGg)</f>
        <v>34.830279096767654</v>
      </c>
      <c r="BM6" s="27">
        <f>IF(('Activity data'!BM7*EF!$H6)*kgtoGg=0,"NO",('Activity data'!BM7*EF!$H6)*kgtoGg)</f>
        <v>34.885192254259252</v>
      </c>
      <c r="BN6" s="27">
        <f>IF(('Activity data'!BN7*EF!$H6)*kgtoGg=0,"NO",('Activity data'!BN7*EF!$H6)*kgtoGg)</f>
        <v>34.882272610781008</v>
      </c>
      <c r="BO6" s="27">
        <f>IF(('Activity data'!BO7*EF!$H6)*kgtoGg=0,"NO",('Activity data'!BO7*EF!$H6)*kgtoGg)</f>
        <v>34.898137306605477</v>
      </c>
      <c r="BP6" s="27">
        <f>IF(('Activity data'!BP7*EF!$H6)*kgtoGg=0,"NO",('Activity data'!BP7*EF!$H6)*kgtoGg)</f>
        <v>34.89732557524583</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371.86802211396304</v>
      </c>
      <c r="AM7" s="27">
        <f>IF(('Activity data'!AM8*EF!$H7)*kgtoGg=0,"NO",('Activity data'!AM8*EF!$H7)*kgtoGg)</f>
        <v>377.88391715324576</v>
      </c>
      <c r="AN7" s="27">
        <f>IF(('Activity data'!AN8*EF!$H7)*kgtoGg=0,"NO",('Activity data'!AN8*EF!$H7)*kgtoGg)</f>
        <v>379.18644168002265</v>
      </c>
      <c r="AO7" s="27">
        <f>IF(('Activity data'!AO8*EF!$H7)*kgtoGg=0,"NO",('Activity data'!AO8*EF!$H7)*kgtoGg)</f>
        <v>379.26924643481152</v>
      </c>
      <c r="AP7" s="27">
        <f>IF(('Activity data'!AP8*EF!$H7)*kgtoGg=0,"NO",('Activity data'!AP8*EF!$H7)*kgtoGg)</f>
        <v>380.23704005881922</v>
      </c>
      <c r="AQ7" s="27">
        <f>IF(('Activity data'!AQ8*EF!$H7)*kgtoGg=0,"NO",('Activity data'!AQ8*EF!$H7)*kgtoGg)</f>
        <v>382.31047197436595</v>
      </c>
      <c r="AR7" s="27">
        <f>IF(('Activity data'!AR8*EF!$H7)*kgtoGg=0,"NO",('Activity data'!AR8*EF!$H7)*kgtoGg)</f>
        <v>384.85658472774611</v>
      </c>
      <c r="AS7" s="27">
        <f>IF(('Activity data'!AS8*EF!$H7)*kgtoGg=0,"NO",('Activity data'!AS8*EF!$H7)*kgtoGg)</f>
        <v>388.0944574824394</v>
      </c>
      <c r="AT7" s="27">
        <f>IF(('Activity data'!AT8*EF!$H7)*kgtoGg=0,"NO",('Activity data'!AT8*EF!$H7)*kgtoGg)</f>
        <v>391.0342343026249</v>
      </c>
      <c r="AU7" s="27">
        <f>IF(('Activity data'!AU8*EF!$H7)*kgtoGg=0,"NO",('Activity data'!AU8*EF!$H7)*kgtoGg)</f>
        <v>394.58259538166374</v>
      </c>
      <c r="AV7" s="27">
        <f>IF(('Activity data'!AV8*EF!$H7)*kgtoGg=0,"NO",('Activity data'!AV8*EF!$H7)*kgtoGg)</f>
        <v>397.91029507858417</v>
      </c>
      <c r="AW7" s="27">
        <f>IF(('Activity data'!AW8*EF!$H7)*kgtoGg=0,"NO",('Activity data'!AW8*EF!$H7)*kgtoGg)</f>
        <v>399.59459401940535</v>
      </c>
      <c r="AX7" s="27">
        <f>IF(('Activity data'!AX8*EF!$H7)*kgtoGg=0,"NO",('Activity data'!AX8*EF!$H7)*kgtoGg)</f>
        <v>401.56331886371214</v>
      </c>
      <c r="AY7" s="27">
        <f>IF(('Activity data'!AY8*EF!$H7)*kgtoGg=0,"NO",('Activity data'!AY8*EF!$H7)*kgtoGg)</f>
        <v>403.71959236612065</v>
      </c>
      <c r="AZ7" s="27">
        <f>IF(('Activity data'!AZ8*EF!$H7)*kgtoGg=0,"NO",('Activity data'!AZ8*EF!$H7)*kgtoGg)</f>
        <v>407.12008928644985</v>
      </c>
      <c r="BA7" s="27">
        <f>IF(('Activity data'!BA8*EF!$H7)*kgtoGg=0,"NO",('Activity data'!BA8*EF!$H7)*kgtoGg)</f>
        <v>409.29779632679129</v>
      </c>
      <c r="BB7" s="27">
        <f>IF(('Activity data'!BB8*EF!$H7)*kgtoGg=0,"NO",('Activity data'!BB8*EF!$H7)*kgtoGg)</f>
        <v>411.92425438545865</v>
      </c>
      <c r="BC7" s="27">
        <f>IF(('Activity data'!BC8*EF!$H7)*kgtoGg=0,"NO",('Activity data'!BC8*EF!$H7)*kgtoGg)</f>
        <v>415.23138804752585</v>
      </c>
      <c r="BD7" s="27">
        <f>IF(('Activity data'!BD8*EF!$H7)*kgtoGg=0,"NO",('Activity data'!BD8*EF!$H7)*kgtoGg)</f>
        <v>417.12702253127077</v>
      </c>
      <c r="BE7" s="27">
        <f>IF(('Activity data'!BE8*EF!$H7)*kgtoGg=0,"NO",('Activity data'!BE8*EF!$H7)*kgtoGg)</f>
        <v>418.66786680539423</v>
      </c>
      <c r="BF7" s="27">
        <f>IF(('Activity data'!BF8*EF!$H7)*kgtoGg=0,"NO",('Activity data'!BF8*EF!$H7)*kgtoGg)</f>
        <v>419.88737276079786</v>
      </c>
      <c r="BG7" s="27">
        <f>IF(('Activity data'!BG8*EF!$H7)*kgtoGg=0,"NO",('Activity data'!BG8*EF!$H7)*kgtoGg)</f>
        <v>423.51043805795996</v>
      </c>
      <c r="BH7" s="27">
        <f>IF(('Activity data'!BH8*EF!$H7)*kgtoGg=0,"NO",('Activity data'!BH8*EF!$H7)*kgtoGg)</f>
        <v>426.15125754977788</v>
      </c>
      <c r="BI7" s="27">
        <f>IF(('Activity data'!BI8*EF!$H7)*kgtoGg=0,"NO",('Activity data'!BI8*EF!$H7)*kgtoGg)</f>
        <v>428.78385161183411</v>
      </c>
      <c r="BJ7" s="27">
        <f>IF(('Activity data'!BJ8*EF!$H7)*kgtoGg=0,"NO",('Activity data'!BJ8*EF!$H7)*kgtoGg)</f>
        <v>431.44004141324541</v>
      </c>
      <c r="BK7" s="27">
        <f>IF(('Activity data'!BK8*EF!$H7)*kgtoGg=0,"NO",('Activity data'!BK8*EF!$H7)*kgtoGg)</f>
        <v>434.15005112765465</v>
      </c>
      <c r="BL7" s="27">
        <f>IF(('Activity data'!BL8*EF!$H7)*kgtoGg=0,"NO",('Activity data'!BL8*EF!$H7)*kgtoGg)</f>
        <v>436.54806948418684</v>
      </c>
      <c r="BM7" s="27">
        <f>IF(('Activity data'!BM8*EF!$H7)*kgtoGg=0,"NO",('Activity data'!BM8*EF!$H7)*kgtoGg)</f>
        <v>428.49876345855586</v>
      </c>
      <c r="BN7" s="27">
        <f>IF(('Activity data'!BN8*EF!$H7)*kgtoGg=0,"NO",('Activity data'!BN8*EF!$H7)*kgtoGg)</f>
        <v>418.9897739728454</v>
      </c>
      <c r="BO7" s="27">
        <f>IF(('Activity data'!BO8*EF!$H7)*kgtoGg=0,"NO",('Activity data'!BO8*EF!$H7)*kgtoGg)</f>
        <v>410.03332100048516</v>
      </c>
      <c r="BP7" s="27">
        <f>IF(('Activity data'!BP8*EF!$H7)*kgtoGg=0,"NO",('Activity data'!BP8*EF!$H7)*kgtoGg)</f>
        <v>400.73215996719455</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261.86170026858338</v>
      </c>
      <c r="AM8" s="27">
        <f>IF(('Activity data'!AM9*EF!$H8)*kgtoGg=0,"NO",('Activity data'!AM9*EF!$H8)*kgtoGg)</f>
        <v>266.0979680032184</v>
      </c>
      <c r="AN8" s="27">
        <f>IF(('Activity data'!AN9*EF!$H8)*kgtoGg=0,"NO",('Activity data'!AN9*EF!$H8)*kgtoGg)</f>
        <v>267.01517859122316</v>
      </c>
      <c r="AO8" s="27">
        <f>IF(('Activity data'!AO9*EF!$H8)*kgtoGg=0,"NO",('Activity data'!AO9*EF!$H8)*kgtoGg)</f>
        <v>267.07348797140611</v>
      </c>
      <c r="AP8" s="27">
        <f>IF(('Activity data'!AP9*EF!$H8)*kgtoGg=0,"NO",('Activity data'!AP9*EF!$H8)*kgtoGg)</f>
        <v>267.7549880435314</v>
      </c>
      <c r="AQ8" s="27">
        <f>IF(('Activity data'!AQ9*EF!$H8)*kgtoGg=0,"NO",('Activity data'!AQ9*EF!$H8)*kgtoGg)</f>
        <v>269.21505552583238</v>
      </c>
      <c r="AR8" s="27">
        <f>IF(('Activity data'!AR9*EF!$H8)*kgtoGg=0,"NO",('Activity data'!AR9*EF!$H8)*kgtoGg)</f>
        <v>271.00797498926329</v>
      </c>
      <c r="AS8" s="27">
        <f>IF(('Activity data'!AS9*EF!$H8)*kgtoGg=0,"NO",('Activity data'!AS9*EF!$H8)*kgtoGg)</f>
        <v>273.28801740855329</v>
      </c>
      <c r="AT8" s="27">
        <f>IF(('Activity data'!AT9*EF!$H8)*kgtoGg=0,"NO",('Activity data'!AT9*EF!$H8)*kgtoGg)</f>
        <v>275.35814689203983</v>
      </c>
      <c r="AU8" s="27">
        <f>IF(('Activity data'!AU9*EF!$H8)*kgtoGg=0,"NO",('Activity data'!AU9*EF!$H8)*kgtoGg)</f>
        <v>277.8568287094273</v>
      </c>
      <c r="AV8" s="27">
        <f>IF(('Activity data'!AV9*EF!$H8)*kgtoGg=0,"NO",('Activity data'!AV9*EF!$H8)*kgtoGg)</f>
        <v>280.20012538674092</v>
      </c>
      <c r="AW8" s="27">
        <f>IF(('Activity data'!AW9*EF!$H8)*kgtoGg=0,"NO",('Activity data'!AW9*EF!$H8)*kgtoGg)</f>
        <v>281.38617354946473</v>
      </c>
      <c r="AX8" s="27">
        <f>IF(('Activity data'!AX9*EF!$H8)*kgtoGg=0,"NO",('Activity data'!AX9*EF!$H8)*kgtoGg)</f>
        <v>282.7725084974403</v>
      </c>
      <c r="AY8" s="27">
        <f>IF(('Activity data'!AY9*EF!$H8)*kgtoGg=0,"NO",('Activity data'!AY9*EF!$H8)*kgtoGg)</f>
        <v>284.29091129630149</v>
      </c>
      <c r="AZ8" s="27">
        <f>IF(('Activity data'!AZ9*EF!$H8)*kgtoGg=0,"NO",('Activity data'!AZ9*EF!$H8)*kgtoGg)</f>
        <v>286.68547025905781</v>
      </c>
      <c r="BA8" s="27">
        <f>IF(('Activity data'!BA9*EF!$H8)*kgtoGg=0,"NO",('Activity data'!BA9*EF!$H8)*kgtoGg)</f>
        <v>288.2189661080123</v>
      </c>
      <c r="BB8" s="27">
        <f>IF(('Activity data'!BB9*EF!$H8)*kgtoGg=0,"NO",('Activity data'!BB9*EF!$H8)*kgtoGg)</f>
        <v>290.06846305861598</v>
      </c>
      <c r="BC8" s="27">
        <f>IF(('Activity data'!BC9*EF!$H8)*kgtoGg=0,"NO",('Activity data'!BC9*EF!$H8)*kgtoGg)</f>
        <v>292.39727756340005</v>
      </c>
      <c r="BD8" s="27">
        <f>IF(('Activity data'!BD9*EF!$H8)*kgtoGg=0,"NO",('Activity data'!BD9*EF!$H8)*kgtoGg)</f>
        <v>293.73214380486758</v>
      </c>
      <c r="BE8" s="27">
        <f>IF(('Activity data'!BE9*EF!$H8)*kgtoGg=0,"NO",('Activity data'!BE9*EF!$H8)*kgtoGg)</f>
        <v>294.81717418520878</v>
      </c>
      <c r="BF8" s="27">
        <f>IF(('Activity data'!BF9*EF!$H8)*kgtoGg=0,"NO",('Activity data'!BF9*EF!$H8)*kgtoGg)</f>
        <v>295.67592482785426</v>
      </c>
      <c r="BG8" s="27">
        <f>IF(('Activity data'!BG9*EF!$H8)*kgtoGg=0,"NO",('Activity data'!BG9*EF!$H8)*kgtoGg)</f>
        <v>298.22721179656338</v>
      </c>
      <c r="BH8" s="27">
        <f>IF(('Activity data'!BH9*EF!$H8)*kgtoGg=0,"NO",('Activity data'!BH9*EF!$H8)*kgtoGg)</f>
        <v>300.08682176866768</v>
      </c>
      <c r="BI8" s="27">
        <f>IF(('Activity data'!BI9*EF!$H8)*kgtoGg=0,"NO",('Activity data'!BI9*EF!$H8)*kgtoGg)</f>
        <v>301.94063956479908</v>
      </c>
      <c r="BJ8" s="27">
        <f>IF(('Activity data'!BJ9*EF!$H8)*kgtoGg=0,"NO",('Activity data'!BJ9*EF!$H8)*kgtoGg)</f>
        <v>303.81107298813993</v>
      </c>
      <c r="BK8" s="27">
        <f>IF(('Activity data'!BK9*EF!$H8)*kgtoGg=0,"NO",('Activity data'!BK9*EF!$H8)*kgtoGg)</f>
        <v>305.71940527098968</v>
      </c>
      <c r="BL8" s="27">
        <f>IF(('Activity data'!BL9*EF!$H8)*kgtoGg=0,"NO",('Activity data'!BL9*EF!$H8)*kgtoGg)</f>
        <v>307.40803975089761</v>
      </c>
      <c r="BM8" s="27">
        <f>IF(('Activity data'!BM9*EF!$H8)*kgtoGg=0,"NO",('Activity data'!BM9*EF!$H8)*kgtoGg)</f>
        <v>301.7398864370644</v>
      </c>
      <c r="BN8" s="27">
        <f>IF(('Activity data'!BN9*EF!$H8)*kgtoGg=0,"NO",('Activity data'!BN9*EF!$H8)*kgtoGg)</f>
        <v>295.04385449430936</v>
      </c>
      <c r="BO8" s="27">
        <f>IF(('Activity data'!BO9*EF!$H8)*kgtoGg=0,"NO",('Activity data'!BO9*EF!$H8)*kgtoGg)</f>
        <v>288.73690723279117</v>
      </c>
      <c r="BP8" s="27">
        <f>IF(('Activity data'!BP9*EF!$H8)*kgtoGg=0,"NO",('Activity data'!BP9*EF!$H8)*kgtoGg)</f>
        <v>282.1872237488401</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35.398874749106575</v>
      </c>
      <c r="AM9" s="27">
        <f>IF(('Activity data'!AM10*EF!$H9)*kgtoGg=0,"NO",('Activity data'!AM10*EF!$H9)*kgtoGg)</f>
        <v>36.838191353060658</v>
      </c>
      <c r="AN9" s="27">
        <f>IF(('Activity data'!AN10*EF!$H9)*kgtoGg=0,"NO",('Activity data'!AN10*EF!$H9)*kgtoGg)</f>
        <v>37.843529530347269</v>
      </c>
      <c r="AO9" s="27">
        <f>IF(('Activity data'!AO10*EF!$H9)*kgtoGg=0,"NO",('Activity data'!AO10*EF!$H9)*kgtoGg)</f>
        <v>38.739790959771824</v>
      </c>
      <c r="AP9" s="27">
        <f>IF(('Activity data'!AP10*EF!$H9)*kgtoGg=0,"NO",('Activity data'!AP10*EF!$H9)*kgtoGg)</f>
        <v>39.739068458789191</v>
      </c>
      <c r="AQ9" s="27">
        <f>IF(('Activity data'!AQ10*EF!$H9)*kgtoGg=0,"NO",('Activity data'!AQ10*EF!$H9)*kgtoGg)</f>
        <v>40.871987054199685</v>
      </c>
      <c r="AR9" s="27">
        <f>IF(('Activity data'!AR10*EF!$H9)*kgtoGg=0,"NO",('Activity data'!AR10*EF!$H9)*kgtoGg)</f>
        <v>42.078126916824068</v>
      </c>
      <c r="AS9" s="27">
        <f>IF(('Activity data'!AS10*EF!$H9)*kgtoGg=0,"NO",('Activity data'!AS10*EF!$H9)*kgtoGg)</f>
        <v>43.386298782942156</v>
      </c>
      <c r="AT9" s="27">
        <f>IF(('Activity data'!AT10*EF!$H9)*kgtoGg=0,"NO",('Activity data'!AT10*EF!$H9)*kgtoGg)</f>
        <v>44.689431875584368</v>
      </c>
      <c r="AU9" s="27">
        <f>IF(('Activity data'!AU10*EF!$H9)*kgtoGg=0,"NO",('Activity data'!AU10*EF!$H9)*kgtoGg)</f>
        <v>46.092143184348259</v>
      </c>
      <c r="AV9" s="27">
        <f>IF(('Activity data'!AV10*EF!$H9)*kgtoGg=0,"NO",('Activity data'!AV10*EF!$H9)*kgtoGg)</f>
        <v>47.501070752296521</v>
      </c>
      <c r="AW9" s="27">
        <f>IF(('Activity data'!AW10*EF!$H9)*kgtoGg=0,"NO",('Activity data'!AW10*EF!$H9)*kgtoGg)</f>
        <v>49.284068253147211</v>
      </c>
      <c r="AX9" s="27">
        <f>IF(('Activity data'!AX10*EF!$H9)*kgtoGg=0,"NO",('Activity data'!AX10*EF!$H9)*kgtoGg)</f>
        <v>51.172475495945278</v>
      </c>
      <c r="AY9" s="27">
        <f>IF(('Activity data'!AY10*EF!$H9)*kgtoGg=0,"NO",('Activity data'!AY10*EF!$H9)*kgtoGg)</f>
        <v>53.161023119328362</v>
      </c>
      <c r="AZ9" s="27">
        <f>IF(('Activity data'!AZ10*EF!$H9)*kgtoGg=0,"NO",('Activity data'!AZ10*EF!$H9)*kgtoGg)</f>
        <v>55.400239771345767</v>
      </c>
      <c r="BA9" s="27">
        <f>IF(('Activity data'!BA10*EF!$H9)*kgtoGg=0,"NO",('Activity data'!BA10*EF!$H9)*kgtoGg)</f>
        <v>57.564850264863111</v>
      </c>
      <c r="BB9" s="27">
        <f>IF(('Activity data'!BB10*EF!$H9)*kgtoGg=0,"NO",('Activity data'!BB10*EF!$H9)*kgtoGg)</f>
        <v>59.886123100274006</v>
      </c>
      <c r="BC9" s="27">
        <f>IF(('Activity data'!BC10*EF!$H9)*kgtoGg=0,"NO",('Activity data'!BC10*EF!$H9)*kgtoGg)</f>
        <v>62.410928867820786</v>
      </c>
      <c r="BD9" s="27">
        <f>IF(('Activity data'!BD10*EF!$H9)*kgtoGg=0,"NO",('Activity data'!BD10*EF!$H9)*kgtoGg)</f>
        <v>64.830602873876416</v>
      </c>
      <c r="BE9" s="27">
        <f>IF(('Activity data'!BE10*EF!$H9)*kgtoGg=0,"NO",('Activity data'!BE10*EF!$H9)*kgtoGg)</f>
        <v>67.29940552451562</v>
      </c>
      <c r="BF9" s="27">
        <f>IF(('Activity data'!BF10*EF!$H9)*kgtoGg=0,"NO",('Activity data'!BF10*EF!$H9)*kgtoGg)</f>
        <v>69.823564443290891</v>
      </c>
      <c r="BG9" s="27">
        <f>IF(('Activity data'!BG10*EF!$H9)*kgtoGg=0,"NO",('Activity data'!BG10*EF!$H9)*kgtoGg)</f>
        <v>72.413135748054685</v>
      </c>
      <c r="BH9" s="27">
        <f>IF(('Activity data'!BH10*EF!$H9)*kgtoGg=0,"NO",('Activity data'!BH10*EF!$H9)*kgtoGg)</f>
        <v>74.927672214176809</v>
      </c>
      <c r="BI9" s="27">
        <f>IF(('Activity data'!BI10*EF!$H9)*kgtoGg=0,"NO",('Activity data'!BI10*EF!$H9)*kgtoGg)</f>
        <v>77.533375133504563</v>
      </c>
      <c r="BJ9" s="27">
        <f>IF(('Activity data'!BJ10*EF!$H9)*kgtoGg=0,"NO",('Activity data'!BJ10*EF!$H9)*kgtoGg)</f>
        <v>80.240658672987692</v>
      </c>
      <c r="BK9" s="27">
        <f>IF(('Activity data'!BK10*EF!$H9)*kgtoGg=0,"NO",('Activity data'!BK10*EF!$H9)*kgtoGg)</f>
        <v>83.060598053507462</v>
      </c>
      <c r="BL9" s="27">
        <f>IF(('Activity data'!BL10*EF!$H9)*kgtoGg=0,"NO",('Activity data'!BL10*EF!$H9)*kgtoGg)</f>
        <v>85.927328590781258</v>
      </c>
      <c r="BM9" s="27">
        <f>IF(('Activity data'!BM10*EF!$H9)*kgtoGg=0,"NO",('Activity data'!BM10*EF!$H9)*kgtoGg)</f>
        <v>86.788322423877631</v>
      </c>
      <c r="BN9" s="27">
        <f>IF(('Activity data'!BN10*EF!$H9)*kgtoGg=0,"NO",('Activity data'!BN10*EF!$H9)*kgtoGg)</f>
        <v>87.337695281027223</v>
      </c>
      <c r="BO9" s="27">
        <f>IF(('Activity data'!BO10*EF!$H9)*kgtoGg=0,"NO",('Activity data'!BO10*EF!$H9)*kgtoGg)</f>
        <v>87.979991040548214</v>
      </c>
      <c r="BP9" s="27">
        <f>IF(('Activity data'!BP10*EF!$H9)*kgtoGg=0,"NO",('Activity data'!BP10*EF!$H9)*kgtoGg)</f>
        <v>88.526074738003331</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135.27274994198945</v>
      </c>
      <c r="AM10" s="27">
        <f>IF(('Activity data'!AM11*EF!$H10)*kgtoGg=0,"NO",('Activity data'!AM11*EF!$H10)*kgtoGg)</f>
        <v>135.4767328122187</v>
      </c>
      <c r="AN10" s="27">
        <f>IF(('Activity data'!AN11*EF!$H10)*kgtoGg=0,"NO",('Activity data'!AN11*EF!$H10)*kgtoGg)</f>
        <v>135.70433284880139</v>
      </c>
      <c r="AO10" s="27">
        <f>IF(('Activity data'!AO11*EF!$H10)*kgtoGg=0,"NO",('Activity data'!AO11*EF!$H10)*kgtoGg)</f>
        <v>135.96081188340216</v>
      </c>
      <c r="AP10" s="27">
        <f>IF(('Activity data'!AP11*EF!$H10)*kgtoGg=0,"NO",('Activity data'!AP11*EF!$H10)*kgtoGg)</f>
        <v>136.24900724713456</v>
      </c>
      <c r="AQ10" s="27">
        <f>IF(('Activity data'!AQ11*EF!$H10)*kgtoGg=0,"NO",('Activity data'!AQ11*EF!$H10)*kgtoGg)</f>
        <v>136.56795077103493</v>
      </c>
      <c r="AR10" s="27">
        <f>IF(('Activity data'!AR11*EF!$H10)*kgtoGg=0,"NO",('Activity data'!AR11*EF!$H10)*kgtoGg)</f>
        <v>136.76447745560924</v>
      </c>
      <c r="AS10" s="27">
        <f>IF(('Activity data'!AS11*EF!$H10)*kgtoGg=0,"NO",('Activity data'!AS11*EF!$H10)*kgtoGg)</f>
        <v>136.98669206595702</v>
      </c>
      <c r="AT10" s="27">
        <f>IF(('Activity data'!AT11*EF!$H10)*kgtoGg=0,"NO",('Activity data'!AT11*EF!$H10)*kgtoGg)</f>
        <v>137.23114401317784</v>
      </c>
      <c r="AU10" s="27">
        <f>IF(('Activity data'!AU11*EF!$H10)*kgtoGg=0,"NO",('Activity data'!AU11*EF!$H10)*kgtoGg)</f>
        <v>137.49894195790617</v>
      </c>
      <c r="AV10" s="27">
        <f>IF(('Activity data'!AV11*EF!$H10)*kgtoGg=0,"NO",('Activity data'!AV11*EF!$H10)*kgtoGg)</f>
        <v>137.78717893038962</v>
      </c>
      <c r="AW10" s="27">
        <f>IF(('Activity data'!AW11*EF!$H10)*kgtoGg=0,"NO",('Activity data'!AW11*EF!$H10)*kgtoGg)</f>
        <v>137.97851546222114</v>
      </c>
      <c r="AX10" s="27">
        <f>IF(('Activity data'!AX11*EF!$H10)*kgtoGg=0,"NO",('Activity data'!AX11*EF!$H10)*kgtoGg)</f>
        <v>138.1892814696532</v>
      </c>
      <c r="AY10" s="27">
        <f>IF(('Activity data'!AY11*EF!$H10)*kgtoGg=0,"NO",('Activity data'!AY11*EF!$H10)*kgtoGg)</f>
        <v>138.41857163759772</v>
      </c>
      <c r="AZ10" s="27">
        <f>IF(('Activity data'!AZ11*EF!$H10)*kgtoGg=0,"NO",('Activity data'!AZ11*EF!$H10)*kgtoGg)</f>
        <v>138.66862562733903</v>
      </c>
      <c r="BA10" s="27">
        <f>IF(('Activity data'!BA11*EF!$H10)*kgtoGg=0,"NO",('Activity data'!BA11*EF!$H10)*kgtoGg)</f>
        <v>138.93233782317995</v>
      </c>
      <c r="BB10" s="27">
        <f>IF(('Activity data'!BB11*EF!$H10)*kgtoGg=0,"NO",('Activity data'!BB11*EF!$H10)*kgtoGg)</f>
        <v>139.09908449268423</v>
      </c>
      <c r="BC10" s="27">
        <f>IF(('Activity data'!BC11*EF!$H10)*kgtoGg=0,"NO",('Activity data'!BC11*EF!$H10)*kgtoGg)</f>
        <v>139.28285549492142</v>
      </c>
      <c r="BD10" s="27">
        <f>IF(('Activity data'!BD11*EF!$H10)*kgtoGg=0,"NO",('Activity data'!BD11*EF!$H10)*kgtoGg)</f>
        <v>139.47717572353361</v>
      </c>
      <c r="BE10" s="27">
        <f>IF(('Activity data'!BE11*EF!$H10)*kgtoGg=0,"NO",('Activity data'!BE11*EF!$H10)*kgtoGg)</f>
        <v>139.68454502725515</v>
      </c>
      <c r="BF10" s="27">
        <f>IF(('Activity data'!BF11*EF!$H10)*kgtoGg=0,"NO",('Activity data'!BF11*EF!$H10)*kgtoGg)</f>
        <v>139.90462964378</v>
      </c>
      <c r="BG10" s="27">
        <f>IF(('Activity data'!BG11*EF!$H10)*kgtoGg=0,"NO",('Activity data'!BG11*EF!$H10)*kgtoGg)</f>
        <v>140.03216415496829</v>
      </c>
      <c r="BH10" s="27">
        <f>IF(('Activity data'!BH11*EF!$H10)*kgtoGg=0,"NO",('Activity data'!BH11*EF!$H10)*kgtoGg)</f>
        <v>140.16860884449162</v>
      </c>
      <c r="BI10" s="27">
        <f>IF(('Activity data'!BI11*EF!$H10)*kgtoGg=0,"NO",('Activity data'!BI11*EF!$H10)*kgtoGg)</f>
        <v>140.3166670904786</v>
      </c>
      <c r="BJ10" s="27">
        <f>IF(('Activity data'!BJ11*EF!$H10)*kgtoGg=0,"NO",('Activity data'!BJ11*EF!$H10)*kgtoGg)</f>
        <v>140.47615285754415</v>
      </c>
      <c r="BK10" s="27">
        <f>IF(('Activity data'!BK11*EF!$H10)*kgtoGg=0,"NO",('Activity data'!BK11*EF!$H10)*kgtoGg)</f>
        <v>140.64691103050956</v>
      </c>
      <c r="BL10" s="27">
        <f>IF(('Activity data'!BL11*EF!$H10)*kgtoGg=0,"NO",('Activity data'!BL11*EF!$H10)*kgtoGg)</f>
        <v>140.71966772636441</v>
      </c>
      <c r="BM10" s="27">
        <f>IF(('Activity data'!BM11*EF!$H10)*kgtoGg=0,"NO",('Activity data'!BM11*EF!$H10)*kgtoGg)</f>
        <v>140.76491791548446</v>
      </c>
      <c r="BN10" s="27">
        <f>IF(('Activity data'!BN11*EF!$H10)*kgtoGg=0,"NO",('Activity data'!BN11*EF!$H10)*kgtoGg)</f>
        <v>140.81301220823124</v>
      </c>
      <c r="BO10" s="27">
        <f>IF(('Activity data'!BO11*EF!$H10)*kgtoGg=0,"NO",('Activity data'!BO11*EF!$H10)*kgtoGg)</f>
        <v>140.87088220657802</v>
      </c>
      <c r="BP10" s="27">
        <f>IF(('Activity data'!BP11*EF!$H10)*kgtoGg=0,"NO",('Activity data'!BP11*EF!$H10)*kgtoGg)</f>
        <v>140.93494720928268</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14.660024134711691</v>
      </c>
      <c r="AM11" s="27">
        <f>IF(('Activity data'!AM12*EF!$H11)*kgtoGg=0,"NO",('Activity data'!AM12*EF!$H11)*kgtoGg)</f>
        <v>14.682130536791275</v>
      </c>
      <c r="AN11" s="27">
        <f>IF(('Activity data'!AN12*EF!$H11)*kgtoGg=0,"NO",('Activity data'!AN12*EF!$H11)*kgtoGg)</f>
        <v>14.706796421315655</v>
      </c>
      <c r="AO11" s="27">
        <f>IF(('Activity data'!AO12*EF!$H11)*kgtoGg=0,"NO",('Activity data'!AO12*EF!$H11)*kgtoGg)</f>
        <v>14.734592033062341</v>
      </c>
      <c r="AP11" s="27">
        <f>IF(('Activity data'!AP12*EF!$H11)*kgtoGg=0,"NO",('Activity data'!AP12*EF!$H11)*kgtoGg)</f>
        <v>14.765824864431863</v>
      </c>
      <c r="AQ11" s="27">
        <f>IF(('Activity data'!AQ12*EF!$H11)*kgtoGg=0,"NO",('Activity data'!AQ12*EF!$H11)*kgtoGg)</f>
        <v>14.800389991258912</v>
      </c>
      <c r="AR11" s="27">
        <f>IF(('Activity data'!AR12*EF!$H11)*kgtoGg=0,"NO",('Activity data'!AR12*EF!$H11)*kgtoGg)</f>
        <v>14.821688338045018</v>
      </c>
      <c r="AS11" s="27">
        <f>IF(('Activity data'!AS12*EF!$H11)*kgtoGg=0,"NO",('Activity data'!AS12*EF!$H11)*kgtoGg)</f>
        <v>14.845770583376622</v>
      </c>
      <c r="AT11" s="27">
        <f>IF(('Activity data'!AT12*EF!$H11)*kgtoGg=0,"NO",('Activity data'!AT12*EF!$H11)*kgtoGg)</f>
        <v>14.872262773766565</v>
      </c>
      <c r="AU11" s="27">
        <f>IF(('Activity data'!AU12*EF!$H11)*kgtoGg=0,"NO",('Activity data'!AU12*EF!$H11)*kgtoGg)</f>
        <v>14.901285058998642</v>
      </c>
      <c r="AV11" s="27">
        <f>IF(('Activity data'!AV12*EF!$H11)*kgtoGg=0,"NO",('Activity data'!AV12*EF!$H11)*kgtoGg)</f>
        <v>14.932522399667294</v>
      </c>
      <c r="AW11" s="27">
        <f>IF(('Activity data'!AW12*EF!$H11)*kgtoGg=0,"NO",('Activity data'!AW12*EF!$H11)*kgtoGg)</f>
        <v>14.953258269794169</v>
      </c>
      <c r="AX11" s="27">
        <f>IF(('Activity data'!AX12*EF!$H11)*kgtoGg=0,"NO",('Activity data'!AX12*EF!$H11)*kgtoGg)</f>
        <v>14.976099786338008</v>
      </c>
      <c r="AY11" s="27">
        <f>IF(('Activity data'!AY12*EF!$H11)*kgtoGg=0,"NO",('Activity data'!AY12*EF!$H11)*kgtoGg)</f>
        <v>15.00094883684789</v>
      </c>
      <c r="AZ11" s="27">
        <f>IF(('Activity data'!AZ12*EF!$H11)*kgtoGg=0,"NO",('Activity data'!AZ12*EF!$H11)*kgtoGg)</f>
        <v>15.028048141964115</v>
      </c>
      <c r="BA11" s="27">
        <f>IF(('Activity data'!BA12*EF!$H11)*kgtoGg=0,"NO",('Activity data'!BA12*EF!$H11)*kgtoGg)</f>
        <v>15.056627638997357</v>
      </c>
      <c r="BB11" s="27">
        <f>IF(('Activity data'!BB12*EF!$H11)*kgtoGg=0,"NO",('Activity data'!BB12*EF!$H11)*kgtoGg)</f>
        <v>15.074698611904788</v>
      </c>
      <c r="BC11" s="27">
        <f>IF(('Activity data'!BC12*EF!$H11)*kgtoGg=0,"NO",('Activity data'!BC12*EF!$H11)*kgtoGg)</f>
        <v>15.094614576718195</v>
      </c>
      <c r="BD11" s="27">
        <f>IF(('Activity data'!BD12*EF!$H11)*kgtoGg=0,"NO",('Activity data'!BD12*EF!$H11)*kgtoGg)</f>
        <v>15.115673801451477</v>
      </c>
      <c r="BE11" s="27">
        <f>IF(('Activity data'!BE12*EF!$H11)*kgtoGg=0,"NO",('Activity data'!BE12*EF!$H11)*kgtoGg)</f>
        <v>15.138147204251819</v>
      </c>
      <c r="BF11" s="27">
        <f>IF(('Activity data'!BF12*EF!$H11)*kgtoGg=0,"NO",('Activity data'!BF12*EF!$H11)*kgtoGg)</f>
        <v>15.161998614024419</v>
      </c>
      <c r="BG11" s="27">
        <f>IF(('Activity data'!BG12*EF!$H11)*kgtoGg=0,"NO",('Activity data'!BG12*EF!$H11)*kgtoGg)</f>
        <v>15.175820015694976</v>
      </c>
      <c r="BH11" s="27">
        <f>IF(('Activity data'!BH12*EF!$H11)*kgtoGg=0,"NO",('Activity data'!BH12*EF!$H11)*kgtoGg)</f>
        <v>15.190607047394435</v>
      </c>
      <c r="BI11" s="27">
        <f>IF(('Activity data'!BI12*EF!$H11)*kgtoGg=0,"NO",('Activity data'!BI12*EF!$H11)*kgtoGg)</f>
        <v>15.206652684527141</v>
      </c>
      <c r="BJ11" s="27">
        <f>IF(('Activity data'!BJ12*EF!$H11)*kgtoGg=0,"NO",('Activity data'!BJ12*EF!$H11)*kgtoGg)</f>
        <v>15.223936765728466</v>
      </c>
      <c r="BK11" s="27">
        <f>IF(('Activity data'!BK12*EF!$H11)*kgtoGg=0,"NO",('Activity data'!BK12*EF!$H11)*kgtoGg)</f>
        <v>15.242442480574551</v>
      </c>
      <c r="BL11" s="27">
        <f>IF(('Activity data'!BL12*EF!$H11)*kgtoGg=0,"NO",('Activity data'!BL12*EF!$H11)*kgtoGg)</f>
        <v>15.250327401356088</v>
      </c>
      <c r="BM11" s="27">
        <f>IF(('Activity data'!BM12*EF!$H11)*kgtoGg=0,"NO",('Activity data'!BM12*EF!$H11)*kgtoGg)</f>
        <v>15.255231337033344</v>
      </c>
      <c r="BN11" s="27">
        <f>IF(('Activity data'!BN12*EF!$H11)*kgtoGg=0,"NO",('Activity data'!BN12*EF!$H11)*kgtoGg)</f>
        <v>15.260443499074196</v>
      </c>
      <c r="BO11" s="27">
        <f>IF(('Activity data'!BO12*EF!$H11)*kgtoGg=0,"NO",('Activity data'!BO12*EF!$H11)*kgtoGg)</f>
        <v>15.266715091636653</v>
      </c>
      <c r="BP11" s="27">
        <f>IF(('Activity data'!BP12*EF!$H11)*kgtoGg=0,"NO",('Activity data'!BP12*EF!$H11)*kgtoGg)</f>
        <v>15.273658060462553</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15.74379363900659</v>
      </c>
      <c r="AM12" s="27">
        <f>IF(('Activity data'!AM13*EF!$H12)*kgtoGg=0,"NO",('Activity data'!AM13*EF!$H12)*kgtoGg)</f>
        <v>15.789177564335771</v>
      </c>
      <c r="AN12" s="27">
        <f>IF(('Activity data'!AN13*EF!$H12)*kgtoGg=0,"NO",('Activity data'!AN13*EF!$H12)*kgtoGg)</f>
        <v>15.837421522718094</v>
      </c>
      <c r="AO12" s="27">
        <f>IF(('Activity data'!AO13*EF!$H12)*kgtoGg=0,"NO",('Activity data'!AO13*EF!$H12)*kgtoGg)</f>
        <v>15.889528936231425</v>
      </c>
      <c r="AP12" s="27">
        <f>IF(('Activity data'!AP13*EF!$H12)*kgtoGg=0,"NO",('Activity data'!AP13*EF!$H12)*kgtoGg)</f>
        <v>15.946058209850227</v>
      </c>
      <c r="AQ12" s="27">
        <f>IF(('Activity data'!AQ13*EF!$H12)*kgtoGg=0,"NO",('Activity data'!AQ13*EF!$H12)*kgtoGg)</f>
        <v>16.006888945182933</v>
      </c>
      <c r="AR12" s="27">
        <f>IF(('Activity data'!AR13*EF!$H12)*kgtoGg=0,"NO",('Activity data'!AR13*EF!$H12)*kgtoGg)</f>
        <v>16.045374657831026</v>
      </c>
      <c r="AS12" s="27">
        <f>IF(('Activity data'!AS13*EF!$H12)*kgtoGg=0,"NO",('Activity data'!AS13*EF!$H12)*kgtoGg)</f>
        <v>16.087479117910242</v>
      </c>
      <c r="AT12" s="27">
        <f>IF(('Activity data'!AT13*EF!$H12)*kgtoGg=0,"NO",('Activity data'!AT13*EF!$H12)*kgtoGg)</f>
        <v>16.132634899984698</v>
      </c>
      <c r="AU12" s="27">
        <f>IF(('Activity data'!AU13*EF!$H12)*kgtoGg=0,"NO",('Activity data'!AU13*EF!$H12)*kgtoGg)</f>
        <v>16.181064068128425</v>
      </c>
      <c r="AV12" s="27">
        <f>IF(('Activity data'!AV13*EF!$H12)*kgtoGg=0,"NO",('Activity data'!AV13*EF!$H12)*kgtoGg)</f>
        <v>16.232289068961919</v>
      </c>
      <c r="AW12" s="27">
        <f>IF(('Activity data'!AW13*EF!$H12)*kgtoGg=0,"NO",('Activity data'!AW13*EF!$H12)*kgtoGg)</f>
        <v>16.266107359963815</v>
      </c>
      <c r="AX12" s="27">
        <f>IF(('Activity data'!AX13*EF!$H12)*kgtoGg=0,"NO",('Activity data'!AX13*EF!$H12)*kgtoGg)</f>
        <v>16.302674719379858</v>
      </c>
      <c r="AY12" s="27">
        <f>IF(('Activity data'!AY13*EF!$H12)*kgtoGg=0,"NO",('Activity data'!AY13*EF!$H12)*kgtoGg)</f>
        <v>16.341852027594634</v>
      </c>
      <c r="AZ12" s="27">
        <f>IF(('Activity data'!AZ13*EF!$H12)*kgtoGg=0,"NO",('Activity data'!AZ13*EF!$H12)*kgtoGg)</f>
        <v>16.384037805485768</v>
      </c>
      <c r="BA12" s="27">
        <f>IF(('Activity data'!BA13*EF!$H12)*kgtoGg=0,"NO",('Activity data'!BA13*EF!$H12)*kgtoGg)</f>
        <v>16.428027256604828</v>
      </c>
      <c r="BB12" s="27">
        <f>IF(('Activity data'!BB13*EF!$H12)*kgtoGg=0,"NO",('Activity data'!BB13*EF!$H12)*kgtoGg)</f>
        <v>16.454953704560829</v>
      </c>
      <c r="BC12" s="27">
        <f>IF(('Activity data'!BC13*EF!$H12)*kgtoGg=0,"NO",('Activity data'!BC13*EF!$H12)*kgtoGg)</f>
        <v>16.48435701608895</v>
      </c>
      <c r="BD12" s="27">
        <f>IF(('Activity data'!BD13*EF!$H12)*kgtoGg=0,"NO",('Activity data'!BD13*EF!$H12)*kgtoGg)</f>
        <v>16.515143013222563</v>
      </c>
      <c r="BE12" s="27">
        <f>IF(('Activity data'!BE13*EF!$H12)*kgtoGg=0,"NO",('Activity data'!BE13*EF!$H12)*kgtoGg)</f>
        <v>16.547747702117324</v>
      </c>
      <c r="BF12" s="27">
        <f>IF(('Activity data'!BF13*EF!$H12)*kgtoGg=0,"NO",('Activity data'!BF13*EF!$H12)*kgtoGg)</f>
        <v>16.582122595716356</v>
      </c>
      <c r="BG12" s="27">
        <f>IF(('Activity data'!BG13*EF!$H12)*kgtoGg=0,"NO",('Activity data'!BG13*EF!$H12)*kgtoGg)</f>
        <v>16.600470123477731</v>
      </c>
      <c r="BH12" s="27">
        <f>IF(('Activity data'!BH13*EF!$H12)*kgtoGg=0,"NO",('Activity data'!BH13*EF!$H12)*kgtoGg)</f>
        <v>16.620020877934213</v>
      </c>
      <c r="BI12" s="27">
        <f>IF(('Activity data'!BI13*EF!$H12)*kgtoGg=0,"NO",('Activity data'!BI13*EF!$H12)*kgtoGg)</f>
        <v>16.641237794269543</v>
      </c>
      <c r="BJ12" s="27">
        <f>IF(('Activity data'!BJ13*EF!$H12)*kgtoGg=0,"NO",('Activity data'!BJ13*EF!$H12)*kgtoGg)</f>
        <v>16.664093670955594</v>
      </c>
      <c r="BK12" s="27">
        <f>IF(('Activity data'!BK13*EF!$H12)*kgtoGg=0,"NO",('Activity data'!BK13*EF!$H12)*kgtoGg)</f>
        <v>16.688566019350009</v>
      </c>
      <c r="BL12" s="27">
        <f>IF(('Activity data'!BL13*EF!$H12)*kgtoGg=0,"NO",('Activity data'!BL13*EF!$H12)*kgtoGg)</f>
        <v>16.696331381272817</v>
      </c>
      <c r="BM12" s="27">
        <f>IF(('Activity data'!BM13*EF!$H12)*kgtoGg=0,"NO",('Activity data'!BM13*EF!$H12)*kgtoGg)</f>
        <v>16.699285630129914</v>
      </c>
      <c r="BN12" s="27">
        <f>IF(('Activity data'!BN13*EF!$H12)*kgtoGg=0,"NO",('Activity data'!BN13*EF!$H12)*kgtoGg)</f>
        <v>16.702534642083243</v>
      </c>
      <c r="BO12" s="27">
        <f>IF(('Activity data'!BO13*EF!$H12)*kgtoGg=0,"NO",('Activity data'!BO13*EF!$H12)*kgtoGg)</f>
        <v>16.707242014459261</v>
      </c>
      <c r="BP12" s="27">
        <f>IF(('Activity data'!BP13*EF!$H12)*kgtoGg=0,"NO",('Activity data'!BP13*EF!$H12)*kgtoGg)</f>
        <v>16.712811774495297</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23.299199623740702</v>
      </c>
      <c r="AM13" s="27">
        <f>IF(('Activity data'!AM14*EF!$H13)*kgtoGg=0,"NO",('Activity data'!AM14*EF!$H13)*kgtoGg)</f>
        <v>23.366363177849646</v>
      </c>
      <c r="AN13" s="27">
        <f>IF(('Activity data'!AN14*EF!$H13)*kgtoGg=0,"NO",('Activity data'!AN14*EF!$H13)*kgtoGg)</f>
        <v>23.43775928750166</v>
      </c>
      <c r="AO13" s="27">
        <f>IF(('Activity data'!AO14*EF!$H13)*kgtoGg=0,"NO",('Activity data'!AO14*EF!$H13)*kgtoGg)</f>
        <v>23.514872914443256</v>
      </c>
      <c r="AP13" s="27">
        <f>IF(('Activity data'!AP14*EF!$H13)*kgtoGg=0,"NO",('Activity data'!AP14*EF!$H13)*kgtoGg)</f>
        <v>23.598530440756761</v>
      </c>
      <c r="AQ13" s="27">
        <f>IF(('Activity data'!AQ14*EF!$H13)*kgtoGg=0,"NO",('Activity data'!AQ14*EF!$H13)*kgtoGg)</f>
        <v>23.688553689172828</v>
      </c>
      <c r="AR13" s="27">
        <f>IF(('Activity data'!AR14*EF!$H13)*kgtoGg=0,"NO",('Activity data'!AR14*EF!$H13)*kgtoGg)</f>
        <v>23.745508596116498</v>
      </c>
      <c r="AS13" s="27">
        <f>IF(('Activity data'!AS14*EF!$H13)*kgtoGg=0,"NO",('Activity data'!AS14*EF!$H13)*kgtoGg)</f>
        <v>23.807818878055468</v>
      </c>
      <c r="AT13" s="27">
        <f>IF(('Activity data'!AT14*EF!$H13)*kgtoGg=0,"NO",('Activity data'!AT14*EF!$H13)*kgtoGg)</f>
        <v>23.874644803549824</v>
      </c>
      <c r="AU13" s="27">
        <f>IF(('Activity data'!AU14*EF!$H13)*kgtoGg=0,"NO",('Activity data'!AU14*EF!$H13)*kgtoGg)</f>
        <v>23.946315004650327</v>
      </c>
      <c r="AV13" s="27">
        <f>IF(('Activity data'!AV14*EF!$H13)*kgtoGg=0,"NO",('Activity data'!AV14*EF!$H13)*kgtoGg)</f>
        <v>24.022122751341634</v>
      </c>
      <c r="AW13" s="27">
        <f>IF(('Activity data'!AW14*EF!$H13)*kgtoGg=0,"NO",('Activity data'!AW14*EF!$H13)*kgtoGg)</f>
        <v>24.072170353022251</v>
      </c>
      <c r="AX13" s="27">
        <f>IF(('Activity data'!AX14*EF!$H13)*kgtoGg=0,"NO",('Activity data'!AX14*EF!$H13)*kgtoGg)</f>
        <v>24.126286293962728</v>
      </c>
      <c r="AY13" s="27">
        <f>IF(('Activity data'!AY14*EF!$H13)*kgtoGg=0,"NO",('Activity data'!AY14*EF!$H13)*kgtoGg)</f>
        <v>24.184264691402795</v>
      </c>
      <c r="AZ13" s="27">
        <f>IF(('Activity data'!AZ14*EF!$H13)*kgtoGg=0,"NO",('Activity data'!AZ14*EF!$H13)*kgtoGg)</f>
        <v>24.246695315362018</v>
      </c>
      <c r="BA13" s="27">
        <f>IF(('Activity data'!BA14*EF!$H13)*kgtoGg=0,"NO",('Activity data'!BA14*EF!$H13)*kgtoGg)</f>
        <v>24.311795190681927</v>
      </c>
      <c r="BB13" s="27">
        <f>IF(('Activity data'!BB14*EF!$H13)*kgtoGg=0,"NO",('Activity data'!BB14*EF!$H13)*kgtoGg)</f>
        <v>24.351643571603976</v>
      </c>
      <c r="BC13" s="27">
        <f>IF(('Activity data'!BC14*EF!$H13)*kgtoGg=0,"NO",('Activity data'!BC14*EF!$H13)*kgtoGg)</f>
        <v>24.395157456541803</v>
      </c>
      <c r="BD13" s="27">
        <f>IF(('Activity data'!BD14*EF!$H13)*kgtoGg=0,"NO",('Activity data'!BD14*EF!$H13)*kgtoGg)</f>
        <v>24.440717574343065</v>
      </c>
      <c r="BE13" s="27">
        <f>IF(('Activity data'!BE14*EF!$H13)*kgtoGg=0,"NO",('Activity data'!BE14*EF!$H13)*kgtoGg)</f>
        <v>24.488969169393634</v>
      </c>
      <c r="BF13" s="27">
        <f>IF(('Activity data'!BF14*EF!$H13)*kgtoGg=0,"NO",('Activity data'!BF14*EF!$H13)*kgtoGg)</f>
        <v>24.539840485823007</v>
      </c>
      <c r="BG13" s="27">
        <f>IF(('Activity data'!BG14*EF!$H13)*kgtoGg=0,"NO",('Activity data'!BG14*EF!$H13)*kgtoGg)</f>
        <v>24.566992944862818</v>
      </c>
      <c r="BH13" s="27">
        <f>IF(('Activity data'!BH14*EF!$H13)*kgtoGg=0,"NO",('Activity data'!BH14*EF!$H13)*kgtoGg)</f>
        <v>24.595926055987174</v>
      </c>
      <c r="BI13" s="27">
        <f>IF(('Activity data'!BI14*EF!$H13)*kgtoGg=0,"NO",('Activity data'!BI14*EF!$H13)*kgtoGg)</f>
        <v>24.627324915781191</v>
      </c>
      <c r="BJ13" s="27">
        <f>IF(('Activity data'!BJ14*EF!$H13)*kgtoGg=0,"NO",('Activity data'!BJ14*EF!$H13)*kgtoGg)</f>
        <v>24.66114926877351</v>
      </c>
      <c r="BK13" s="27">
        <f>IF(('Activity data'!BK14*EF!$H13)*kgtoGg=0,"NO",('Activity data'!BK14*EF!$H13)*kgtoGg)</f>
        <v>24.697365834080266</v>
      </c>
      <c r="BL13" s="27">
        <f>IF(('Activity data'!BL14*EF!$H13)*kgtoGg=0,"NO",('Activity data'!BL14*EF!$H13)*kgtoGg)</f>
        <v>24.708857773173129</v>
      </c>
      <c r="BM13" s="27">
        <f>IF(('Activity data'!BM14*EF!$H13)*kgtoGg=0,"NO",('Activity data'!BM14*EF!$H13)*kgtoGg)</f>
        <v>24.71322975844161</v>
      </c>
      <c r="BN13" s="27">
        <f>IF(('Activity data'!BN14*EF!$H13)*kgtoGg=0,"NO",('Activity data'!BN14*EF!$H13)*kgtoGg)</f>
        <v>24.718037962856389</v>
      </c>
      <c r="BO13" s="27">
        <f>IF(('Activity data'!BO14*EF!$H13)*kgtoGg=0,"NO",('Activity data'!BO14*EF!$H13)*kgtoGg)</f>
        <v>24.72500439110151</v>
      </c>
      <c r="BP13" s="27">
        <f>IF(('Activity data'!BP14*EF!$H13)*kgtoGg=0,"NO",('Activity data'!BP14*EF!$H13)*kgtoGg)</f>
        <v>24.733247064621722</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5.2888001747321844</v>
      </c>
      <c r="AM14" s="27">
        <f>IF(('Activity data'!AM15*EF!$H14)*kgtoGg=0,"NO",('Activity data'!AM15*EF!$H14)*kgtoGg)</f>
        <v>5.3549104933648488</v>
      </c>
      <c r="AN14" s="27">
        <f>IF(('Activity data'!AN15*EF!$H14)*kgtoGg=0,"NO",('Activity data'!AN15*EF!$H14)*kgtoGg)</f>
        <v>5.3864074181281323</v>
      </c>
      <c r="AO14" s="27">
        <f>IF(('Activity data'!AO15*EF!$H14)*kgtoGg=0,"NO",('Activity data'!AO15*EF!$H14)*kgtoGg)</f>
        <v>5.4084520023376257</v>
      </c>
      <c r="AP14" s="27">
        <f>IF(('Activity data'!AP15*EF!$H14)*kgtoGg=0,"NO",('Activity data'!AP15*EF!$H14)*kgtoGg)</f>
        <v>5.4367019980088367</v>
      </c>
      <c r="AQ14" s="27">
        <f>IF(('Activity data'!AQ15*EF!$H14)*kgtoGg=0,"NO",('Activity data'!AQ15*EF!$H14)*kgtoGg)</f>
        <v>5.4730522028178319</v>
      </c>
      <c r="AR14" s="27">
        <f>IF(('Activity data'!AR15*EF!$H14)*kgtoGg=0,"NO",('Activity data'!AR15*EF!$H14)*kgtoGg)</f>
        <v>5.5183413325460924</v>
      </c>
      <c r="AS14" s="27">
        <f>IF(('Activity data'!AS15*EF!$H14)*kgtoGg=0,"NO",('Activity data'!AS15*EF!$H14)*kgtoGg)</f>
        <v>5.5691056579484624</v>
      </c>
      <c r="AT14" s="27">
        <f>IF(('Activity data'!AT15*EF!$H14)*kgtoGg=0,"NO",('Activity data'!AT15*EF!$H14)*kgtoGg)</f>
        <v>5.6177871904602759</v>
      </c>
      <c r="AU14" s="27">
        <f>IF(('Activity data'!AU15*EF!$H14)*kgtoGg=0,"NO",('Activity data'!AU15*EF!$H14)*kgtoGg)</f>
        <v>5.6715084141713676</v>
      </c>
      <c r="AV14" s="27">
        <f>IF(('Activity data'!AV15*EF!$H14)*kgtoGg=0,"NO",('Activity data'!AV15*EF!$H14)*kgtoGg)</f>
        <v>5.7238215564317478</v>
      </c>
      <c r="AW14" s="27">
        <f>IF(('Activity data'!AW15*EF!$H14)*kgtoGg=0,"NO",('Activity data'!AW15*EF!$H14)*kgtoGg)</f>
        <v>5.7951448499816118</v>
      </c>
      <c r="AX14" s="27">
        <f>IF(('Activity data'!AX15*EF!$H14)*kgtoGg=0,"NO",('Activity data'!AX15*EF!$H14)*kgtoGg)</f>
        <v>5.8708152391256094</v>
      </c>
      <c r="AY14" s="27">
        <f>IF(('Activity data'!AY15*EF!$H14)*kgtoGg=0,"NO",('Activity data'!AY15*EF!$H14)*kgtoGg)</f>
        <v>5.9502777911979985</v>
      </c>
      <c r="AZ14" s="27">
        <f>IF(('Activity data'!AZ15*EF!$H14)*kgtoGg=0,"NO",('Activity data'!AZ15*EF!$H14)*kgtoGg)</f>
        <v>6.0428511203152757</v>
      </c>
      <c r="BA14" s="27">
        <f>IF(('Activity data'!BA15*EF!$H14)*kgtoGg=0,"NO",('Activity data'!BA15*EF!$H14)*kgtoGg)</f>
        <v>6.1276763008750397</v>
      </c>
      <c r="BB14" s="27">
        <f>IF(('Activity data'!BB15*EF!$H14)*kgtoGg=0,"NO",('Activity data'!BB15*EF!$H14)*kgtoGg)</f>
        <v>6.2240584028338324</v>
      </c>
      <c r="BC14" s="27">
        <f>IF(('Activity data'!BC15*EF!$H14)*kgtoGg=0,"NO",('Activity data'!BC15*EF!$H14)*kgtoGg)</f>
        <v>6.3299559561580176</v>
      </c>
      <c r="BD14" s="27">
        <f>IF(('Activity data'!BD15*EF!$H14)*kgtoGg=0,"NO",('Activity data'!BD15*EF!$H14)*kgtoGg)</f>
        <v>6.4264327438871129</v>
      </c>
      <c r="BE14" s="27">
        <f>IF(('Activity data'!BE15*EF!$H14)*kgtoGg=0,"NO",('Activity data'!BE15*EF!$H14)*kgtoGg)</f>
        <v>6.5229450618536617</v>
      </c>
      <c r="BF14" s="27">
        <f>IF(('Activity data'!BF15*EF!$H14)*kgtoGg=0,"NO",('Activity data'!BF15*EF!$H14)*kgtoGg)</f>
        <v>6.6198156764753957</v>
      </c>
      <c r="BG14" s="27">
        <f>IF(('Activity data'!BG15*EF!$H14)*kgtoGg=0,"NO",('Activity data'!BG15*EF!$H14)*kgtoGg)</f>
        <v>6.7277615297054645</v>
      </c>
      <c r="BH14" s="27">
        <f>IF(('Activity data'!BH15*EF!$H14)*kgtoGg=0,"NO",('Activity data'!BH15*EF!$H14)*kgtoGg)</f>
        <v>6.82889575833455</v>
      </c>
      <c r="BI14" s="27">
        <f>IF(('Activity data'!BI15*EF!$H14)*kgtoGg=0,"NO",('Activity data'!BI15*EF!$H14)*kgtoGg)</f>
        <v>6.932846561035845</v>
      </c>
      <c r="BJ14" s="27">
        <f>IF(('Activity data'!BJ15*EF!$H14)*kgtoGg=0,"NO",('Activity data'!BJ15*EF!$H14)*kgtoGg)</f>
        <v>7.0400892153101466</v>
      </c>
      <c r="BK14" s="27">
        <f>IF(('Activity data'!BK15*EF!$H14)*kgtoGg=0,"NO",('Activity data'!BK15*EF!$H14)*kgtoGg)</f>
        <v>7.1511154926757348</v>
      </c>
      <c r="BL14" s="27">
        <f>IF(('Activity data'!BL15*EF!$H14)*kgtoGg=0,"NO",('Activity data'!BL15*EF!$H14)*kgtoGg)</f>
        <v>7.2676936564330177</v>
      </c>
      <c r="BM14" s="27">
        <f>IF(('Activity data'!BM15*EF!$H14)*kgtoGg=0,"NO",('Activity data'!BM15*EF!$H14)*kgtoGg)</f>
        <v>7.2719835334173766</v>
      </c>
      <c r="BN14" s="27">
        <f>IF(('Activity data'!BN15*EF!$H14)*kgtoGg=0,"NO",('Activity data'!BN15*EF!$H14)*kgtoGg)</f>
        <v>7.2589495808630424</v>
      </c>
      <c r="BO14" s="27">
        <f>IF(('Activity data'!BO15*EF!$H14)*kgtoGg=0,"NO",('Activity data'!BO15*EF!$H14)*kgtoGg)</f>
        <v>7.2508321439605989</v>
      </c>
      <c r="BP14" s="27">
        <f>IF(('Activity data'!BP15*EF!$H14)*kgtoGg=0,"NO",('Activity data'!BP15*EF!$H14)*kgtoGg)</f>
        <v>7.2374038316981046</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1.531675788558454</v>
      </c>
      <c r="AM16" s="27">
        <f>IF(('Activity data'!AM17*EF!$H16)*kgtoGg=0,"NO",('Activity data'!AM17*EF!$H16)*kgtoGg)</f>
        <v>1.5509969062237812</v>
      </c>
      <c r="AN16" s="27">
        <f>IF(('Activity data'!AN17*EF!$H16)*kgtoGg=0,"NO",('Activity data'!AN17*EF!$H16)*kgtoGg)</f>
        <v>1.5506767661897198</v>
      </c>
      <c r="AO16" s="27">
        <f>IF(('Activity data'!AO17*EF!$H16)*kgtoGg=0,"NO",('Activity data'!AO17*EF!$H16)*kgtoGg)</f>
        <v>1.5454789101997239</v>
      </c>
      <c r="AP16" s="27">
        <f>IF(('Activity data'!AP17*EF!$H16)*kgtoGg=0,"NO",('Activity data'!AP17*EF!$H16)*kgtoGg)</f>
        <v>1.544237667180592</v>
      </c>
      <c r="AQ16" s="27">
        <f>IF(('Activity data'!AQ17*EF!$H16)*kgtoGg=0,"NO",('Activity data'!AQ17*EF!$H16)*kgtoGg)</f>
        <v>1.5478449437228776</v>
      </c>
      <c r="AR16" s="27">
        <f>IF(('Activity data'!AR17*EF!$H16)*kgtoGg=0,"NO",('Activity data'!AR17*EF!$H16)*kgtoGg)</f>
        <v>1.5541547190586729</v>
      </c>
      <c r="AS16" s="27">
        <f>IF(('Activity data'!AS17*EF!$H16)*kgtoGg=0,"NO",('Activity data'!AS17*EF!$H16)*kgtoGg)</f>
        <v>1.5635202729114777</v>
      </c>
      <c r="AT16" s="27">
        <f>IF(('Activity data'!AT17*EF!$H16)*kgtoGg=0,"NO",('Activity data'!AT17*EF!$H16)*kgtoGg)</f>
        <v>1.5717954090973836</v>
      </c>
      <c r="AU16" s="27">
        <f>IF(('Activity data'!AU17*EF!$H16)*kgtoGg=0,"NO",('Activity data'!AU17*EF!$H16)*kgtoGg)</f>
        <v>1.5827536033482281</v>
      </c>
      <c r="AV16" s="27">
        <f>IF(('Activity data'!AV17*EF!$H16)*kgtoGg=0,"NO",('Activity data'!AV17*EF!$H16)*kgtoGg)</f>
        <v>1.5929304999956655</v>
      </c>
      <c r="AW16" s="27">
        <f>IF(('Activity data'!AW17*EF!$H16)*kgtoGg=0,"NO",('Activity data'!AW17*EF!$H16)*kgtoGg)</f>
        <v>1.6108800730615591</v>
      </c>
      <c r="AX16" s="27">
        <f>IF(('Activity data'!AX17*EF!$H16)*kgtoGg=0,"NO",('Activity data'!AX17*EF!$H16)*kgtoGg)</f>
        <v>1.6307409732214615</v>
      </c>
      <c r="AY16" s="27">
        <f>IF(('Activity data'!AY17*EF!$H16)*kgtoGg=0,"NO",('Activity data'!AY17*EF!$H16)*kgtoGg)</f>
        <v>1.6521566099106721</v>
      </c>
      <c r="AZ16" s="27">
        <f>IF(('Activity data'!AZ17*EF!$H16)*kgtoGg=0,"NO",('Activity data'!AZ17*EF!$H16)*kgtoGg)</f>
        <v>1.6797121914547875</v>
      </c>
      <c r="BA16" s="27">
        <f>IF(('Activity data'!BA17*EF!$H16)*kgtoGg=0,"NO",('Activity data'!BA17*EF!$H16)*kgtoGg)</f>
        <v>1.7029021534438327</v>
      </c>
      <c r="BB16" s="27">
        <f>IF(('Activity data'!BB17*EF!$H16)*kgtoGg=0,"NO",('Activity data'!BB17*EF!$H16)*kgtoGg)</f>
        <v>1.7292757097784488</v>
      </c>
      <c r="BC16" s="27">
        <f>IF(('Activity data'!BC17*EF!$H16)*kgtoGg=0,"NO",('Activity data'!BC17*EF!$H16)*kgtoGg)</f>
        <v>1.7595948834600084</v>
      </c>
      <c r="BD16" s="27">
        <f>IF(('Activity data'!BD17*EF!$H16)*kgtoGg=0,"NO",('Activity data'!BD17*EF!$H16)*kgtoGg)</f>
        <v>1.7846861220344088</v>
      </c>
      <c r="BE16" s="27">
        <f>IF(('Activity data'!BE17*EF!$H16)*kgtoGg=0,"NO",('Activity data'!BE17*EF!$H16)*kgtoGg)</f>
        <v>1.8091664404595389</v>
      </c>
      <c r="BF16" s="27">
        <f>IF(('Activity data'!BF17*EF!$H16)*kgtoGg=0,"NO",('Activity data'!BF17*EF!$H16)*kgtoGg)</f>
        <v>1.8331907504895764</v>
      </c>
      <c r="BG16" s="27">
        <f>IF(('Activity data'!BG17*EF!$H16)*kgtoGg=0,"NO",('Activity data'!BG17*EF!$H16)*kgtoGg)</f>
        <v>1.8597044420320308</v>
      </c>
      <c r="BH16" s="27">
        <f>IF(('Activity data'!BH17*EF!$H16)*kgtoGg=0,"NO",('Activity data'!BH17*EF!$H16)*kgtoGg)</f>
        <v>1.882330973166122</v>
      </c>
      <c r="BI16" s="27">
        <f>IF(('Activity data'!BI17*EF!$H16)*kgtoGg=0,"NO",('Activity data'!BI17*EF!$H16)*kgtoGg)</f>
        <v>1.9055114819391912</v>
      </c>
      <c r="BJ16" s="27">
        <f>IF(('Activity data'!BJ17*EF!$H16)*kgtoGg=0,"NO",('Activity data'!BJ17*EF!$H16)*kgtoGg)</f>
        <v>1.929416392805523</v>
      </c>
      <c r="BK16" s="27">
        <f>IF(('Activity data'!BK17*EF!$H16)*kgtoGg=0,"NO",('Activity data'!BK17*EF!$H16)*kgtoGg)</f>
        <v>1.9542139795969686</v>
      </c>
      <c r="BL16" s="27">
        <f>IF(('Activity data'!BL17*EF!$H16)*kgtoGg=0,"NO",('Activity data'!BL17*EF!$H16)*kgtoGg)</f>
        <v>1.9784975867023906</v>
      </c>
      <c r="BM16" s="27">
        <f>IF(('Activity data'!BM17*EF!$H16)*kgtoGg=0,"NO",('Activity data'!BM17*EF!$H16)*kgtoGg)</f>
        <v>1.954019421357523</v>
      </c>
      <c r="BN16" s="27">
        <f>IF(('Activity data'!BN17*EF!$H16)*kgtoGg=0,"NO",('Activity data'!BN17*EF!$H16)*kgtoGg)</f>
        <v>1.9226171209422818</v>
      </c>
      <c r="BO16" s="27">
        <f>IF(('Activity data'!BO17*EF!$H16)*kgtoGg=0,"NO",('Activity data'!BO17*EF!$H16)*kgtoGg)</f>
        <v>1.8937902246599378</v>
      </c>
      <c r="BP16" s="27">
        <f>IF(('Activity data'!BP17*EF!$H16)*kgtoGg=0,"NO",('Activity data'!BP17*EF!$H16)*kgtoGg)</f>
        <v>1.8632470082492709</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0.21223148573110692</v>
      </c>
      <c r="AM17" s="27">
        <f>IF(('Activity data'!AM18*EF!$H17)*kgtoGg=0,"NO",('Activity data'!AM18*EF!$H17)*kgtoGg)</f>
        <v>0.21490865118526423</v>
      </c>
      <c r="AN17" s="27">
        <f>IF(('Activity data'!AN18*EF!$H17)*kgtoGg=0,"NO",('Activity data'!AN18*EF!$H17)*kgtoGg)</f>
        <v>0.21486429206202268</v>
      </c>
      <c r="AO17" s="27">
        <f>IF(('Activity data'!AO18*EF!$H17)*kgtoGg=0,"NO",('Activity data'!AO18*EF!$H17)*kgtoGg)</f>
        <v>0.21414406869124558</v>
      </c>
      <c r="AP17" s="27">
        <f>IF(('Activity data'!AP18*EF!$H17)*kgtoGg=0,"NO",('Activity data'!AP18*EF!$H17)*kgtoGg)</f>
        <v>0.21397208004190377</v>
      </c>
      <c r="AQ17" s="27">
        <f>IF(('Activity data'!AQ18*EF!$H17)*kgtoGg=0,"NO",('Activity data'!AQ18*EF!$H17)*kgtoGg)</f>
        <v>0.21447191014023859</v>
      </c>
      <c r="AR17" s="27">
        <f>IF(('Activity data'!AR18*EF!$H17)*kgtoGg=0,"NO",('Activity data'!AR18*EF!$H17)*kgtoGg)</f>
        <v>0.21534620286207215</v>
      </c>
      <c r="AS17" s="27">
        <f>IF(('Activity data'!AS18*EF!$H17)*kgtoGg=0,"NO",('Activity data'!AS18*EF!$H17)*kgtoGg)</f>
        <v>0.21664390921985571</v>
      </c>
      <c r="AT17" s="27">
        <f>IF(('Activity data'!AT18*EF!$H17)*kgtoGg=0,"NO",('Activity data'!AT18*EF!$H17)*kgtoGg)</f>
        <v>0.21779052553414435</v>
      </c>
      <c r="AU17" s="27">
        <f>IF(('Activity data'!AU18*EF!$H17)*kgtoGg=0,"NO",('Activity data'!AU18*EF!$H17)*kgtoGg)</f>
        <v>0.21930891073299619</v>
      </c>
      <c r="AV17" s="27">
        <f>IF(('Activity data'!AV18*EF!$H17)*kgtoGg=0,"NO",('Activity data'!AV18*EF!$H17)*kgtoGg)</f>
        <v>0.22071903806656873</v>
      </c>
      <c r="AW17" s="27">
        <f>IF(('Activity data'!AW18*EF!$H17)*kgtoGg=0,"NO",('Activity data'!AW18*EF!$H17)*kgtoGg)</f>
        <v>0.22320616007272054</v>
      </c>
      <c r="AX17" s="27">
        <f>IF(('Activity data'!AX18*EF!$H17)*kgtoGg=0,"NO",('Activity data'!AX18*EF!$H17)*kgtoGg)</f>
        <v>0.22595811866629489</v>
      </c>
      <c r="AY17" s="27">
        <f>IF(('Activity data'!AY18*EF!$H17)*kgtoGg=0,"NO",('Activity data'!AY18*EF!$H17)*kgtoGg)</f>
        <v>0.22892550407930479</v>
      </c>
      <c r="AZ17" s="27">
        <f>IF(('Activity data'!AZ18*EF!$H17)*kgtoGg=0,"NO",('Activity data'!AZ18*EF!$H17)*kgtoGg)</f>
        <v>0.23274365022679747</v>
      </c>
      <c r="BA17" s="27">
        <f>IF(('Activity data'!BA18*EF!$H17)*kgtoGg=0,"NO",('Activity data'!BA18*EF!$H17)*kgtoGg)</f>
        <v>0.23595688903604636</v>
      </c>
      <c r="BB17" s="27">
        <f>IF(('Activity data'!BB18*EF!$H17)*kgtoGg=0,"NO",('Activity data'!BB18*EF!$H17)*kgtoGg)</f>
        <v>0.2396112518501094</v>
      </c>
      <c r="BC17" s="27">
        <f>IF(('Activity data'!BC18*EF!$H17)*kgtoGg=0,"NO",('Activity data'!BC18*EF!$H17)*kgtoGg)</f>
        <v>0.2438123258140929</v>
      </c>
      <c r="BD17" s="27">
        <f>IF(('Activity data'!BD18*EF!$H17)*kgtoGg=0,"NO",('Activity data'!BD18*EF!$H17)*kgtoGg)</f>
        <v>0.24728900859595659</v>
      </c>
      <c r="BE17" s="27">
        <f>IF(('Activity data'!BE18*EF!$H17)*kgtoGg=0,"NO",('Activity data'!BE18*EF!$H17)*kgtoGg)</f>
        <v>0.25068104128939345</v>
      </c>
      <c r="BF17" s="27">
        <f>IF(('Activity data'!BF18*EF!$H17)*kgtoGg=0,"NO",('Activity data'!BF18*EF!$H17)*kgtoGg)</f>
        <v>0.25400988871874292</v>
      </c>
      <c r="BG17" s="27">
        <f>IF(('Activity data'!BG18*EF!$H17)*kgtoGg=0,"NO",('Activity data'!BG18*EF!$H17)*kgtoGg)</f>
        <v>0.25768366889487748</v>
      </c>
      <c r="BH17" s="27">
        <f>IF(('Activity data'!BH18*EF!$H17)*kgtoGg=0,"NO",('Activity data'!BH18*EF!$H17)*kgtoGg)</f>
        <v>0.26081883780947451</v>
      </c>
      <c r="BI17" s="27">
        <f>IF(('Activity data'!BI18*EF!$H17)*kgtoGg=0,"NO",('Activity data'!BI18*EF!$H17)*kgtoGg)</f>
        <v>0.26403076676575937</v>
      </c>
      <c r="BJ17" s="27">
        <f>IF(('Activity data'!BJ18*EF!$H17)*kgtoGg=0,"NO",('Activity data'!BJ18*EF!$H17)*kgtoGg)</f>
        <v>0.26734307005300151</v>
      </c>
      <c r="BK17" s="27">
        <f>IF(('Activity data'!BK18*EF!$H17)*kgtoGg=0,"NO",('Activity data'!BK18*EF!$H17)*kgtoGg)</f>
        <v>0.27077906396673163</v>
      </c>
      <c r="BL17" s="27">
        <f>IF(('Activity data'!BL18*EF!$H17)*kgtoGg=0,"NO",('Activity data'!BL18*EF!$H17)*kgtoGg)</f>
        <v>0.2741438400201186</v>
      </c>
      <c r="BM17" s="27">
        <f>IF(('Activity data'!BM18*EF!$H17)*kgtoGg=0,"NO",('Activity data'!BM18*EF!$H17)*kgtoGg)</f>
        <v>0.27075210566098096</v>
      </c>
      <c r="BN17" s="27">
        <f>IF(('Activity data'!BN18*EF!$H17)*kgtoGg=0,"NO",('Activity data'!BN18*EF!$H17)*kgtoGg)</f>
        <v>0.26640095189705443</v>
      </c>
      <c r="BO17" s="27">
        <f>IF(('Activity data'!BO18*EF!$H17)*kgtoGg=0,"NO",('Activity data'!BO18*EF!$H17)*kgtoGg)</f>
        <v>0.26240665031396532</v>
      </c>
      <c r="BP17" s="27">
        <f>IF(('Activity data'!BP18*EF!$H17)*kgtoGg=0,"NO",('Activity data'!BP18*EF!$H17)*kgtoGg)</f>
        <v>0.2581745326254411</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7.4046195421518561</v>
      </c>
      <c r="AM18" s="27">
        <f>IF(('Activity data'!AM5*EF!$H18)*kgtoGg=0,"NO",('Activity data'!AM5*EF!$H18)*kgtoGg)</f>
        <v>7.4833894882265142</v>
      </c>
      <c r="AN18" s="27">
        <f>IF(('Activity data'!AN5*EF!$H18)*kgtoGg=0,"NO",('Activity data'!AN5*EF!$H18)*kgtoGg)</f>
        <v>7.5342455797617154</v>
      </c>
      <c r="AO18" s="27">
        <f>IF(('Activity data'!AO5*EF!$H18)*kgtoGg=0,"NO",('Activity data'!AO5*EF!$H18)*kgtoGg)</f>
        <v>7.5787887199186921</v>
      </c>
      <c r="AP18" s="27">
        <f>IF(('Activity data'!AP5*EF!$H18)*kgtoGg=0,"NO",('Activity data'!AP5*EF!$H18)*kgtoGg)</f>
        <v>7.6306973712494122</v>
      </c>
      <c r="AQ18" s="27">
        <f>IF(('Activity data'!AQ5*EF!$H18)*kgtoGg=0,"NO",('Activity data'!AQ5*EF!$H18)*kgtoGg)</f>
        <v>7.6917026782754139</v>
      </c>
      <c r="AR18" s="27">
        <f>IF(('Activity data'!AR5*EF!$H18)*kgtoGg=0,"NO",('Activity data'!AR5*EF!$H18)*kgtoGg)</f>
        <v>7.7526372365789742</v>
      </c>
      <c r="AS18" s="27">
        <f>IF(('Activity data'!AS5*EF!$H18)*kgtoGg=0,"NO",('Activity data'!AS5*EF!$H18)*kgtoGg)</f>
        <v>7.8202225518529671</v>
      </c>
      <c r="AT18" s="27">
        <f>IF(('Activity data'!AT5*EF!$H18)*kgtoGg=0,"NO",('Activity data'!AT5*EF!$H18)*kgtoGg)</f>
        <v>7.887640149546697</v>
      </c>
      <c r="AU18" s="27">
        <f>IF(('Activity data'!AU5*EF!$H18)*kgtoGg=0,"NO",('Activity data'!AU5*EF!$H18)*kgtoGg)</f>
        <v>7.9613204880830315</v>
      </c>
      <c r="AV18" s="27">
        <f>IF(('Activity data'!AV5*EF!$H18)*kgtoGg=0,"NO",('Activity data'!AV5*EF!$H18)*kgtoGg)</f>
        <v>8.0353993798900643</v>
      </c>
      <c r="AW18" s="27">
        <f>IF(('Activity data'!AW5*EF!$H18)*kgtoGg=0,"NO",('Activity data'!AW5*EF!$H18)*kgtoGg)</f>
        <v>8.1202338720603002</v>
      </c>
      <c r="AX18" s="27">
        <f>IF(('Activity data'!AX5*EF!$H18)*kgtoGg=0,"NO",('Activity data'!AX5*EF!$H18)*kgtoGg)</f>
        <v>8.2106583355443536</v>
      </c>
      <c r="AY18" s="27">
        <f>IF(('Activity data'!AY5*EF!$H18)*kgtoGg=0,"NO",('Activity data'!AY5*EF!$H18)*kgtoGg)</f>
        <v>8.3061946320219384</v>
      </c>
      <c r="AZ18" s="27">
        <f>IF(('Activity data'!AZ5*EF!$H18)*kgtoGg=0,"NO",('Activity data'!AZ5*EF!$H18)*kgtoGg)</f>
        <v>8.4155659012748671</v>
      </c>
      <c r="BA18" s="27">
        <f>IF(('Activity data'!BA5*EF!$H18)*kgtoGg=0,"NO",('Activity data'!BA5*EF!$H18)*kgtoGg)</f>
        <v>8.5193954449678522</v>
      </c>
      <c r="BB18" s="27">
        <f>IF(('Activity data'!BB5*EF!$H18)*kgtoGg=0,"NO",('Activity data'!BB5*EF!$H18)*kgtoGg)</f>
        <v>8.627306193094169</v>
      </c>
      <c r="BC18" s="27">
        <f>IF(('Activity data'!BC5*EF!$H18)*kgtoGg=0,"NO",('Activity data'!BC5*EF!$H18)*kgtoGg)</f>
        <v>8.745646768527358</v>
      </c>
      <c r="BD18" s="27">
        <f>IF(('Activity data'!BD5*EF!$H18)*kgtoGg=0,"NO",('Activity data'!BD5*EF!$H18)*kgtoGg)</f>
        <v>8.8565885696140008</v>
      </c>
      <c r="BE18" s="27">
        <f>IF(('Activity data'!BE5*EF!$H18)*kgtoGg=0,"NO",('Activity data'!BE5*EF!$H18)*kgtoGg)</f>
        <v>8.9690164377539467</v>
      </c>
      <c r="BF18" s="27">
        <f>IF(('Activity data'!BF5*EF!$H18)*kgtoGg=0,"NO",('Activity data'!BF5*EF!$H18)*kgtoGg)</f>
        <v>9.0832375607624591</v>
      </c>
      <c r="BG18" s="27">
        <f>IF(('Activity data'!BG5*EF!$H18)*kgtoGg=0,"NO",('Activity data'!BG5*EF!$H18)*kgtoGg)</f>
        <v>9.2011172209463741</v>
      </c>
      <c r="BH18" s="27">
        <f>IF(('Activity data'!BH5*EF!$H18)*kgtoGg=0,"NO",('Activity data'!BH5*EF!$H18)*kgtoGg)</f>
        <v>9.3137200267376201</v>
      </c>
      <c r="BI18" s="27">
        <f>IF(('Activity data'!BI5*EF!$H18)*kgtoGg=0,"NO",('Activity data'!BI5*EF!$H18)*kgtoGg)</f>
        <v>9.430247400651222</v>
      </c>
      <c r="BJ18" s="27">
        <f>IF(('Activity data'!BJ5*EF!$H18)*kgtoGg=0,"NO",('Activity data'!BJ5*EF!$H18)*kgtoGg)</f>
        <v>9.5511807883178133</v>
      </c>
      <c r="BK18" s="27">
        <f>IF(('Activity data'!BK5*EF!$H18)*kgtoGg=0,"NO",('Activity data'!BK5*EF!$H18)*kgtoGg)</f>
        <v>9.6770247868368919</v>
      </c>
      <c r="BL18" s="27">
        <f>IF(('Activity data'!BL5*EF!$H18)*kgtoGg=0,"NO",('Activity data'!BL5*EF!$H18)*kgtoGg)</f>
        <v>9.8004676763058374</v>
      </c>
      <c r="BM18" s="27">
        <f>IF(('Activity data'!BM5*EF!$H18)*kgtoGg=0,"NO",('Activity data'!BM5*EF!$H18)*kgtoGg)</f>
        <v>9.8159190203362741</v>
      </c>
      <c r="BN18" s="27">
        <f>IF(('Activity data'!BN5*EF!$H18)*kgtoGg=0,"NO",('Activity data'!BN5*EF!$H18)*kgtoGg)</f>
        <v>9.8150974974465104</v>
      </c>
      <c r="BO18" s="27">
        <f>IF(('Activity data'!BO5*EF!$H18)*kgtoGg=0,"NO",('Activity data'!BO5*EF!$H18)*kgtoGg)</f>
        <v>9.8195614708241035</v>
      </c>
      <c r="BP18" s="27">
        <f>IF(('Activity data'!BP5*EF!$H18)*kgtoGg=0,"NO",('Activity data'!BP5*EF!$H18)*kgtoGg)</f>
        <v>9.8193330676312982</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2.1096314921444392</v>
      </c>
      <c r="AM19" s="27">
        <f>IF(('Activity data'!AM6*EF!$H19)*kgtoGg=0,"NO",('Activity data'!AM6*EF!$H19)*kgtoGg)</f>
        <v>2.1320736389593615</v>
      </c>
      <c r="AN19" s="27">
        <f>IF(('Activity data'!AN6*EF!$H19)*kgtoGg=0,"NO",('Activity data'!AN6*EF!$H19)*kgtoGg)</f>
        <v>2.1465629198277836</v>
      </c>
      <c r="AO19" s="27">
        <f>IF(('Activity data'!AO6*EF!$H19)*kgtoGg=0,"NO",('Activity data'!AO6*EF!$H19)*kgtoGg)</f>
        <v>2.1592535936293507</v>
      </c>
      <c r="AP19" s="27">
        <f>IF(('Activity data'!AP6*EF!$H19)*kgtoGg=0,"NO",('Activity data'!AP6*EF!$H19)*kgtoGg)</f>
        <v>2.1740427566563829</v>
      </c>
      <c r="AQ19" s="27">
        <f>IF(('Activity data'!AQ6*EF!$H19)*kgtoGg=0,"NO",('Activity data'!AQ6*EF!$H19)*kgtoGg)</f>
        <v>2.1914236249315668</v>
      </c>
      <c r="AR19" s="27">
        <f>IF(('Activity data'!AR6*EF!$H19)*kgtoGg=0,"NO",('Activity data'!AR6*EF!$H19)*kgtoGg)</f>
        <v>2.2087843363665458</v>
      </c>
      <c r="AS19" s="27">
        <f>IF(('Activity data'!AS6*EF!$H19)*kgtoGg=0,"NO",('Activity data'!AS6*EF!$H19)*kgtoGg)</f>
        <v>2.2280398982082943</v>
      </c>
      <c r="AT19" s="27">
        <f>IF(('Activity data'!AT6*EF!$H19)*kgtoGg=0,"NO",('Activity data'!AT6*EF!$H19)*kgtoGg)</f>
        <v>2.2472476760569431</v>
      </c>
      <c r="AU19" s="27">
        <f>IF(('Activity data'!AU6*EF!$H19)*kgtoGg=0,"NO",('Activity data'!AU6*EF!$H19)*kgtoGg)</f>
        <v>2.2682397556152867</v>
      </c>
      <c r="AV19" s="27">
        <f>IF(('Activity data'!AV6*EF!$H19)*kgtoGg=0,"NO",('Activity data'!AV6*EF!$H19)*kgtoGg)</f>
        <v>2.289345385981524</v>
      </c>
      <c r="AW19" s="27">
        <f>IF(('Activity data'!AW6*EF!$H19)*kgtoGg=0,"NO",('Activity data'!AW6*EF!$H19)*kgtoGg)</f>
        <v>2.3135153673402695</v>
      </c>
      <c r="AX19" s="27">
        <f>IF(('Activity data'!AX6*EF!$H19)*kgtoGg=0,"NO",('Activity data'!AX6*EF!$H19)*kgtoGg)</f>
        <v>2.3392779733378202</v>
      </c>
      <c r="AY19" s="27">
        <f>IF(('Activity data'!AY6*EF!$H19)*kgtoGg=0,"NO",('Activity data'!AY6*EF!$H19)*kgtoGg)</f>
        <v>2.36649697879038</v>
      </c>
      <c r="AZ19" s="27">
        <f>IF(('Activity data'!AZ6*EF!$H19)*kgtoGg=0,"NO",('Activity data'!AZ6*EF!$H19)*kgtoGg)</f>
        <v>2.3976576714685529</v>
      </c>
      <c r="BA19" s="27">
        <f>IF(('Activity data'!BA6*EF!$H19)*kgtoGg=0,"NO",('Activity data'!BA6*EF!$H19)*kgtoGg)</f>
        <v>2.4272394850840642</v>
      </c>
      <c r="BB19" s="27">
        <f>IF(('Activity data'!BB6*EF!$H19)*kgtoGg=0,"NO",('Activity data'!BB6*EF!$H19)*kgtoGg)</f>
        <v>2.4579840643689557</v>
      </c>
      <c r="BC19" s="27">
        <f>IF(('Activity data'!BC6*EF!$H19)*kgtoGg=0,"NO",('Activity data'!BC6*EF!$H19)*kgtoGg)</f>
        <v>2.4917001794659104</v>
      </c>
      <c r="BD19" s="27">
        <f>IF(('Activity data'!BD6*EF!$H19)*kgtoGg=0,"NO",('Activity data'!BD6*EF!$H19)*kgtoGg)</f>
        <v>2.5233083284106681</v>
      </c>
      <c r="BE19" s="27">
        <f>IF(('Activity data'!BE6*EF!$H19)*kgtoGg=0,"NO",('Activity data'!BE6*EF!$H19)*kgtoGg)</f>
        <v>2.5553398689742997</v>
      </c>
      <c r="BF19" s="27">
        <f>IF(('Activity data'!BF6*EF!$H19)*kgtoGg=0,"NO",('Activity data'!BF6*EF!$H19)*kgtoGg)</f>
        <v>2.5878823212630548</v>
      </c>
      <c r="BG19" s="27">
        <f>IF(('Activity data'!BG6*EF!$H19)*kgtoGg=0,"NO",('Activity data'!BG6*EF!$H19)*kgtoGg)</f>
        <v>2.6214671181579678</v>
      </c>
      <c r="BH19" s="27">
        <f>IF(('Activity data'!BH6*EF!$H19)*kgtoGg=0,"NO",('Activity data'!BH6*EF!$H19)*kgtoGg)</f>
        <v>2.6535484997669414</v>
      </c>
      <c r="BI19" s="27">
        <f>IF(('Activity data'!BI6*EF!$H19)*kgtoGg=0,"NO",('Activity data'!BI6*EF!$H19)*kgtoGg)</f>
        <v>2.6867480201886997</v>
      </c>
      <c r="BJ19" s="27">
        <f>IF(('Activity data'!BJ6*EF!$H19)*kgtoGg=0,"NO",('Activity data'!BJ6*EF!$H19)*kgtoGg)</f>
        <v>2.7212028468844967</v>
      </c>
      <c r="BK19" s="27">
        <f>IF(('Activity data'!BK6*EF!$H19)*kgtoGg=0,"NO",('Activity data'!BK6*EF!$H19)*kgtoGg)</f>
        <v>2.7570567433422304</v>
      </c>
      <c r="BL19" s="27">
        <f>IF(('Activity data'!BL6*EF!$H19)*kgtoGg=0,"NO",('Activity data'!BL6*EF!$H19)*kgtoGg)</f>
        <v>2.7922265458719244</v>
      </c>
      <c r="BM19" s="27">
        <f>IF(('Activity data'!BM6*EF!$H19)*kgtoGg=0,"NO",('Activity data'!BM6*EF!$H19)*kgtoGg)</f>
        <v>2.7966287493581405</v>
      </c>
      <c r="BN19" s="27">
        <f>IF(('Activity data'!BN6*EF!$H19)*kgtoGg=0,"NO",('Activity data'!BN6*EF!$H19)*kgtoGg)</f>
        <v>2.7963946913420741</v>
      </c>
      <c r="BO19" s="27">
        <f>IF(('Activity data'!BO6*EF!$H19)*kgtoGg=0,"NO",('Activity data'!BO6*EF!$H19)*kgtoGg)</f>
        <v>2.7976665107466849</v>
      </c>
      <c r="BP19" s="27">
        <f>IF(('Activity data'!BP6*EF!$H19)*kgtoGg=0,"NO",('Activity data'!BP6*EF!$H19)*kgtoGg)</f>
        <v>2.7976014369686593</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0.43571951838874362</v>
      </c>
      <c r="AM20" s="27">
        <f>IF(('Activity data'!AM7*EF!$H20)*kgtoGg=0,"NO",('Activity data'!AM7*EF!$H20)*kgtoGg)</f>
        <v>0.44035467928685268</v>
      </c>
      <c r="AN20" s="27">
        <f>IF(('Activity data'!AN7*EF!$H20)*kgtoGg=0,"NO",('Activity data'!AN7*EF!$H20)*kgtoGg)</f>
        <v>0.44334726946447206</v>
      </c>
      <c r="AO20" s="27">
        <f>IF(('Activity data'!AO7*EF!$H20)*kgtoGg=0,"NO",('Activity data'!AO7*EF!$H20)*kgtoGg)</f>
        <v>0.44596837855268867</v>
      </c>
      <c r="AP20" s="27">
        <f>IF(('Activity data'!AP7*EF!$H20)*kgtoGg=0,"NO",('Activity data'!AP7*EF!$H20)*kgtoGg)</f>
        <v>0.44902290585544563</v>
      </c>
      <c r="AQ20" s="27">
        <f>IF(('Activity data'!AQ7*EF!$H20)*kgtoGg=0,"NO",('Activity data'!AQ7*EF!$H20)*kgtoGg)</f>
        <v>0.45261271932867114</v>
      </c>
      <c r="AR20" s="27">
        <f>IF(('Activity data'!AR7*EF!$H20)*kgtoGg=0,"NO",('Activity data'!AR7*EF!$H20)*kgtoGg)</f>
        <v>0.45619836964414207</v>
      </c>
      <c r="AS20" s="27">
        <f>IF(('Activity data'!AS7*EF!$H20)*kgtoGg=0,"NO",('Activity data'!AS7*EF!$H20)*kgtoGg)</f>
        <v>0.46017537897645111</v>
      </c>
      <c r="AT20" s="27">
        <f>IF(('Activity data'!AT7*EF!$H20)*kgtoGg=0,"NO",('Activity data'!AT7*EF!$H20)*kgtoGg)</f>
        <v>0.46414251908821719</v>
      </c>
      <c r="AU20" s="27">
        <f>IF(('Activity data'!AU7*EF!$H20)*kgtoGg=0,"NO",('Activity data'!AU7*EF!$H20)*kgtoGg)</f>
        <v>0.46847818568648275</v>
      </c>
      <c r="AV20" s="27">
        <f>IF(('Activity data'!AV7*EF!$H20)*kgtoGg=0,"NO",('Activity data'!AV7*EF!$H20)*kgtoGg)</f>
        <v>0.47283730486569064</v>
      </c>
      <c r="AW20" s="27">
        <f>IF(('Activity data'!AW7*EF!$H20)*kgtoGg=0,"NO",('Activity data'!AW7*EF!$H20)*kgtoGg)</f>
        <v>0.47782932962276903</v>
      </c>
      <c r="AX20" s="27">
        <f>IF(('Activity data'!AX7*EF!$H20)*kgtoGg=0,"NO",('Activity data'!AX7*EF!$H20)*kgtoGg)</f>
        <v>0.48315029222666028</v>
      </c>
      <c r="AY20" s="27">
        <f>IF(('Activity data'!AY7*EF!$H20)*kgtoGg=0,"NO",('Activity data'!AY7*EF!$H20)*kgtoGg)</f>
        <v>0.48877205697134296</v>
      </c>
      <c r="AZ20" s="27">
        <f>IF(('Activity data'!AZ7*EF!$H20)*kgtoGg=0,"NO",('Activity data'!AZ7*EF!$H20)*kgtoGg)</f>
        <v>0.49520793075164554</v>
      </c>
      <c r="BA20" s="27">
        <f>IF(('Activity data'!BA7*EF!$H20)*kgtoGg=0,"NO",('Activity data'!BA7*EF!$H20)*kgtoGg)</f>
        <v>0.50131770567186829</v>
      </c>
      <c r="BB20" s="27">
        <f>IF(('Activity data'!BB7*EF!$H20)*kgtoGg=0,"NO",('Activity data'!BB7*EF!$H20)*kgtoGg)</f>
        <v>0.50766763613553445</v>
      </c>
      <c r="BC20" s="27">
        <f>IF(('Activity data'!BC7*EF!$H20)*kgtoGg=0,"NO",('Activity data'!BC7*EF!$H20)*kgtoGg)</f>
        <v>0.51463130229556664</v>
      </c>
      <c r="BD20" s="27">
        <f>IF(('Activity data'!BD7*EF!$H20)*kgtoGg=0,"NO",('Activity data'!BD7*EF!$H20)*kgtoGg)</f>
        <v>0.52115959289354707</v>
      </c>
      <c r="BE20" s="27">
        <f>IF(('Activity data'!BE7*EF!$H20)*kgtoGg=0,"NO",('Activity data'!BE7*EF!$H20)*kgtoGg)</f>
        <v>0.52777533003987098</v>
      </c>
      <c r="BF20" s="27">
        <f>IF(('Activity data'!BF7*EF!$H20)*kgtoGg=0,"NO",('Activity data'!BF7*EF!$H20)*kgtoGg)</f>
        <v>0.53449658998088179</v>
      </c>
      <c r="BG20" s="27">
        <f>IF(('Activity data'!BG7*EF!$H20)*kgtoGg=0,"NO",('Activity data'!BG7*EF!$H20)*kgtoGg)</f>
        <v>0.54143313391413539</v>
      </c>
      <c r="BH20" s="27">
        <f>IF(('Activity data'!BH7*EF!$H20)*kgtoGg=0,"NO",('Activity data'!BH7*EF!$H20)*kgtoGg)</f>
        <v>0.54805916514089648</v>
      </c>
      <c r="BI20" s="27">
        <f>IF(('Activity data'!BI7*EF!$H20)*kgtoGg=0,"NO",('Activity data'!BI7*EF!$H20)*kgtoGg)</f>
        <v>0.55491613475988966</v>
      </c>
      <c r="BJ20" s="27">
        <f>IF(('Activity data'!BJ7*EF!$H20)*kgtoGg=0,"NO",('Activity data'!BJ7*EF!$H20)*kgtoGg)</f>
        <v>0.56203237309343868</v>
      </c>
      <c r="BK20" s="27">
        <f>IF(('Activity data'!BK7*EF!$H20)*kgtoGg=0,"NO",('Activity data'!BK7*EF!$H20)*kgtoGg)</f>
        <v>0.5694375727954224</v>
      </c>
      <c r="BL20" s="27">
        <f>IF(('Activity data'!BL7*EF!$H20)*kgtoGg=0,"NO",('Activity data'!BL7*EF!$H20)*kgtoGg)</f>
        <v>0.57670148096001295</v>
      </c>
      <c r="BM20" s="27">
        <f>IF(('Activity data'!BM7*EF!$H20)*kgtoGg=0,"NO",('Activity data'!BM7*EF!$H20)*kgtoGg)</f>
        <v>0.57761070420113625</v>
      </c>
      <c r="BN20" s="27">
        <f>IF(('Activity data'!BN7*EF!$H20)*kgtoGg=0,"NO",('Activity data'!BN7*EF!$H20)*kgtoGg)</f>
        <v>0.57756236227676927</v>
      </c>
      <c r="BO20" s="27">
        <f>IF(('Activity data'!BO7*EF!$H20)*kgtoGg=0,"NO",('Activity data'!BO7*EF!$H20)*kgtoGg)</f>
        <v>0.57782504158380354</v>
      </c>
      <c r="BP20" s="27">
        <f>IF(('Activity data'!BP7*EF!$H20)*kgtoGg=0,"NO",('Activity data'!BP7*EF!$H20)*kgtoGg)</f>
        <v>0.57781160136197973</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7.615946366368484E-2</v>
      </c>
      <c r="AM21" s="27">
        <f>IF(('Activity data'!AM8*EF!$H21)*kgtoGg=0,"NO",('Activity data'!AM8*EF!$H21)*kgtoGg)</f>
        <v>7.7391533409946547E-2</v>
      </c>
      <c r="AN21" s="27">
        <f>IF(('Activity data'!AN8*EF!$H21)*kgtoGg=0,"NO",('Activity data'!AN8*EF!$H21)*kgtoGg)</f>
        <v>7.7658293559970212E-2</v>
      </c>
      <c r="AO21" s="27">
        <f>IF(('Activity data'!AO8*EF!$H21)*kgtoGg=0,"NO",('Activity data'!AO8*EF!$H21)*kgtoGg)</f>
        <v>7.7675252172538387E-2</v>
      </c>
      <c r="AP21" s="27">
        <f>IF(('Activity data'!AP8*EF!$H21)*kgtoGg=0,"NO",('Activity data'!AP8*EF!$H21)*kgtoGg)</f>
        <v>7.7873458630094372E-2</v>
      </c>
      <c r="AQ21" s="27">
        <f>IF(('Activity data'!AQ8*EF!$H21)*kgtoGg=0,"NO",('Activity data'!AQ8*EF!$H21)*kgtoGg)</f>
        <v>7.8298102464037178E-2</v>
      </c>
      <c r="AR21" s="27">
        <f>IF(('Activity data'!AR8*EF!$H21)*kgtoGg=0,"NO",('Activity data'!AR8*EF!$H21)*kgtoGg)</f>
        <v>7.8819552468321966E-2</v>
      </c>
      <c r="AS21" s="27">
        <f>IF(('Activity data'!AS8*EF!$H21)*kgtoGg=0,"NO",('Activity data'!AS8*EF!$H21)*kgtoGg)</f>
        <v>7.9482676581567518E-2</v>
      </c>
      <c r="AT21" s="27">
        <f>IF(('Activity data'!AT8*EF!$H21)*kgtoGg=0,"NO",('Activity data'!AT8*EF!$H21)*kgtoGg)</f>
        <v>8.0084749931794041E-2</v>
      </c>
      <c r="AU21" s="27">
        <f>IF(('Activity data'!AU8*EF!$H21)*kgtoGg=0,"NO",('Activity data'!AU8*EF!$H21)*kgtoGg)</f>
        <v>8.0811462799247516E-2</v>
      </c>
      <c r="AV21" s="27">
        <f>IF(('Activity data'!AV8*EF!$H21)*kgtoGg=0,"NO",('Activity data'!AV8*EF!$H21)*kgtoGg)</f>
        <v>8.14929836859066E-2</v>
      </c>
      <c r="AW21" s="27">
        <f>IF(('Activity data'!AW8*EF!$H21)*kgtoGg=0,"NO",('Activity data'!AW8*EF!$H21)*kgtoGg)</f>
        <v>8.183793215244331E-2</v>
      </c>
      <c r="AX21" s="27">
        <f>IF(('Activity data'!AX8*EF!$H21)*kgtoGg=0,"NO",('Activity data'!AX8*EF!$H21)*kgtoGg)</f>
        <v>8.2241131726828398E-2</v>
      </c>
      <c r="AY21" s="27">
        <f>IF(('Activity data'!AY8*EF!$H21)*kgtoGg=0,"NO",('Activity data'!AY8*EF!$H21)*kgtoGg)</f>
        <v>8.2682741716636352E-2</v>
      </c>
      <c r="AZ21" s="27">
        <f>IF(('Activity data'!AZ8*EF!$H21)*kgtoGg=0,"NO",('Activity data'!AZ8*EF!$H21)*kgtoGg)</f>
        <v>8.3379171649412123E-2</v>
      </c>
      <c r="BA21" s="27">
        <f>IF(('Activity data'!BA8*EF!$H21)*kgtoGg=0,"NO",('Activity data'!BA8*EF!$H21)*kgtoGg)</f>
        <v>8.3825171279243701E-2</v>
      </c>
      <c r="BB21" s="27">
        <f>IF(('Activity data'!BB8*EF!$H21)*kgtoGg=0,"NO",('Activity data'!BB8*EF!$H21)*kgtoGg)</f>
        <v>8.4363076194934383E-2</v>
      </c>
      <c r="BC21" s="27">
        <f>IF(('Activity data'!BC8*EF!$H21)*kgtoGg=0,"NO",('Activity data'!BC8*EF!$H21)*kgtoGg)</f>
        <v>8.5040385108283129E-2</v>
      </c>
      <c r="BD21" s="27">
        <f>IF(('Activity data'!BD8*EF!$H21)*kgtoGg=0,"NO",('Activity data'!BD8*EF!$H21)*kgtoGg)</f>
        <v>8.5428615601358865E-2</v>
      </c>
      <c r="BE21" s="27">
        <f>IF(('Activity data'!BE8*EF!$H21)*kgtoGg=0,"NO",('Activity data'!BE8*EF!$H21)*kgtoGg)</f>
        <v>8.5744184207767651E-2</v>
      </c>
      <c r="BF21" s="27">
        <f>IF(('Activity data'!BF8*EF!$H21)*kgtoGg=0,"NO",('Activity data'!BF8*EF!$H21)*kgtoGg)</f>
        <v>8.5993941955073358E-2</v>
      </c>
      <c r="BG21" s="27">
        <f>IF(('Activity data'!BG8*EF!$H21)*kgtoGg=0,"NO",('Activity data'!BG8*EF!$H21)*kgtoGg)</f>
        <v>8.6735954425739129E-2</v>
      </c>
      <c r="BH21" s="27">
        <f>IF(('Activity data'!BH8*EF!$H21)*kgtoGg=0,"NO",('Activity data'!BH8*EF!$H21)*kgtoGg)</f>
        <v>8.7276800597416201E-2</v>
      </c>
      <c r="BI21" s="27">
        <f>IF(('Activity data'!BI8*EF!$H21)*kgtoGg=0,"NO",('Activity data'!BI8*EF!$H21)*kgtoGg)</f>
        <v>8.7815962181331475E-2</v>
      </c>
      <c r="BJ21" s="27">
        <f>IF(('Activity data'!BJ8*EF!$H21)*kgtoGg=0,"NO",('Activity data'!BJ8*EF!$H21)*kgtoGg)</f>
        <v>8.8359956229312392E-2</v>
      </c>
      <c r="BK21" s="27">
        <f>IF(('Activity data'!BK8*EF!$H21)*kgtoGg=0,"NO",('Activity data'!BK8*EF!$H21)*kgtoGg)</f>
        <v>8.8914972724679478E-2</v>
      </c>
      <c r="BL21" s="27">
        <f>IF(('Activity data'!BL8*EF!$H21)*kgtoGg=0,"NO",('Activity data'!BL8*EF!$H21)*kgtoGg)</f>
        <v>8.9406092640963095E-2</v>
      </c>
      <c r="BM21" s="27">
        <f>IF(('Activity data'!BM8*EF!$H21)*kgtoGg=0,"NO",('Activity data'!BM8*EF!$H21)*kgtoGg)</f>
        <v>8.7757575443135699E-2</v>
      </c>
      <c r="BN21" s="27">
        <f>IF(('Activity data'!BN8*EF!$H21)*kgtoGg=0,"NO",('Activity data'!BN8*EF!$H21)*kgtoGg)</f>
        <v>8.5810111568456568E-2</v>
      </c>
      <c r="BO21" s="27">
        <f>IF(('Activity data'!BO8*EF!$H21)*kgtoGg=0,"NO",('Activity data'!BO8*EF!$H21)*kgtoGg)</f>
        <v>8.3975808498172863E-2</v>
      </c>
      <c r="BP21" s="27">
        <f>IF(('Activity data'!BP8*EF!$H21)*kgtoGg=0,"NO",('Activity data'!BP8*EF!$H21)*kgtoGg)</f>
        <v>8.2070908389478128E-2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5.5944129053042968E-2</v>
      </c>
      <c r="AM22" s="27">
        <f>IF(('Activity data'!AM9*EF!$H22)*kgtoGg=0,"NO",('Activity data'!AM9*EF!$H22)*kgtoGg)</f>
        <v>5.6849165217577838E-2</v>
      </c>
      <c r="AN22" s="27">
        <f>IF(('Activity data'!AN9*EF!$H22)*kgtoGg=0,"NO",('Activity data'!AN9*EF!$H22)*kgtoGg)</f>
        <v>5.7045118071513815E-2</v>
      </c>
      <c r="AO22" s="27">
        <f>IF(('Activity data'!AO9*EF!$H22)*kgtoGg=0,"NO",('Activity data'!AO9*EF!$H22)*kgtoGg)</f>
        <v>5.7057575286473525E-2</v>
      </c>
      <c r="AP22" s="27">
        <f>IF(('Activity data'!AP9*EF!$H22)*kgtoGg=0,"NO",('Activity data'!AP9*EF!$H22)*kgtoGg)</f>
        <v>5.7203170949930729E-2</v>
      </c>
      <c r="AQ22" s="27">
        <f>IF(('Activity data'!AQ9*EF!$H22)*kgtoGg=0,"NO",('Activity data'!AQ9*EF!$H22)*kgtoGg)</f>
        <v>5.7515099741243927E-2</v>
      </c>
      <c r="AR22" s="27">
        <f>IF(('Activity data'!AR9*EF!$H22)*kgtoGg=0,"NO",('Activity data'!AR9*EF!$H22)*kgtoGg)</f>
        <v>5.7898139023968405E-2</v>
      </c>
      <c r="AS22" s="27">
        <f>IF(('Activity data'!AS9*EF!$H22)*kgtoGg=0,"NO",('Activity data'!AS9*EF!$H22)*kgtoGg)</f>
        <v>5.8385247246439821E-2</v>
      </c>
      <c r="AT22" s="27">
        <f>IF(('Activity data'!AT9*EF!$H22)*kgtoGg=0,"NO",('Activity data'!AT9*EF!$H22)*kgtoGg)</f>
        <v>5.8827509672987485E-2</v>
      </c>
      <c r="AU22" s="27">
        <f>IF(('Activity data'!AU9*EF!$H22)*kgtoGg=0,"NO",('Activity data'!AU9*EF!$H22)*kgtoGg)</f>
        <v>5.9361328012634086E-2</v>
      </c>
      <c r="AV22" s="27">
        <f>IF(('Activity data'!AV9*EF!$H22)*kgtoGg=0,"NO",('Activity data'!AV9*EF!$H22)*kgtoGg)</f>
        <v>5.9861949873680376E-2</v>
      </c>
      <c r="AW22" s="27">
        <f>IF(('Activity data'!AW9*EF!$H22)*kgtoGg=0,"NO",('Activity data'!AW9*EF!$H22)*kgtoGg)</f>
        <v>6.0115337182364649E-2</v>
      </c>
      <c r="AX22" s="27">
        <f>IF(('Activity data'!AX9*EF!$H22)*kgtoGg=0,"NO",('Activity data'!AX9*EF!$H22)*kgtoGg)</f>
        <v>6.0411513756337638E-2</v>
      </c>
      <c r="AY22" s="27">
        <f>IF(('Activity data'!AY9*EF!$H22)*kgtoGg=0,"NO",('Activity data'!AY9*EF!$H22)*kgtoGg)</f>
        <v>6.073590530365771E-2</v>
      </c>
      <c r="AZ22" s="27">
        <f>IF(('Activity data'!AZ9*EF!$H22)*kgtoGg=0,"NO",('Activity data'!AZ9*EF!$H22)*kgtoGg)</f>
        <v>6.1247478838466964E-2</v>
      </c>
      <c r="BA22" s="27">
        <f>IF(('Activity data'!BA9*EF!$H22)*kgtoGg=0,"NO",('Activity data'!BA9*EF!$H22)*kgtoGg)</f>
        <v>6.157509486474428E-2</v>
      </c>
      <c r="BB22" s="27">
        <f>IF(('Activity data'!BB9*EF!$H22)*kgtoGg=0,"NO",('Activity data'!BB9*EF!$H22)*kgtoGg)</f>
        <v>6.1970221360836131E-2</v>
      </c>
      <c r="BC22" s="27">
        <f>IF(('Activity data'!BC9*EF!$H22)*kgtoGg=0,"NO",('Activity data'!BC9*EF!$H22)*kgtoGg)</f>
        <v>6.2467749250797192E-2</v>
      </c>
      <c r="BD22" s="27">
        <f>IF(('Activity data'!BD9*EF!$H22)*kgtoGg=0,"NO",('Activity data'!BD9*EF!$H22)*kgtoGg)</f>
        <v>6.2752930051214392E-2</v>
      </c>
      <c r="BE22" s="27">
        <f>IF(('Activity data'!BE9*EF!$H22)*kgtoGg=0,"NO",('Activity data'!BE9*EF!$H22)*kgtoGg)</f>
        <v>6.2984735922642046E-2</v>
      </c>
      <c r="BF22" s="27">
        <f>IF(('Activity data'!BF9*EF!$H22)*kgtoGg=0,"NO",('Activity data'!BF9*EF!$H22)*kgtoGg)</f>
        <v>6.3168199394876681E-2</v>
      </c>
      <c r="BG22" s="27">
        <f>IF(('Activity data'!BG9*EF!$H22)*kgtoGg=0,"NO",('Activity data'!BG9*EF!$H22)*kgtoGg)</f>
        <v>6.3713256298129115E-2</v>
      </c>
      <c r="BH22" s="27">
        <f>IF(('Activity data'!BH9*EF!$H22)*kgtoGg=0,"NO",('Activity data'!BH9*EF!$H22)*kgtoGg)</f>
        <v>6.4110543339957013E-2</v>
      </c>
      <c r="BI22" s="27">
        <f>IF(('Activity data'!BI9*EF!$H22)*kgtoGg=0,"NO",('Activity data'!BI9*EF!$H22)*kgtoGg)</f>
        <v>6.4506592941411631E-2</v>
      </c>
      <c r="BJ22" s="27">
        <f>IF(('Activity data'!BJ9*EF!$H22)*kgtoGg=0,"NO",('Activity data'!BJ9*EF!$H22)*kgtoGg)</f>
        <v>6.4906192305171875E-2</v>
      </c>
      <c r="BK22" s="27">
        <f>IF(('Activity data'!BK9*EF!$H22)*kgtoGg=0,"NO",('Activity data'!BK9*EF!$H22)*kgtoGg)</f>
        <v>6.5313888380613E-2</v>
      </c>
      <c r="BL22" s="27">
        <f>IF(('Activity data'!BL9*EF!$H22)*kgtoGg=0,"NO",('Activity data'!BL9*EF!$H22)*kgtoGg)</f>
        <v>6.5674648221286505E-2</v>
      </c>
      <c r="BM22" s="27">
        <f>IF(('Activity data'!BM9*EF!$H22)*kgtoGg=0,"NO",('Activity data'!BM9*EF!$H22)*kgtoGg)</f>
        <v>6.4463704046723053E-2</v>
      </c>
      <c r="BN22" s="27">
        <f>IF(('Activity data'!BN9*EF!$H22)*kgtoGg=0,"NO",('Activity data'!BN9*EF!$H22)*kgtoGg)</f>
        <v>6.3033163899902933E-2</v>
      </c>
      <c r="BO22" s="27">
        <f>IF(('Activity data'!BO9*EF!$H22)*kgtoGg=0,"NO",('Activity data'!BO9*EF!$H22)*kgtoGg)</f>
        <v>6.1685747797558775E-2</v>
      </c>
      <c r="BP22" s="27">
        <f>IF(('Activity data'!BP9*EF!$H22)*kgtoGg=0,"NO",('Activity data'!BP9*EF!$H22)*kgtoGg)</f>
        <v>6.0286473532910972E-2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0.52286962702415485</v>
      </c>
      <c r="AM23" s="27">
        <f>IF(('Activity data'!AM10*EF!$H23)*kgtoGg=0,"NO",('Activity data'!AM10*EF!$H23)*kgtoGg)</f>
        <v>0.54412948178544618</v>
      </c>
      <c r="AN23" s="27">
        <f>IF(('Activity data'!AN10*EF!$H23)*kgtoGg=0,"NO",('Activity data'!AN10*EF!$H23)*kgtoGg)</f>
        <v>0.55897912888628398</v>
      </c>
      <c r="AO23" s="27">
        <f>IF(('Activity data'!AO10*EF!$H23)*kgtoGg=0,"NO",('Activity data'!AO10*EF!$H23)*kgtoGg)</f>
        <v>0.57221762538202869</v>
      </c>
      <c r="AP23" s="27">
        <f>IF(('Activity data'!AP10*EF!$H23)*kgtoGg=0,"NO",('Activity data'!AP10*EF!$H23)*kgtoGg)</f>
        <v>0.58697775142863484</v>
      </c>
      <c r="AQ23" s="27">
        <f>IF(('Activity data'!AQ10*EF!$H23)*kgtoGg=0,"NO",('Activity data'!AQ10*EF!$H23)*kgtoGg)</f>
        <v>0.60371186310957092</v>
      </c>
      <c r="AR23" s="27">
        <f>IF(('Activity data'!AR10*EF!$H23)*kgtoGg=0,"NO",('Activity data'!AR10*EF!$H23)*kgtoGg)</f>
        <v>0.62152751133509232</v>
      </c>
      <c r="AS23" s="27">
        <f>IF(('Activity data'!AS10*EF!$H23)*kgtoGg=0,"NO",('Activity data'!AS10*EF!$H23)*kgtoGg)</f>
        <v>0.64085025366994364</v>
      </c>
      <c r="AT23" s="27">
        <f>IF(('Activity data'!AT10*EF!$H23)*kgtoGg=0,"NO",('Activity data'!AT10*EF!$H23)*kgtoGg)</f>
        <v>0.66009856929980304</v>
      </c>
      <c r="AU23" s="27">
        <f>IF(('Activity data'!AU10*EF!$H23)*kgtoGg=0,"NO",('Activity data'!AU10*EF!$H23)*kgtoGg)</f>
        <v>0.68081773464147688</v>
      </c>
      <c r="AV23" s="27">
        <f>IF(('Activity data'!AV10*EF!$H23)*kgtoGg=0,"NO",('Activity data'!AV10*EF!$H23)*kgtoGg)</f>
        <v>0.70162871909164637</v>
      </c>
      <c r="AW23" s="27">
        <f>IF(('Activity data'!AW10*EF!$H23)*kgtoGg=0,"NO",('Activity data'!AW10*EF!$H23)*kgtoGg)</f>
        <v>0.72796501494461918</v>
      </c>
      <c r="AX23" s="27">
        <f>IF(('Activity data'!AX10*EF!$H23)*kgtoGg=0,"NO",('Activity data'!AX10*EF!$H23)*kgtoGg)</f>
        <v>0.7558582967991917</v>
      </c>
      <c r="AY23" s="27">
        <f>IF(('Activity data'!AY10*EF!$H23)*kgtoGg=0,"NO",('Activity data'!AY10*EF!$H23)*kgtoGg)</f>
        <v>0.7852307319832883</v>
      </c>
      <c r="AZ23" s="27">
        <f>IF(('Activity data'!AZ10*EF!$H23)*kgtoGg=0,"NO",('Activity data'!AZ10*EF!$H23)*kgtoGg)</f>
        <v>0.81830574874483564</v>
      </c>
      <c r="BA23" s="27">
        <f>IF(('Activity data'!BA10*EF!$H23)*kgtoGg=0,"NO",('Activity data'!BA10*EF!$H23)*kgtoGg)</f>
        <v>0.85027877301240928</v>
      </c>
      <c r="BB23" s="27">
        <f>IF(('Activity data'!BB10*EF!$H23)*kgtoGg=0,"NO",('Activity data'!BB10*EF!$H23)*kgtoGg)</f>
        <v>0.88456582508044801</v>
      </c>
      <c r="BC23" s="27">
        <f>IF(('Activity data'!BC10*EF!$H23)*kgtoGg=0,"NO",('Activity data'!BC10*EF!$H23)*kgtoGg)</f>
        <v>0.92185922096781137</v>
      </c>
      <c r="BD23" s="27">
        <f>IF(('Activity data'!BD10*EF!$H23)*kgtoGg=0,"NO",('Activity data'!BD10*EF!$H23)*kgtoGg)</f>
        <v>0.95759973684673139</v>
      </c>
      <c r="BE23" s="27">
        <f>IF(('Activity data'!BE10*EF!$H23)*kgtoGg=0,"NO",('Activity data'!BE10*EF!$H23)*kgtoGg)</f>
        <v>0.99406592200897448</v>
      </c>
      <c r="BF23" s="27">
        <f>IF(('Activity data'!BF10*EF!$H23)*kgtoGg=0,"NO",('Activity data'!BF10*EF!$H23)*kgtoGg)</f>
        <v>1.0313497634238211</v>
      </c>
      <c r="BG23" s="27">
        <f>IF(('Activity data'!BG10*EF!$H23)*kgtoGg=0,"NO",('Activity data'!BG10*EF!$H23)*kgtoGg)</f>
        <v>1.0695997979763594</v>
      </c>
      <c r="BH23" s="27">
        <f>IF(('Activity data'!BH10*EF!$H23)*kgtoGg=0,"NO",('Activity data'!BH10*EF!$H23)*kgtoGg)</f>
        <v>1.1067415080871619</v>
      </c>
      <c r="BI23" s="27">
        <f>IF(('Activity data'!BI10*EF!$H23)*kgtoGg=0,"NO",('Activity data'!BI10*EF!$H23)*kgtoGg)</f>
        <v>1.1452298194592354</v>
      </c>
      <c r="BJ23" s="27">
        <f>IF(('Activity data'!BJ10*EF!$H23)*kgtoGg=0,"NO",('Activity data'!BJ10*EF!$H23)*kgtoGg)</f>
        <v>1.185218557648545</v>
      </c>
      <c r="BK23" s="27">
        <f>IF(('Activity data'!BK10*EF!$H23)*kgtoGg=0,"NO",('Activity data'!BK10*EF!$H23)*kgtoGg)</f>
        <v>1.2268713125051185</v>
      </c>
      <c r="BL23" s="27">
        <f>IF(('Activity data'!BL10*EF!$H23)*kgtoGg=0,"NO",('Activity data'!BL10*EF!$H23)*kgtoGg)</f>
        <v>1.2692152100845446</v>
      </c>
      <c r="BM23" s="27">
        <f>IF(('Activity data'!BM10*EF!$H23)*kgtoGg=0,"NO",('Activity data'!BM10*EF!$H23)*kgtoGg)</f>
        <v>1.2819327760402979</v>
      </c>
      <c r="BN23" s="27">
        <f>IF(('Activity data'!BN10*EF!$H23)*kgtoGg=0,"NO",('Activity data'!BN10*EF!$H23)*kgtoGg)</f>
        <v>1.2900474515194176</v>
      </c>
      <c r="BO23" s="27">
        <f>IF(('Activity data'!BO10*EF!$H23)*kgtoGg=0,"NO",('Activity data'!BO10*EF!$H23)*kgtoGg)</f>
        <v>1.2995346724155679</v>
      </c>
      <c r="BP23" s="27">
        <f>IF(('Activity data'!BP10*EF!$H23)*kgtoGg=0,"NO",('Activity data'!BP10*EF!$H23)*kgtoGg)</f>
        <v>1.3076007643813732</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3.6784089815169091E-2</v>
      </c>
      <c r="AM24" s="27">
        <f>IF(('Activity data'!AM11*EF!$H24)*kgtoGg=0,"NO",('Activity data'!AM11*EF!$H24)*kgtoGg)</f>
        <v>3.6839557928462316E-2</v>
      </c>
      <c r="AN24" s="27">
        <f>IF(('Activity data'!AN11*EF!$H24)*kgtoGg=0,"NO",('Activity data'!AN11*EF!$H24)*kgtoGg)</f>
        <v>3.6901448147972048E-2</v>
      </c>
      <c r="AO24" s="27">
        <f>IF(('Activity data'!AO11*EF!$H24)*kgtoGg=0,"NO",('Activity data'!AO11*EF!$H24)*kgtoGg)</f>
        <v>3.697119129911304E-2</v>
      </c>
      <c r="AP24" s="27">
        <f>IF(('Activity data'!AP11*EF!$H24)*kgtoGg=0,"NO",('Activity data'!AP11*EF!$H24)*kgtoGg)</f>
        <v>3.7049558924140212E-2</v>
      </c>
      <c r="AQ24" s="27">
        <f>IF(('Activity data'!AQ11*EF!$H24)*kgtoGg=0,"NO",('Activity data'!AQ11*EF!$H24)*kgtoGg)</f>
        <v>3.7136287753369662E-2</v>
      </c>
      <c r="AR24" s="27">
        <f>IF(('Activity data'!AR11*EF!$H24)*kgtoGg=0,"NO",('Activity data'!AR11*EF!$H24)*kgtoGg)</f>
        <v>3.7189728340772221E-2</v>
      </c>
      <c r="AS24" s="27">
        <f>IF(('Activity data'!AS11*EF!$H24)*kgtoGg=0,"NO",('Activity data'!AS11*EF!$H24)*kgtoGg)</f>
        <v>3.7250154126370436E-2</v>
      </c>
      <c r="AT24" s="27">
        <f>IF(('Activity data'!AT11*EF!$H24)*kgtoGg=0,"NO",('Activity data'!AT11*EF!$H24)*kgtoGg)</f>
        <v>3.7316626807571335E-2</v>
      </c>
      <c r="AU24" s="27">
        <f>IF(('Activity data'!AU11*EF!$H24)*kgtoGg=0,"NO",('Activity data'!AU11*EF!$H24)*kgtoGg)</f>
        <v>3.7389447857305524E-2</v>
      </c>
      <c r="AV24" s="27">
        <f>IF(('Activity data'!AV11*EF!$H24)*kgtoGg=0,"NO",('Activity data'!AV11*EF!$H24)*kgtoGg)</f>
        <v>3.7467826796806859E-2</v>
      </c>
      <c r="AW24" s="27">
        <f>IF(('Activity data'!AW11*EF!$H24)*kgtoGg=0,"NO",('Activity data'!AW11*EF!$H24)*kgtoGg)</f>
        <v>3.7519856050110517E-2</v>
      </c>
      <c r="AX24" s="27">
        <f>IF(('Activity data'!AX11*EF!$H24)*kgtoGg=0,"NO",('Activity data'!AX11*EF!$H24)*kgtoGg)</f>
        <v>3.757716867035879E-2</v>
      </c>
      <c r="AY24" s="27">
        <f>IF(('Activity data'!AY11*EF!$H24)*kgtoGg=0,"NO",('Activity data'!AY11*EF!$H24)*kgtoGg)</f>
        <v>3.7639518479429895E-2</v>
      </c>
      <c r="AZ24" s="27">
        <f>IF(('Activity data'!AZ11*EF!$H24)*kgtoGg=0,"NO",('Activity data'!AZ11*EF!$H24)*kgtoGg)</f>
        <v>3.7707514498001492E-2</v>
      </c>
      <c r="BA24" s="27">
        <f>IF(('Activity data'!BA11*EF!$H24)*kgtoGg=0,"NO",('Activity data'!BA11*EF!$H24)*kgtoGg)</f>
        <v>3.7779224529041207E-2</v>
      </c>
      <c r="BB24" s="27">
        <f>IF(('Activity data'!BB11*EF!$H24)*kgtoGg=0,"NO",('Activity data'!BB11*EF!$H24)*kgtoGg)</f>
        <v>3.7824567175435662E-2</v>
      </c>
      <c r="BC24" s="27">
        <f>IF(('Activity data'!BC11*EF!$H24)*kgtoGg=0,"NO",('Activity data'!BC11*EF!$H24)*kgtoGg)</f>
        <v>3.7874539169459702E-2</v>
      </c>
      <c r="BD24" s="27">
        <f>IF(('Activity data'!BD11*EF!$H24)*kgtoGg=0,"NO",('Activity data'!BD11*EF!$H24)*kgtoGg)</f>
        <v>3.7927379765553451E-2</v>
      </c>
      <c r="BE24" s="27">
        <f>IF(('Activity data'!BE11*EF!$H24)*kgtoGg=0,"NO",('Activity data'!BE11*EF!$H24)*kgtoGg)</f>
        <v>3.7983768735957858E-2</v>
      </c>
      <c r="BF24" s="27">
        <f>IF(('Activity data'!BF11*EF!$H24)*kgtoGg=0,"NO",('Activity data'!BF11*EF!$H24)*kgtoGg)</f>
        <v>3.8043615322241195E-2</v>
      </c>
      <c r="BG24" s="27">
        <f>IF(('Activity data'!BG11*EF!$H24)*kgtoGg=0,"NO",('Activity data'!BG11*EF!$H24)*kgtoGg)</f>
        <v>3.8078295188778213E-2</v>
      </c>
      <c r="BH24" s="27">
        <f>IF(('Activity data'!BH11*EF!$H24)*kgtoGg=0,"NO",('Activity data'!BH11*EF!$H24)*kgtoGg)</f>
        <v>3.8115397958673719E-2</v>
      </c>
      <c r="BI24" s="27">
        <f>IF(('Activity data'!BI11*EF!$H24)*kgtoGg=0,"NO",('Activity data'!BI11*EF!$H24)*kgtoGg)</f>
        <v>3.8155658748970339E-2</v>
      </c>
      <c r="BJ24" s="27">
        <f>IF(('Activity data'!BJ11*EF!$H24)*kgtoGg=0,"NO",('Activity data'!BJ11*EF!$H24)*kgtoGg)</f>
        <v>3.8199026971930949E-2</v>
      </c>
      <c r="BK24" s="27">
        <f>IF(('Activity data'!BK11*EF!$H24)*kgtoGg=0,"NO",('Activity data'!BK11*EF!$H24)*kgtoGg)</f>
        <v>3.8245460447806377E-2</v>
      </c>
      <c r="BL24" s="27">
        <f>IF(('Activity data'!BL11*EF!$H24)*kgtoGg=0,"NO",('Activity data'!BL11*EF!$H24)*kgtoGg)</f>
        <v>3.8265244837760212E-2</v>
      </c>
      <c r="BM24" s="27">
        <f>IF(('Activity data'!BM11*EF!$H24)*kgtoGg=0,"NO",('Activity data'!BM11*EF!$H24)*kgtoGg)</f>
        <v>3.8277549511254755E-2</v>
      </c>
      <c r="BN24" s="27">
        <f>IF(('Activity data'!BN11*EF!$H24)*kgtoGg=0,"NO",('Activity data'!BN11*EF!$H24)*kgtoGg)</f>
        <v>3.8290627568622206E-2</v>
      </c>
      <c r="BO24" s="27">
        <f>IF(('Activity data'!BO11*EF!$H24)*kgtoGg=0,"NO",('Activity data'!BO11*EF!$H24)*kgtoGg)</f>
        <v>3.8306363888152228E-2</v>
      </c>
      <c r="BP24" s="27">
        <f>IF(('Activity data'!BP11*EF!$H24)*kgtoGg=0,"NO",('Activity data'!BP11*EF!$H24)*kgtoGg)</f>
        <v>3.8323784786407848E-2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4.200918389270311E-3</v>
      </c>
      <c r="AM25" s="27">
        <f>IF(('Activity data'!AM12*EF!$H25)*kgtoGg=0,"NO",('Activity data'!AM12*EF!$H25)*kgtoGg)</f>
        <v>4.207253112198688E-3</v>
      </c>
      <c r="AN25" s="27">
        <f>IF(('Activity data'!AN12*EF!$H25)*kgtoGg=0,"NO",('Activity data'!AN12*EF!$H25)*kgtoGg)</f>
        <v>4.2143212702681378E-3</v>
      </c>
      <c r="AO25" s="27">
        <f>IF(('Activity data'!AO12*EF!$H25)*kgtoGg=0,"NO",('Activity data'!AO12*EF!$H25)*kgtoGg)</f>
        <v>4.2222862705610905E-3</v>
      </c>
      <c r="AP25" s="27">
        <f>IF(('Activity data'!AP12*EF!$H25)*kgtoGg=0,"NO",('Activity data'!AP12*EF!$H25)*kgtoGg)</f>
        <v>4.2312362268806386E-3</v>
      </c>
      <c r="AQ25" s="27">
        <f>IF(('Activity data'!AQ12*EF!$H25)*kgtoGg=0,"NO",('Activity data'!AQ12*EF!$H25)*kgtoGg)</f>
        <v>4.2411410725739966E-3</v>
      </c>
      <c r="AR25" s="27">
        <f>IF(('Activity data'!AR12*EF!$H25)*kgtoGg=0,"NO",('Activity data'!AR12*EF!$H25)*kgtoGg)</f>
        <v>4.2472442423814013E-3</v>
      </c>
      <c r="AS25" s="27">
        <f>IF(('Activity data'!AS12*EF!$H25)*kgtoGg=0,"NO",('Activity data'!AS12*EF!$H25)*kgtoGg)</f>
        <v>4.2541451551178899E-3</v>
      </c>
      <c r="AT25" s="27">
        <f>IF(('Activity data'!AT12*EF!$H25)*kgtoGg=0,"NO",('Activity data'!AT12*EF!$H25)*kgtoGg)</f>
        <v>4.2617366521548999E-3</v>
      </c>
      <c r="AU25" s="27">
        <f>IF(('Activity data'!AU12*EF!$H25)*kgtoGg=0,"NO",('Activity data'!AU12*EF!$H25)*kgtoGg)</f>
        <v>4.2700531631380849E-3</v>
      </c>
      <c r="AV25" s="27">
        <f>IF(('Activity data'!AV12*EF!$H25)*kgtoGg=0,"NO",('Activity data'!AV12*EF!$H25)*kgtoGg)</f>
        <v>4.2790044116245134E-3</v>
      </c>
      <c r="AW25" s="27">
        <f>IF(('Activity data'!AW12*EF!$H25)*kgtoGg=0,"NO",('Activity data'!AW12*EF!$H25)*kgtoGg)</f>
        <v>4.284946400350661E-3</v>
      </c>
      <c r="AX25" s="27">
        <f>IF(('Activity data'!AX12*EF!$H25)*kgtoGg=0,"NO",('Activity data'!AX12*EF!$H25)*kgtoGg)</f>
        <v>4.2914917747651979E-3</v>
      </c>
      <c r="AY25" s="27">
        <f>IF(('Activity data'!AY12*EF!$H25)*kgtoGg=0,"NO",('Activity data'!AY12*EF!$H25)*kgtoGg)</f>
        <v>4.2986124201532016E-3</v>
      </c>
      <c r="AZ25" s="27">
        <f>IF(('Activity data'!AZ12*EF!$H25)*kgtoGg=0,"NO",('Activity data'!AZ12*EF!$H25)*kgtoGg)</f>
        <v>4.3063778895789757E-3</v>
      </c>
      <c r="BA25" s="27">
        <f>IF(('Activity data'!BA12*EF!$H25)*kgtoGg=0,"NO",('Activity data'!BA12*EF!$H25)*kgtoGg)</f>
        <v>4.3145675169315497E-3</v>
      </c>
      <c r="BB25" s="27">
        <f>IF(('Activity data'!BB12*EF!$H25)*kgtoGg=0,"NO",('Activity data'!BB12*EF!$H25)*kgtoGg)</f>
        <v>4.3197458632767711E-3</v>
      </c>
      <c r="BC25" s="27">
        <f>IF(('Activity data'!BC12*EF!$H25)*kgtoGg=0,"NO",('Activity data'!BC12*EF!$H25)*kgtoGg)</f>
        <v>4.3254529031872034E-3</v>
      </c>
      <c r="BD25" s="27">
        <f>IF(('Activity data'!BD12*EF!$H25)*kgtoGg=0,"NO",('Activity data'!BD12*EF!$H25)*kgtoGg)</f>
        <v>4.3314875511272664E-3</v>
      </c>
      <c r="BE25" s="27">
        <f>IF(('Activity data'!BE12*EF!$H25)*kgtoGg=0,"NO",('Activity data'!BE12*EF!$H25)*kgtoGg)</f>
        <v>4.3379274403270328E-3</v>
      </c>
      <c r="BF25" s="27">
        <f>IF(('Activity data'!BF12*EF!$H25)*kgtoGg=0,"NO",('Activity data'!BF12*EF!$H25)*kgtoGg)</f>
        <v>4.3447622057409914E-3</v>
      </c>
      <c r="BG25" s="27">
        <f>IF(('Activity data'!BG12*EF!$H25)*kgtoGg=0,"NO",('Activity data'!BG12*EF!$H25)*kgtoGg)</f>
        <v>4.3487228118020589E-3</v>
      </c>
      <c r="BH25" s="27">
        <f>IF(('Activity data'!BH12*EF!$H25)*kgtoGg=0,"NO",('Activity data'!BH12*EF!$H25)*kgtoGg)</f>
        <v>4.3529601249755016E-3</v>
      </c>
      <c r="BI25" s="27">
        <f>IF(('Activity data'!BI12*EF!$H25)*kgtoGg=0,"NO",('Activity data'!BI12*EF!$H25)*kgtoGg)</f>
        <v>4.3575580991315416E-3</v>
      </c>
      <c r="BJ25" s="27">
        <f>IF(('Activity data'!BJ12*EF!$H25)*kgtoGg=0,"NO",('Activity data'!BJ12*EF!$H25)*kgtoGg)</f>
        <v>4.3625109569094744E-3</v>
      </c>
      <c r="BK25" s="27">
        <f>IF(('Activity data'!BK12*EF!$H25)*kgtoGg=0,"NO",('Activity data'!BK12*EF!$H25)*kgtoGg)</f>
        <v>4.3678138811808912E-3</v>
      </c>
      <c r="BL25" s="27">
        <f>IF(('Activity data'!BL12*EF!$H25)*kgtoGg=0,"NO",('Activity data'!BL12*EF!$H25)*kgtoGg)</f>
        <v>4.370073352816457E-3</v>
      </c>
      <c r="BM25" s="27">
        <f>IF(('Activity data'!BM12*EF!$H25)*kgtoGg=0,"NO",('Activity data'!BM12*EF!$H25)*kgtoGg)</f>
        <v>4.3714786051801012E-3</v>
      </c>
      <c r="BN25" s="27">
        <f>IF(('Activity data'!BN12*EF!$H25)*kgtoGg=0,"NO",('Activity data'!BN12*EF!$H25)*kgtoGg)</f>
        <v>4.3729721816683845E-3</v>
      </c>
      <c r="BO25" s="27">
        <f>IF(('Activity data'!BO12*EF!$H25)*kgtoGg=0,"NO",('Activity data'!BO12*EF!$H25)*kgtoGg)</f>
        <v>4.3747693443663138E-3</v>
      </c>
      <c r="BP25" s="27">
        <f>IF(('Activity data'!BP12*EF!$H25)*kgtoGg=0,"NO",('Activity data'!BP12*EF!$H25)*kgtoGg)</f>
        <v>4.3767588939842977E-3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1.6437382879249268E-2</v>
      </c>
      <c r="AM26" s="27">
        <f>IF(('Activity data'!AM13*EF!$H26)*kgtoGg=0,"NO",('Activity data'!AM13*EF!$H26)*kgtoGg)</f>
        <v>1.6484766183064346E-2</v>
      </c>
      <c r="AN26" s="27">
        <f>IF(('Activity data'!AN13*EF!$H26)*kgtoGg=0,"NO",('Activity data'!AN13*EF!$H26)*kgtoGg)</f>
        <v>1.6535135518036832E-2</v>
      </c>
      <c r="AO26" s="27">
        <f>IF(('Activity data'!AO13*EF!$H26)*kgtoGg=0,"NO",('Activity data'!AO13*EF!$H26)*kgtoGg)</f>
        <v>1.6589538511775512E-2</v>
      </c>
      <c r="AP26" s="27">
        <f>IF(('Activity data'!AP13*EF!$H26)*kgtoGg=0,"NO",('Activity data'!AP13*EF!$H26)*kgtoGg)</f>
        <v>1.6648558169658729E-2</v>
      </c>
      <c r="AQ26" s="27">
        <f>IF(('Activity data'!AQ13*EF!$H26)*kgtoGg=0,"NO",('Activity data'!AQ13*EF!$H26)*kgtoGg)</f>
        <v>1.6712068789171211E-2</v>
      </c>
      <c r="AR26" s="27">
        <f>IF(('Activity data'!AR13*EF!$H26)*kgtoGg=0,"NO",('Activity data'!AR13*EF!$H26)*kgtoGg)</f>
        <v>1.6752249981117868E-2</v>
      </c>
      <c r="AS26" s="27">
        <f>IF(('Activity data'!AS13*EF!$H26)*kgtoGg=0,"NO",('Activity data'!AS13*EF!$H26)*kgtoGg)</f>
        <v>1.6796209343588896E-2</v>
      </c>
      <c r="AT26" s="27">
        <f>IF(('Activity data'!AT13*EF!$H26)*kgtoGg=0,"NO",('Activity data'!AT13*EF!$H26)*kgtoGg)</f>
        <v>1.6843354453350164E-2</v>
      </c>
      <c r="AU26" s="27">
        <f>IF(('Activity data'!AU13*EF!$H26)*kgtoGg=0,"NO",('Activity data'!AU13*EF!$H26)*kgtoGg)</f>
        <v>1.6893917157457878E-2</v>
      </c>
      <c r="AV26" s="27">
        <f>IF(('Activity data'!AV13*EF!$H26)*kgtoGg=0,"NO",('Activity data'!AV13*EF!$H26)*kgtoGg)</f>
        <v>1.6947398864027248E-2</v>
      </c>
      <c r="AW26" s="27">
        <f>IF(('Activity data'!AW13*EF!$H26)*kgtoGg=0,"NO",('Activity data'!AW13*EF!$H26)*kgtoGg)</f>
        <v>1.6982707012130935E-2</v>
      </c>
      <c r="AX26" s="27">
        <f>IF(('Activity data'!AX13*EF!$H26)*kgtoGg=0,"NO",('Activity data'!AX13*EF!$H26)*kgtoGg)</f>
        <v>1.7020885338231165E-2</v>
      </c>
      <c r="AY26" s="27">
        <f>IF(('Activity data'!AY13*EF!$H26)*kgtoGg=0,"NO",('Activity data'!AY13*EF!$H26)*kgtoGg)</f>
        <v>1.7061788593829553E-2</v>
      </c>
      <c r="AZ26" s="27">
        <f>IF(('Activity data'!AZ13*EF!$H26)*kgtoGg=0,"NO",('Activity data'!AZ13*EF!$H26)*kgtoGg)</f>
        <v>1.7105832856550169E-2</v>
      </c>
      <c r="BA26" s="27">
        <f>IF(('Activity data'!BA13*EF!$H26)*kgtoGg=0,"NO",('Activity data'!BA13*EF!$H26)*kgtoGg)</f>
        <v>1.7151760252911648E-2</v>
      </c>
      <c r="BB26" s="27">
        <f>IF(('Activity data'!BB13*EF!$H26)*kgtoGg=0,"NO",('Activity data'!BB13*EF!$H26)*kgtoGg)</f>
        <v>1.7179872939394939E-2</v>
      </c>
      <c r="BC26" s="27">
        <f>IF(('Activity data'!BC13*EF!$H26)*kgtoGg=0,"NO",('Activity data'!BC13*EF!$H26)*kgtoGg)</f>
        <v>1.7210571607110457E-2</v>
      </c>
      <c r="BD26" s="27">
        <f>IF(('Activity data'!BD13*EF!$H26)*kgtoGg=0,"NO",('Activity data'!BD13*EF!$H26)*kgtoGg)</f>
        <v>1.7242713874330656E-2</v>
      </c>
      <c r="BE26" s="27">
        <f>IF(('Activity data'!BE13*EF!$H26)*kgtoGg=0,"NO",('Activity data'!BE13*EF!$H26)*kgtoGg)</f>
        <v>1.7276754955363009E-2</v>
      </c>
      <c r="BF26" s="27">
        <f>IF(('Activity data'!BF13*EF!$H26)*kgtoGg=0,"NO",('Activity data'!BF13*EF!$H26)*kgtoGg)</f>
        <v>1.7312644227064383E-2</v>
      </c>
      <c r="BG26" s="27">
        <f>IF(('Activity data'!BG13*EF!$H26)*kgtoGg=0,"NO",('Activity data'!BG13*EF!$H26)*kgtoGg)</f>
        <v>1.7331800050979288E-2</v>
      </c>
      <c r="BH26" s="27">
        <f>IF(('Activity data'!BH13*EF!$H26)*kgtoGg=0,"NO",('Activity data'!BH13*EF!$H26)*kgtoGg)</f>
        <v>1.7352212109467094E-2</v>
      </c>
      <c r="BI26" s="27">
        <f>IF(('Activity data'!BI13*EF!$H26)*kgtoGg=0,"NO",('Activity data'!BI13*EF!$H26)*kgtoGg)</f>
        <v>1.7374363732215552E-2</v>
      </c>
      <c r="BJ26" s="27">
        <f>IF(('Activity data'!BJ13*EF!$H26)*kgtoGg=0,"NO",('Activity data'!BJ13*EF!$H26)*kgtoGg)</f>
        <v>1.7398226519339408E-2</v>
      </c>
      <c r="BK26" s="27">
        <f>IF(('Activity data'!BK13*EF!$H26)*kgtoGg=0,"NO",('Activity data'!BK13*EF!$H26)*kgtoGg)</f>
        <v>1.7423776991464291E-2</v>
      </c>
      <c r="BL26" s="27">
        <f>IF(('Activity data'!BL13*EF!$H26)*kgtoGg=0,"NO",('Activity data'!BL13*EF!$H26)*kgtoGg)</f>
        <v>1.7431884454636632E-2</v>
      </c>
      <c r="BM26" s="27">
        <f>IF(('Activity data'!BM13*EF!$H26)*kgtoGg=0,"NO",('Activity data'!BM13*EF!$H26)*kgtoGg)</f>
        <v>1.7434968852253756E-2</v>
      </c>
      <c r="BN26" s="27">
        <f>IF(('Activity data'!BN13*EF!$H26)*kgtoGg=0,"NO",('Activity data'!BN13*EF!$H26)*kgtoGg)</f>
        <v>1.7438360998688136E-2</v>
      </c>
      <c r="BO26" s="27">
        <f>IF(('Activity data'!BO13*EF!$H26)*kgtoGg=0,"NO",('Activity data'!BO13*EF!$H26)*kgtoGg)</f>
        <v>1.7443275753281213E-2</v>
      </c>
      <c r="BP26" s="27">
        <f>IF(('Activity data'!BP13*EF!$H26)*kgtoGg=0,"NO",('Activity data'!BP13*EF!$H26)*kgtoGg)</f>
        <v>1.7449090887826105E-2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2.7683061491625756E-2</v>
      </c>
      <c r="AM27" s="27">
        <f>IF(('Activity data'!AM14*EF!$H27)*kgtoGg=0,"NO",('Activity data'!AM14*EF!$H27)*kgtoGg)</f>
        <v>2.7762862207033147E-2</v>
      </c>
      <c r="AN27" s="27">
        <f>IF(('Activity data'!AN14*EF!$H27)*kgtoGg=0,"NO",('Activity data'!AN14*EF!$H27)*kgtoGg)</f>
        <v>2.7847691854646691E-2</v>
      </c>
      <c r="AO27" s="27">
        <f>IF(('Activity data'!AO14*EF!$H27)*kgtoGg=0,"NO",('Activity data'!AO14*EF!$H27)*kgtoGg)</f>
        <v>2.7939314799251682E-2</v>
      </c>
      <c r="AP27" s="27">
        <f>IF(('Activity data'!AP14*EF!$H27)*kgtoGg=0,"NO",('Activity data'!AP14*EF!$H27)*kgtoGg)</f>
        <v>2.8038712910885274E-2</v>
      </c>
      <c r="AQ27" s="27">
        <f>IF(('Activity data'!AQ14*EF!$H27)*kgtoGg=0,"NO",('Activity data'!AQ14*EF!$H27)*kgtoGg)</f>
        <v>2.8145674487326664E-2</v>
      </c>
      <c r="AR27" s="27">
        <f>IF(('Activity data'!AR14*EF!$H27)*kgtoGg=0,"NO",('Activity data'!AR14*EF!$H27)*kgtoGg)</f>
        <v>2.8213345747139587E-2</v>
      </c>
      <c r="AS27" s="27">
        <f>IF(('Activity data'!AS14*EF!$H27)*kgtoGg=0,"NO",('Activity data'!AS14*EF!$H27)*kgtoGg)</f>
        <v>2.8287380022751329E-2</v>
      </c>
      <c r="AT27" s="27">
        <f>IF(('Activity data'!AT14*EF!$H27)*kgtoGg=0,"NO",('Activity data'!AT14*EF!$H27)*kgtoGg)</f>
        <v>2.8366779583018205E-2</v>
      </c>
      <c r="AU27" s="27">
        <f>IF(('Activity data'!AU14*EF!$H27)*kgtoGg=0,"NO",('Activity data'!AU14*EF!$H27)*kgtoGg)</f>
        <v>2.8451934893768058E-2</v>
      </c>
      <c r="AV27" s="27">
        <f>IF(('Activity data'!AV14*EF!$H27)*kgtoGg=0,"NO",('Activity data'!AV14*EF!$H27)*kgtoGg)</f>
        <v>2.8542006250170299E-2</v>
      </c>
      <c r="AW27" s="27">
        <f>IF(('Activity data'!AW14*EF!$H27)*kgtoGg=0,"NO",('Activity data'!AW14*EF!$H27)*kgtoGg)</f>
        <v>2.8601470560413008E-2</v>
      </c>
      <c r="AX27" s="27">
        <f>IF(('Activity data'!AX14*EF!$H27)*kgtoGg=0,"NO",('Activity data'!AX14*EF!$H27)*kgtoGg)</f>
        <v>2.8665768688457115E-2</v>
      </c>
      <c r="AY27" s="27">
        <f>IF(('Activity data'!AY14*EF!$H27)*kgtoGg=0,"NO",('Activity data'!AY14*EF!$H27)*kgtoGg)</f>
        <v>2.8734656013663078E-2</v>
      </c>
      <c r="AZ27" s="27">
        <f>IF(('Activity data'!AZ14*EF!$H27)*kgtoGg=0,"NO",('Activity data'!AZ14*EF!$H27)*kgtoGg)</f>
        <v>2.8808833274252866E-2</v>
      </c>
      <c r="BA27" s="27">
        <f>IF(('Activity data'!BA14*EF!$H27)*kgtoGg=0,"NO",('Activity data'!BA14*EF!$H27)*kgtoGg)</f>
        <v>2.8886182019303399E-2</v>
      </c>
      <c r="BB27" s="27">
        <f>IF(('Activity data'!BB14*EF!$H27)*kgtoGg=0,"NO",('Activity data'!BB14*EF!$H27)*kgtoGg)</f>
        <v>2.8933528073984294E-2</v>
      </c>
      <c r="BC27" s="27">
        <f>IF(('Activity data'!BC14*EF!$H27)*kgtoGg=0,"NO",('Activity data'!BC14*EF!$H27)*kgtoGg)</f>
        <v>2.8985229315740518E-2</v>
      </c>
      <c r="BD27" s="27">
        <f>IF(('Activity data'!BD14*EF!$H27)*kgtoGg=0,"NO",('Activity data'!BD14*EF!$H27)*kgtoGg)</f>
        <v>2.9039361799389138E-2</v>
      </c>
      <c r="BE27" s="27">
        <f>IF(('Activity data'!BE14*EF!$H27)*kgtoGg=0,"NO",('Activity data'!BE14*EF!$H27)*kgtoGg)</f>
        <v>2.9096692175300115E-2</v>
      </c>
      <c r="BF27" s="27">
        <f>IF(('Activity data'!BF14*EF!$H27)*kgtoGg=0,"NO",('Activity data'!BF14*EF!$H27)*kgtoGg)</f>
        <v>2.9157135186374163E-2</v>
      </c>
      <c r="BG27" s="27">
        <f>IF(('Activity data'!BG14*EF!$H27)*kgtoGg=0,"NO",('Activity data'!BG14*EF!$H27)*kgtoGg)</f>
        <v>2.9189396517466496E-2</v>
      </c>
      <c r="BH27" s="27">
        <f>IF(('Activity data'!BH14*EF!$H27)*kgtoGg=0,"NO",('Activity data'!BH14*EF!$H27)*kgtoGg)</f>
        <v>2.9223773539309921E-2</v>
      </c>
      <c r="BI27" s="27">
        <f>IF(('Activity data'!BI14*EF!$H27)*kgtoGg=0,"NO",('Activity data'!BI14*EF!$H27)*kgtoGg)</f>
        <v>2.9261080252865827E-2</v>
      </c>
      <c r="BJ27" s="27">
        <f>IF(('Activity data'!BJ14*EF!$H27)*kgtoGg=0,"NO",('Activity data'!BJ14*EF!$H27)*kgtoGg)</f>
        <v>2.9301268828392974E-2</v>
      </c>
      <c r="BK27" s="27">
        <f>IF(('Activity data'!BK14*EF!$H27)*kgtoGg=0,"NO",('Activity data'!BK14*EF!$H27)*kgtoGg)</f>
        <v>2.9344299723041426E-2</v>
      </c>
      <c r="BL27" s="27">
        <f>IF(('Activity data'!BL14*EF!$H27)*kgtoGg=0,"NO",('Activity data'!BL14*EF!$H27)*kgtoGg)</f>
        <v>2.9357953928409133E-2</v>
      </c>
      <c r="BM27" s="27">
        <f>IF(('Activity data'!BM14*EF!$H27)*kgtoGg=0,"NO",('Activity data'!BM14*EF!$H27)*kgtoGg)</f>
        <v>2.9363148524746446E-2</v>
      </c>
      <c r="BN27" s="27">
        <f>IF(('Activity data'!BN14*EF!$H27)*kgtoGg=0,"NO",('Activity data'!BN14*EF!$H27)*kgtoGg)</f>
        <v>2.9368861417061555E-2</v>
      </c>
      <c r="BO27" s="27">
        <f>IF(('Activity data'!BO14*EF!$H27)*kgtoGg=0,"NO",('Activity data'!BO14*EF!$H27)*kgtoGg)</f>
        <v>2.9377138613900979E-2</v>
      </c>
      <c r="BP27" s="27">
        <f>IF(('Activity data'!BP14*EF!$H27)*kgtoGg=0,"NO",('Activity data'!BP14*EF!$H27)*kgtoGg)</f>
        <v>2.9386932187997955E-2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3.9372179078561824E-3</v>
      </c>
      <c r="AM28" s="27">
        <f>IF(('Activity data'!AM15*EF!$H28)*kgtoGg=0,"NO",('Activity data'!AM15*EF!$H28)*kgtoGg)</f>
        <v>3.9864333672827218E-3</v>
      </c>
      <c r="AN28" s="27">
        <f>IF(('Activity data'!AN15*EF!$H28)*kgtoGg=0,"NO",('Activity data'!AN15*EF!$H28)*kgtoGg)</f>
        <v>4.0098810779398324E-3</v>
      </c>
      <c r="AO28" s="27">
        <f>IF(('Activity data'!AO15*EF!$H28)*kgtoGg=0,"NO",('Activity data'!AO15*EF!$H28)*kgtoGg)</f>
        <v>4.0262920461846766E-3</v>
      </c>
      <c r="AP28" s="27">
        <f>IF(('Activity data'!AP15*EF!$H28)*kgtoGg=0,"NO",('Activity data'!AP15*EF!$H28)*kgtoGg)</f>
        <v>4.0473225985176902E-3</v>
      </c>
      <c r="AQ28" s="27">
        <f>IF(('Activity data'!AQ15*EF!$H28)*kgtoGg=0,"NO",('Activity data'!AQ15*EF!$H28)*kgtoGg)</f>
        <v>4.074383306542164E-3</v>
      </c>
      <c r="AR28" s="27">
        <f>IF(('Activity data'!AR15*EF!$H28)*kgtoGg=0,"NO",('Activity data'!AR15*EF!$H28)*kgtoGg)</f>
        <v>4.1080985475620913E-3</v>
      </c>
      <c r="AS28" s="27">
        <f>IF(('Activity data'!AS15*EF!$H28)*kgtoGg=0,"NO",('Activity data'!AS15*EF!$H28)*kgtoGg)</f>
        <v>4.1458897675838548E-3</v>
      </c>
      <c r="AT28" s="27">
        <f>IF(('Activity data'!AT15*EF!$H28)*kgtoGg=0,"NO",('Activity data'!AT15*EF!$H28)*kgtoGg)</f>
        <v>4.1821304640093163E-3</v>
      </c>
      <c r="AU28" s="27">
        <f>IF(('Activity data'!AU15*EF!$H28)*kgtoGg=0,"NO",('Activity data'!AU15*EF!$H28)*kgtoGg)</f>
        <v>4.2221229305497961E-3</v>
      </c>
      <c r="AV28" s="27">
        <f>IF(('Activity data'!AV15*EF!$H28)*kgtoGg=0,"NO",('Activity data'!AV15*EF!$H28)*kgtoGg)</f>
        <v>4.2610671586769686E-3</v>
      </c>
      <c r="AW28" s="27">
        <f>IF(('Activity data'!AW15*EF!$H28)*kgtoGg=0,"NO",('Activity data'!AW15*EF!$H28)*kgtoGg)</f>
        <v>4.3141633883196449E-3</v>
      </c>
      <c r="AX28" s="27">
        <f>IF(('Activity data'!AX15*EF!$H28)*kgtoGg=0,"NO",('Activity data'!AX15*EF!$H28)*kgtoGg)</f>
        <v>4.3704957891268431E-3</v>
      </c>
      <c r="AY28" s="27">
        <f>IF(('Activity data'!AY15*EF!$H28)*kgtoGg=0,"NO",('Activity data'!AY15*EF!$H28)*kgtoGg)</f>
        <v>4.4296512445585103E-3</v>
      </c>
      <c r="AZ28" s="27">
        <f>IF(('Activity data'!AZ15*EF!$H28)*kgtoGg=0,"NO",('Activity data'!AZ15*EF!$H28)*kgtoGg)</f>
        <v>4.4985669451235956E-3</v>
      </c>
      <c r="BA28" s="27">
        <f>IF(('Activity data'!BA15*EF!$H28)*kgtoGg=0,"NO",('Activity data'!BA15*EF!$H28)*kgtoGg)</f>
        <v>4.5617145795403069E-3</v>
      </c>
      <c r="BB28" s="27">
        <f>IF(('Activity data'!BB15*EF!$H28)*kgtoGg=0,"NO",('Activity data'!BB15*EF!$H28)*kgtoGg)</f>
        <v>4.6334656998874083E-3</v>
      </c>
      <c r="BC28" s="27">
        <f>IF(('Activity data'!BC15*EF!$H28)*kgtoGg=0,"NO",('Activity data'!BC15*EF!$H28)*kgtoGg)</f>
        <v>4.7123005451398577E-3</v>
      </c>
      <c r="BD28" s="27">
        <f>IF(('Activity data'!BD15*EF!$H28)*kgtoGg=0,"NO",('Activity data'!BD15*EF!$H28)*kgtoGg)</f>
        <v>4.7841221537826282E-3</v>
      </c>
      <c r="BE28" s="27">
        <f>IF(('Activity data'!BE15*EF!$H28)*kgtoGg=0,"NO",('Activity data'!BE15*EF!$H28)*kgtoGg)</f>
        <v>4.8559702127132821E-3</v>
      </c>
      <c r="BF28" s="27">
        <f>IF(('Activity data'!BF15*EF!$H28)*kgtoGg=0,"NO",('Activity data'!BF15*EF!$H28)*kgtoGg)</f>
        <v>4.9280850035983512E-3</v>
      </c>
      <c r="BG28" s="27">
        <f>IF(('Activity data'!BG15*EF!$H28)*kgtoGg=0,"NO",('Activity data'!BG15*EF!$H28)*kgtoGg)</f>
        <v>5.0084446943362898E-3</v>
      </c>
      <c r="BH28" s="27">
        <f>IF(('Activity data'!BH15*EF!$H28)*kgtoGg=0,"NO",('Activity data'!BH15*EF!$H28)*kgtoGg)</f>
        <v>5.0837335089823875E-3</v>
      </c>
      <c r="BI28" s="27">
        <f>IF(('Activity data'!BI15*EF!$H28)*kgtoGg=0,"NO",('Activity data'!BI15*EF!$H28)*kgtoGg)</f>
        <v>5.1611191065489073E-3</v>
      </c>
      <c r="BJ28" s="27">
        <f>IF(('Activity data'!BJ15*EF!$H28)*kgtoGg=0,"NO",('Activity data'!BJ15*EF!$H28)*kgtoGg)</f>
        <v>5.2409553047308866E-3</v>
      </c>
      <c r="BK28" s="27">
        <f>IF(('Activity data'!BK15*EF!$H28)*kgtoGg=0,"NO",('Activity data'!BK15*EF!$H28)*kgtoGg)</f>
        <v>5.3236082001030466E-3</v>
      </c>
      <c r="BL28" s="27">
        <f>IF(('Activity data'!BL15*EF!$H28)*kgtoGg=0,"NO",('Activity data'!BL15*EF!$H28)*kgtoGg)</f>
        <v>5.410394166455691E-3</v>
      </c>
      <c r="BM28" s="27">
        <f>IF(('Activity data'!BM15*EF!$H28)*kgtoGg=0,"NO",('Activity data'!BM15*EF!$H28)*kgtoGg)</f>
        <v>5.4135877415440467E-3</v>
      </c>
      <c r="BN28" s="27">
        <f>IF(('Activity data'!BN15*EF!$H28)*kgtoGg=0,"NO",('Activity data'!BN15*EF!$H28)*kgtoGg)</f>
        <v>5.4038846879758207E-3</v>
      </c>
      <c r="BO28" s="27">
        <f>IF(('Activity data'!BO15*EF!$H28)*kgtoGg=0,"NO",('Activity data'!BO15*EF!$H28)*kgtoGg)</f>
        <v>5.3978417071706688E-3</v>
      </c>
      <c r="BP28" s="27">
        <f>IF(('Activity data'!BP15*EF!$H28)*kgtoGg=0,"NO",('Activity data'!BP15*EF!$H28)*kgtoGg)</f>
        <v>5.3878450747085888E-3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19.377199881674734</v>
      </c>
      <c r="AM30" s="27">
        <f>IF(('Activity data'!AM17*EF!$H30)*kgtoGg=0,"NO",('Activity data'!AM17*EF!$H30)*kgtoGg)</f>
        <v>19.621630956276206</v>
      </c>
      <c r="AN30" s="27">
        <f>IF(('Activity data'!AN17*EF!$H30)*kgtoGg=0,"NO",('Activity data'!AN17*EF!$H30)*kgtoGg)</f>
        <v>19.617580871084247</v>
      </c>
      <c r="AO30" s="27">
        <f>IF(('Activity data'!AO17*EF!$H30)*kgtoGg=0,"NO",('Activity data'!AO17*EF!$H30)*kgtoGg)</f>
        <v>19.551822898524588</v>
      </c>
      <c r="AP30" s="27">
        <f>IF(('Activity data'!AP17*EF!$H30)*kgtoGg=0,"NO",('Activity data'!AP17*EF!$H30)*kgtoGg)</f>
        <v>19.536119957821917</v>
      </c>
      <c r="AQ30" s="27">
        <f>IF(('Activity data'!AQ17*EF!$H30)*kgtoGg=0,"NO",('Activity data'!AQ17*EF!$H30)*kgtoGg)</f>
        <v>19.581755541481652</v>
      </c>
      <c r="AR30" s="27">
        <f>IF(('Activity data'!AR17*EF!$H30)*kgtoGg=0,"NO",('Activity data'!AR17*EF!$H30)*kgtoGg)</f>
        <v>19.661580383529479</v>
      </c>
      <c r="AS30" s="27">
        <f>IF(('Activity data'!AS17*EF!$H30)*kgtoGg=0,"NO",('Activity data'!AS17*EF!$H30)*kgtoGg)</f>
        <v>19.780063818708143</v>
      </c>
      <c r="AT30" s="27">
        <f>IF(('Activity data'!AT17*EF!$H30)*kgtoGg=0,"NO",('Activity data'!AT17*EF!$H30)*kgtoGg)</f>
        <v>19.884752401709957</v>
      </c>
      <c r="AU30" s="27">
        <f>IF(('Activity data'!AU17*EF!$H30)*kgtoGg=0,"NO",('Activity data'!AU17*EF!$H30)*kgtoGg)</f>
        <v>20.023384298830091</v>
      </c>
      <c r="AV30" s="27">
        <f>IF(('Activity data'!AV17*EF!$H30)*kgtoGg=0,"NO",('Activity data'!AV17*EF!$H30)*kgtoGg)</f>
        <v>20.152132015537255</v>
      </c>
      <c r="AW30" s="27">
        <f>IF(('Activity data'!AW17*EF!$H30)*kgtoGg=0,"NO",('Activity data'!AW17*EF!$H30)*kgtoGg)</f>
        <v>20.379211706739977</v>
      </c>
      <c r="AX30" s="27">
        <f>IF(('Activity data'!AX17*EF!$H30)*kgtoGg=0,"NO",('Activity data'!AX17*EF!$H30)*kgtoGg)</f>
        <v>20.630471558924892</v>
      </c>
      <c r="AY30" s="27">
        <f>IF(('Activity data'!AY17*EF!$H30)*kgtoGg=0,"NO",('Activity data'!AY17*EF!$H30)*kgtoGg)</f>
        <v>20.901400351963218</v>
      </c>
      <c r="AZ30" s="27">
        <f>IF(('Activity data'!AZ17*EF!$H30)*kgtoGg=0,"NO",('Activity data'!AZ17*EF!$H30)*kgtoGg)</f>
        <v>21.250005465019576</v>
      </c>
      <c r="BA30" s="27">
        <f>IF(('Activity data'!BA17*EF!$H30)*kgtoGg=0,"NO",('Activity data'!BA17*EF!$H30)*kgtoGg)</f>
        <v>21.543381212071822</v>
      </c>
      <c r="BB30" s="27">
        <f>IF(('Activity data'!BB17*EF!$H30)*kgtoGg=0,"NO",('Activity data'!BB17*EF!$H30)*kgtoGg)</f>
        <v>21.877032547755228</v>
      </c>
      <c r="BC30" s="27">
        <f>IF(('Activity data'!BC17*EF!$H30)*kgtoGg=0,"NO",('Activity data'!BC17*EF!$H30)*kgtoGg)</f>
        <v>22.260599809876492</v>
      </c>
      <c r="BD30" s="27">
        <f>IF(('Activity data'!BD17*EF!$H30)*kgtoGg=0,"NO",('Activity data'!BD17*EF!$H30)*kgtoGg)</f>
        <v>22.578028569126211</v>
      </c>
      <c r="BE30" s="27">
        <f>IF(('Activity data'!BE17*EF!$H30)*kgtoGg=0,"NO",('Activity data'!BE17*EF!$H30)*kgtoGg)</f>
        <v>22.887728589740387</v>
      </c>
      <c r="BF30" s="27">
        <f>IF(('Activity data'!BF17*EF!$H30)*kgtoGg=0,"NO",('Activity data'!BF17*EF!$H30)*kgtoGg)</f>
        <v>23.191659657234435</v>
      </c>
      <c r="BG30" s="27">
        <f>IF(('Activity data'!BG17*EF!$H30)*kgtoGg=0,"NO",('Activity data'!BG17*EF!$H30)*kgtoGg)</f>
        <v>23.527083840639943</v>
      </c>
      <c r="BH30" s="27">
        <f>IF(('Activity data'!BH17*EF!$H30)*kgtoGg=0,"NO",('Activity data'!BH17*EF!$H30)*kgtoGg)</f>
        <v>23.813331635172794</v>
      </c>
      <c r="BI30" s="27">
        <f>IF(('Activity data'!BI17*EF!$H30)*kgtoGg=0,"NO",('Activity data'!BI17*EF!$H30)*kgtoGg)</f>
        <v>24.106587789778082</v>
      </c>
      <c r="BJ30" s="27">
        <f>IF(('Activity data'!BJ17*EF!$H30)*kgtoGg=0,"NO",('Activity data'!BJ17*EF!$H30)*kgtoGg)</f>
        <v>24.409008340831178</v>
      </c>
      <c r="BK30" s="27">
        <f>IF(('Activity data'!BK17*EF!$H30)*kgtoGg=0,"NO",('Activity data'!BK17*EF!$H30)*kgtoGg)</f>
        <v>24.722722117225889</v>
      </c>
      <c r="BL30" s="27">
        <f>IF(('Activity data'!BL17*EF!$H30)*kgtoGg=0,"NO",('Activity data'!BL17*EF!$H30)*kgtoGg)</f>
        <v>25.029933546854007</v>
      </c>
      <c r="BM30" s="27">
        <f>IF(('Activity data'!BM17*EF!$H30)*kgtoGg=0,"NO",('Activity data'!BM17*EF!$H30)*kgtoGg)</f>
        <v>24.720260764815329</v>
      </c>
      <c r="BN30" s="27">
        <f>IF(('Activity data'!BN17*EF!$H30)*kgtoGg=0,"NO",('Activity data'!BN17*EF!$H30)*kgtoGg)</f>
        <v>24.322990887968082</v>
      </c>
      <c r="BO30" s="27">
        <f>IF(('Activity data'!BO17*EF!$H30)*kgtoGg=0,"NO",('Activity data'!BO17*EF!$H30)*kgtoGg)</f>
        <v>23.958302397489952</v>
      </c>
      <c r="BP30" s="27">
        <f>IF(('Activity data'!BP17*EF!$H30)*kgtoGg=0,"NO",('Activity data'!BP17*EF!$H30)*kgtoGg)</f>
        <v>23.571900775266911</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6.4869656548252941E-2</v>
      </c>
      <c r="AM31" s="27">
        <f>IF(('Activity data'!AM18*EF!$H31)*kgtoGg=0,"NO",('Activity data'!AM18*EF!$H31)*kgtoGg)</f>
        <v>6.5687946082135129E-2</v>
      </c>
      <c r="AN31" s="27">
        <f>IF(('Activity data'!AN18*EF!$H31)*kgtoGg=0,"NO",('Activity data'!AN18*EF!$H31)*kgtoGg)</f>
        <v>6.5674387485588778E-2</v>
      </c>
      <c r="AO31" s="27">
        <f>IF(('Activity data'!AO18*EF!$H31)*kgtoGg=0,"NO",('Activity data'!AO18*EF!$H31)*kgtoGg)</f>
        <v>6.5454247469420163E-2</v>
      </c>
      <c r="AP31" s="27">
        <f>IF(('Activity data'!AP18*EF!$H31)*kgtoGg=0,"NO",('Activity data'!AP18*EF!$H31)*kgtoGg)</f>
        <v>6.5401678244950162E-2</v>
      </c>
      <c r="AQ31" s="27">
        <f>IF(('Activity data'!AQ18*EF!$H31)*kgtoGg=0,"NO",('Activity data'!AQ18*EF!$H31)*kgtoGg)</f>
        <v>6.5554453912046687E-2</v>
      </c>
      <c r="AR31" s="27">
        <f>IF(('Activity data'!AR18*EF!$H31)*kgtoGg=0,"NO",('Activity data'!AR18*EF!$H31)*kgtoGg)</f>
        <v>6.5821686026040549E-2</v>
      </c>
      <c r="AS31" s="27">
        <f>IF(('Activity data'!AS18*EF!$H31)*kgtoGg=0,"NO",('Activity data'!AS18*EF!$H31)*kgtoGg)</f>
        <v>6.621833671827837E-2</v>
      </c>
      <c r="AT31" s="27">
        <f>IF(('Activity data'!AT18*EF!$H31)*kgtoGg=0,"NO",('Activity data'!AT18*EF!$H31)*kgtoGg)</f>
        <v>6.6568805953530139E-2</v>
      </c>
      <c r="AU31" s="27">
        <f>IF(('Activity data'!AU18*EF!$H31)*kgtoGg=0,"NO",('Activity data'!AU18*EF!$H31)*kgtoGg)</f>
        <v>6.7032908280374615E-2</v>
      </c>
      <c r="AV31" s="27">
        <f>IF(('Activity data'!AV18*EF!$H31)*kgtoGg=0,"NO",('Activity data'!AV18*EF!$H31)*kgtoGg)</f>
        <v>6.7463921028096938E-2</v>
      </c>
      <c r="AW31" s="27">
        <f>IF(('Activity data'!AW18*EF!$H31)*kgtoGg=0,"NO",('Activity data'!AW18*EF!$H31)*kgtoGg)</f>
        <v>6.8224122794469558E-2</v>
      </c>
      <c r="AX31" s="27">
        <f>IF(('Activity data'!AX18*EF!$H31)*kgtoGg=0,"NO",('Activity data'!AX18*EF!$H31)*kgtoGg)</f>
        <v>6.9065273240103045E-2</v>
      </c>
      <c r="AY31" s="27">
        <f>IF(('Activity data'!AY18*EF!$H31)*kgtoGg=0,"NO",('Activity data'!AY18*EF!$H31)*kgtoGg)</f>
        <v>6.9972270012637228E-2</v>
      </c>
      <c r="AZ31" s="27">
        <f>IF(('Activity data'!AZ18*EF!$H31)*kgtoGg=0,"NO",('Activity data'!AZ18*EF!$H31)*kgtoGg)</f>
        <v>7.1139306224939358E-2</v>
      </c>
      <c r="BA31" s="27">
        <f>IF(('Activity data'!BA18*EF!$H31)*kgtoGg=0,"NO",('Activity data'!BA18*EF!$H31)*kgtoGg)</f>
        <v>7.2121449365696463E-2</v>
      </c>
      <c r="BB31" s="27">
        <f>IF(('Activity data'!BB18*EF!$H31)*kgtoGg=0,"NO",('Activity data'!BB18*EF!$H31)*kgtoGg)</f>
        <v>7.3238424350978909E-2</v>
      </c>
      <c r="BC31" s="27">
        <f>IF(('Activity data'!BC18*EF!$H31)*kgtoGg=0,"NO",('Activity data'!BC18*EF!$H31)*kgtoGg)</f>
        <v>7.4522504440408713E-2</v>
      </c>
      <c r="BD31" s="27">
        <f>IF(('Activity data'!BD18*EF!$H31)*kgtoGg=0,"NO",('Activity data'!BD18*EF!$H31)*kgtoGg)</f>
        <v>7.5585170600473497E-2</v>
      </c>
      <c r="BE31" s="27">
        <f>IF(('Activity data'!BE18*EF!$H31)*kgtoGg=0,"NO",('Activity data'!BE18*EF!$H31)*kgtoGg)</f>
        <v>7.662196302109707E-2</v>
      </c>
      <c r="BF31" s="27">
        <f>IF(('Activity data'!BF18*EF!$H31)*kgtoGg=0,"NO",('Activity data'!BF18*EF!$H31)*kgtoGg)</f>
        <v>7.7639442537388206E-2</v>
      </c>
      <c r="BG31" s="27">
        <f>IF(('Activity data'!BG18*EF!$H31)*kgtoGg=0,"NO",('Activity data'!BG18*EF!$H31)*kgtoGg)</f>
        <v>7.8762352540296898E-2</v>
      </c>
      <c r="BH31" s="27">
        <f>IF(('Activity data'!BH18*EF!$H31)*kgtoGg=0,"NO",('Activity data'!BH18*EF!$H31)*kgtoGg)</f>
        <v>7.9720633212036346E-2</v>
      </c>
      <c r="BI31" s="27">
        <f>IF(('Activity data'!BI18*EF!$H31)*kgtoGg=0,"NO",('Activity data'!BI18*EF!$H31)*kgtoGg)</f>
        <v>8.070237598942788E-2</v>
      </c>
      <c r="BJ31" s="27">
        <f>IF(('Activity data'!BJ18*EF!$H31)*kgtoGg=0,"NO",('Activity data'!BJ18*EF!$H31)*kgtoGg)</f>
        <v>8.1714798702706537E-2</v>
      </c>
      <c r="BK31" s="27">
        <f>IF(('Activity data'!BK18*EF!$H31)*kgtoGg=0,"NO",('Activity data'!BK18*EF!$H31)*kgtoGg)</f>
        <v>8.2765028098772481E-2</v>
      </c>
      <c r="BL31" s="27">
        <f>IF(('Activity data'!BL18*EF!$H31)*kgtoGg=0,"NO",('Activity data'!BL18*EF!$H31)*kgtoGg)</f>
        <v>8.3793489385716236E-2</v>
      </c>
      <c r="BM31" s="27">
        <f>IF(('Activity data'!BM18*EF!$H31)*kgtoGg=0,"NO",('Activity data'!BM18*EF!$H31)*kgtoGg)</f>
        <v>8.2756788152521604E-2</v>
      </c>
      <c r="BN31" s="27">
        <f>IF(('Activity data'!BN18*EF!$H31)*kgtoGg=0,"NO",('Activity data'!BN18*EF!$H31)*kgtoGg)</f>
        <v>8.1426835392297475E-2</v>
      </c>
      <c r="BO31" s="27">
        <f>IF(('Activity data'!BO18*EF!$H31)*kgtoGg=0,"NO",('Activity data'!BO18*EF!$H31)*kgtoGg)</f>
        <v>8.0205956355652461E-2</v>
      </c>
      <c r="BP31" s="27">
        <f>IF(('Activity data'!BP18*EF!$H31)*kgtoGg=0,"NO",('Activity data'!BP18*EF!$H31)*kgtoGg)</f>
        <v>7.8912387590487312E-2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0.59994215914204641</v>
      </c>
      <c r="AM32" s="27">
        <f>IF(('Activity data'!AM19*EF!$H32)*kgtoGg=0,"NO",('Activity data'!AM19*EF!$H32)*kgtoGg)</f>
        <v>0.61494292789376837</v>
      </c>
      <c r="AN32" s="27">
        <f>IF(('Activity data'!AN19*EF!$H32)*kgtoGg=0,"NO",('Activity data'!AN19*EF!$H32)*kgtoGg)</f>
        <v>0.62598476024630745</v>
      </c>
      <c r="AO32" s="27">
        <f>IF(('Activity data'!AO19*EF!$H32)*kgtoGg=0,"NO",('Activity data'!AO19*EF!$H32)*kgtoGg)</f>
        <v>0.63603105497564771</v>
      </c>
      <c r="AP32" s="27">
        <f>IF(('Activity data'!AP19*EF!$H32)*kgtoGg=0,"NO",('Activity data'!AP19*EF!$H32)*kgtoGg)</f>
        <v>0.64699879006556338</v>
      </c>
      <c r="AQ32" s="27">
        <f>IF(('Activity data'!AQ19*EF!$H32)*kgtoGg=0,"NO",('Activity data'!AQ19*EF!$H32)*kgtoGg)</f>
        <v>0.65915615829681906</v>
      </c>
      <c r="AR32" s="27">
        <f>IF(('Activity data'!AR19*EF!$H32)*kgtoGg=0,"NO",('Activity data'!AR19*EF!$H32)*kgtoGg)</f>
        <v>0.67152465177143505</v>
      </c>
      <c r="AS32" s="27">
        <f>IF(('Activity data'!AS19*EF!$H32)*kgtoGg=0,"NO",('Activity data'!AS19*EF!$H32)*kgtoGg)</f>
        <v>0.68477686806901517</v>
      </c>
      <c r="AT32" s="27">
        <f>IF(('Activity data'!AT19*EF!$H32)*kgtoGg=0,"NO",('Activity data'!AT19*EF!$H32)*kgtoGg)</f>
        <v>0.69795298357886826</v>
      </c>
      <c r="AU32" s="27">
        <f>IF(('Activity data'!AU19*EF!$H32)*kgtoGg=0,"NO",('Activity data'!AU19*EF!$H32)*kgtoGg)</f>
        <v>0.71198308194922444</v>
      </c>
      <c r="AV32" s="27">
        <f>IF(('Activity data'!AV19*EF!$H32)*kgtoGg=0,"NO",('Activity data'!AV19*EF!$H32)*kgtoGg)</f>
        <v>0.72603400894374959</v>
      </c>
      <c r="AW32" s="27">
        <f>IF(('Activity data'!AW19*EF!$H32)*kgtoGg=0,"NO",('Activity data'!AW19*EF!$H32)*kgtoGg)</f>
        <v>0.74186147053475093</v>
      </c>
      <c r="AX32" s="27">
        <f>IF(('Activity data'!AX19*EF!$H32)*kgtoGg=0,"NO",('Activity data'!AX19*EF!$H32)*kgtoGg)</f>
        <v>0.75849204460135511</v>
      </c>
      <c r="AY32" s="27">
        <f>IF(('Activity data'!AY19*EF!$H32)*kgtoGg=0,"NO",('Activity data'!AY19*EF!$H32)*kgtoGg)</f>
        <v>0.77586781908487135</v>
      </c>
      <c r="AZ32" s="27">
        <f>IF(('Activity data'!AZ19*EF!$H32)*kgtoGg=0,"NO",('Activity data'!AZ19*EF!$H32)*kgtoGg)</f>
        <v>0.79528365425354652</v>
      </c>
      <c r="BA32" s="27">
        <f>IF(('Activity data'!BA19*EF!$H32)*kgtoGg=0,"NO",('Activity data'!BA19*EF!$H32)*kgtoGg)</f>
        <v>0.81390134450083207</v>
      </c>
      <c r="BB32" s="27">
        <f>IF(('Activity data'!BB19*EF!$H32)*kgtoGg=0,"NO",('Activity data'!BB19*EF!$H32)*kgtoGg)</f>
        <v>0.83337744593584484</v>
      </c>
      <c r="BC32" s="27">
        <f>IF(('Activity data'!BC19*EF!$H32)*kgtoGg=0,"NO",('Activity data'!BC19*EF!$H32)*kgtoGg)</f>
        <v>0.85443122517106096</v>
      </c>
      <c r="BD32" s="27">
        <f>IF(('Activity data'!BD19*EF!$H32)*kgtoGg=0,"NO",('Activity data'!BD19*EF!$H32)*kgtoGg)</f>
        <v>0.87441537837700556</v>
      </c>
      <c r="BE32" s="27">
        <f>IF(('Activity data'!BE19*EF!$H32)*kgtoGg=0,"NO",('Activity data'!BE19*EF!$H32)*kgtoGg)</f>
        <v>0.89465104442848542</v>
      </c>
      <c r="BF32" s="27">
        <f>IF(('Activity data'!BF19*EF!$H32)*kgtoGg=0,"NO",('Activity data'!BF19*EF!$H32)*kgtoGg)</f>
        <v>0.91518721311964357</v>
      </c>
      <c r="BG32" s="27">
        <f>IF(('Activity data'!BG19*EF!$H32)*kgtoGg=0,"NO",('Activity data'!BG19*EF!$H32)*kgtoGg)</f>
        <v>0.93653448015462948</v>
      </c>
      <c r="BH32" s="27">
        <f>IF(('Activity data'!BH19*EF!$H32)*kgtoGg=0,"NO",('Activity data'!BH19*EF!$H32)*kgtoGg)</f>
        <v>0.95712127067386477</v>
      </c>
      <c r="BI32" s="27">
        <f>IF(('Activity data'!BI19*EF!$H32)*kgtoGg=0,"NO",('Activity data'!BI19*EF!$H32)*kgtoGg)</f>
        <v>0.97833942301329824</v>
      </c>
      <c r="BJ32" s="27">
        <f>IF(('Activity data'!BJ19*EF!$H32)*kgtoGg=0,"NO",('Activity data'!BJ19*EF!$H32)*kgtoGg)</f>
        <v>1.0002685137061929</v>
      </c>
      <c r="BK32" s="27">
        <f>IF(('Activity data'!BK19*EF!$H32)*kgtoGg=0,"NO",('Activity data'!BK19*EF!$H32)*kgtoGg)</f>
        <v>1.0229924143306466</v>
      </c>
      <c r="BL32" s="27">
        <f>IF(('Activity data'!BL19*EF!$H32)*kgtoGg=0,"NO",('Activity data'!BL19*EF!$H32)*kgtoGg)</f>
        <v>1.0456268249911065</v>
      </c>
      <c r="BM32" s="27">
        <f>IF(('Activity data'!BM19*EF!$H32)*kgtoGg=0,"NO",('Activity data'!BM19*EF!$H32)*kgtoGg)</f>
        <v>1.0516655617301693</v>
      </c>
      <c r="BN32" s="27">
        <f>IF(('Activity data'!BN19*EF!$H32)*kgtoGg=0,"NO",('Activity data'!BN19*EF!$H32)*kgtoGg)</f>
        <v>1.0551330282926035</v>
      </c>
      <c r="BO32" s="27">
        <f>IF(('Activity data'!BO19*EF!$H32)*kgtoGg=0,"NO",('Activity data'!BO19*EF!$H32)*kgtoGg)</f>
        <v>1.0593510706366738</v>
      </c>
      <c r="BP32" s="27">
        <f>IF(('Activity data'!BP19*EF!$H32)*kgtoGg=0,"NO",('Activity data'!BP19*EF!$H32)*kgtoGg)</f>
        <v>1.0627773035068668</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1.9531194903852347</v>
      </c>
      <c r="AM33" s="27">
        <f>IF(('Activity data'!AM20*EF!$H33)*kgtoGg=0,"NO",('Activity data'!AM20*EF!$H33)*kgtoGg)</f>
        <v>2.0295094312446431</v>
      </c>
      <c r="AN33" s="27">
        <f>IF(('Activity data'!AN20*EF!$H33)*kgtoGg=0,"NO",('Activity data'!AN20*EF!$H33)*kgtoGg)</f>
        <v>2.067242880953005</v>
      </c>
      <c r="AO33" s="27">
        <f>IF(('Activity data'!AO20*EF!$H33)*kgtoGg=0,"NO",('Activity data'!AO20*EF!$H33)*kgtoGg)</f>
        <v>2.094913159160134</v>
      </c>
      <c r="AP33" s="27">
        <f>IF(('Activity data'!AP20*EF!$H33)*kgtoGg=0,"NO",('Activity data'!AP20*EF!$H33)*kgtoGg)</f>
        <v>2.1304341993706162</v>
      </c>
      <c r="AQ33" s="27">
        <f>IF(('Activity data'!AQ20*EF!$H33)*kgtoGg=0,"NO",('Activity data'!AQ20*EF!$H33)*kgtoGg)</f>
        <v>2.1760413173573192</v>
      </c>
      <c r="AR33" s="27">
        <f>IF(('Activity data'!AR20*EF!$H33)*kgtoGg=0,"NO",('Activity data'!AR20*EF!$H33)*kgtoGg)</f>
        <v>2.2294921213964933</v>
      </c>
      <c r="AS33" s="27">
        <f>IF(('Activity data'!AS20*EF!$H33)*kgtoGg=0,"NO",('Activity data'!AS20*EF!$H33)*kgtoGg)</f>
        <v>2.2899554284589527</v>
      </c>
      <c r="AT33" s="27">
        <f>IF(('Activity data'!AT20*EF!$H33)*kgtoGg=0,"NO",('Activity data'!AT20*EF!$H33)*kgtoGg)</f>
        <v>2.3487067031337783</v>
      </c>
      <c r="AU33" s="27">
        <f>IF(('Activity data'!AU20*EF!$H33)*kgtoGg=0,"NO",('Activity data'!AU20*EF!$H33)*kgtoGg)</f>
        <v>2.4140193115756508</v>
      </c>
      <c r="AV33" s="27">
        <f>IF(('Activity data'!AV20*EF!$H33)*kgtoGg=0,"NO",('Activity data'!AV20*EF!$H33)*kgtoGg)</f>
        <v>2.4784293875670027</v>
      </c>
      <c r="AW33" s="27">
        <f>IF(('Activity data'!AW20*EF!$H33)*kgtoGg=0,"NO",('Activity data'!AW20*EF!$H33)*kgtoGg)</f>
        <v>2.5627465144197079</v>
      </c>
      <c r="AX33" s="27">
        <f>IF(('Activity data'!AX20*EF!$H33)*kgtoGg=0,"NO",('Activity data'!AX20*EF!$H33)*kgtoGg)</f>
        <v>2.6527841135186923</v>
      </c>
      <c r="AY33" s="27">
        <f>IF(('Activity data'!AY20*EF!$H33)*kgtoGg=0,"NO",('Activity data'!AY20*EF!$H33)*kgtoGg)</f>
        <v>2.7479347449852871</v>
      </c>
      <c r="AZ33" s="27">
        <f>IF(('Activity data'!AZ20*EF!$H33)*kgtoGg=0,"NO",('Activity data'!AZ20*EF!$H33)*kgtoGg)</f>
        <v>2.8591626548735847</v>
      </c>
      <c r="BA33" s="27">
        <f>IF(('Activity data'!BA20*EF!$H33)*kgtoGg=0,"NO",('Activity data'!BA20*EF!$H33)*kgtoGg)</f>
        <v>2.962081100155074</v>
      </c>
      <c r="BB33" s="27">
        <f>IF(('Activity data'!BB20*EF!$H33)*kgtoGg=0,"NO",('Activity data'!BB20*EF!$H33)*kgtoGg)</f>
        <v>3.0759326155602094</v>
      </c>
      <c r="BC33" s="27">
        <f>IF(('Activity data'!BC20*EF!$H33)*kgtoGg=0,"NO",('Activity data'!BC20*EF!$H33)*kgtoGg)</f>
        <v>3.2015497832224034</v>
      </c>
      <c r="BD33" s="27">
        <f>IF(('Activity data'!BD20*EF!$H33)*kgtoGg=0,"NO",('Activity data'!BD20*EF!$H33)*kgtoGg)</f>
        <v>3.3166981049814392</v>
      </c>
      <c r="BE33" s="27">
        <f>IF(('Activity data'!BE20*EF!$H33)*kgtoGg=0,"NO",('Activity data'!BE20*EF!$H33)*kgtoGg)</f>
        <v>3.4325123981628018</v>
      </c>
      <c r="BF33" s="27">
        <f>IF(('Activity data'!BF20*EF!$H33)*kgtoGg=0,"NO",('Activity data'!BF20*EF!$H33)*kgtoGg)</f>
        <v>3.5493960290021462</v>
      </c>
      <c r="BG33" s="27">
        <f>IF(('Activity data'!BG20*EF!$H33)*kgtoGg=0,"NO",('Activity data'!BG20*EF!$H33)*kgtoGg)</f>
        <v>3.6762100678477463</v>
      </c>
      <c r="BH33" s="27">
        <f>IF(('Activity data'!BH20*EF!$H33)*kgtoGg=0,"NO",('Activity data'!BH20*EF!$H33)*kgtoGg)</f>
        <v>3.7954221026982808</v>
      </c>
      <c r="BI33" s="27">
        <f>IF(('Activity data'!BI20*EF!$H33)*kgtoGg=0,"NO",('Activity data'!BI20*EF!$H33)*kgtoGg)</f>
        <v>3.9184155018322455</v>
      </c>
      <c r="BJ33" s="27">
        <f>IF(('Activity data'!BJ20*EF!$H33)*kgtoGg=0,"NO",('Activity data'!BJ20*EF!$H33)*kgtoGg)</f>
        <v>4.045775893893186</v>
      </c>
      <c r="BK33" s="27">
        <f>IF(('Activity data'!BK20*EF!$H33)*kgtoGg=0,"NO",('Activity data'!BK20*EF!$H33)*kgtoGg)</f>
        <v>4.1781107741008192</v>
      </c>
      <c r="BL33" s="27">
        <f>IF(('Activity data'!BL20*EF!$H33)*kgtoGg=0,"NO",('Activity data'!BL20*EF!$H33)*kgtoGg)</f>
        <v>4.3130195967011318</v>
      </c>
      <c r="BM33" s="27">
        <f>IF(('Activity data'!BM20*EF!$H33)*kgtoGg=0,"NO",('Activity data'!BM20*EF!$H33)*kgtoGg)</f>
        <v>4.315530629247248</v>
      </c>
      <c r="BN33" s="27">
        <f>IF(('Activity data'!BN20*EF!$H33)*kgtoGg=0,"NO",('Activity data'!BN20*EF!$H33)*kgtoGg)</f>
        <v>4.2979257352367837</v>
      </c>
      <c r="BO33" s="27">
        <f>IF(('Activity data'!BO20*EF!$H33)*kgtoGg=0,"NO",('Activity data'!BO20*EF!$H33)*kgtoGg)</f>
        <v>4.2864663365102249</v>
      </c>
      <c r="BP33" s="27">
        <f>IF(('Activity data'!BP20*EF!$H33)*kgtoGg=0,"NO",('Activity data'!BP20*EF!$H33)*kgtoGg)</f>
        <v>4.2690602367558386</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2.499758996425196E-2</v>
      </c>
      <c r="AM34" s="27">
        <f>IF(('Activity data'!AM21*EF!$H34)*kgtoGg=0,"NO",('Activity data'!AM21*EF!$H34)*kgtoGg)</f>
        <v>2.5622621995573705E-2</v>
      </c>
      <c r="AN34" s="27">
        <f>IF(('Activity data'!AN21*EF!$H34)*kgtoGg=0,"NO",('Activity data'!AN21*EF!$H34)*kgtoGg)</f>
        <v>2.6082698343596174E-2</v>
      </c>
      <c r="AO34" s="27">
        <f>IF(('Activity data'!AO21*EF!$H34)*kgtoGg=0,"NO",('Activity data'!AO21*EF!$H34)*kgtoGg)</f>
        <v>2.6501293957318681E-2</v>
      </c>
      <c r="AP34" s="27">
        <f>IF(('Activity data'!AP21*EF!$H34)*kgtoGg=0,"NO",('Activity data'!AP21*EF!$H34)*kgtoGg)</f>
        <v>2.6958282919398502E-2</v>
      </c>
      <c r="AQ34" s="27">
        <f>IF(('Activity data'!AQ21*EF!$H34)*kgtoGg=0,"NO",('Activity data'!AQ21*EF!$H34)*kgtoGg)</f>
        <v>2.7464839929034146E-2</v>
      </c>
      <c r="AR34" s="27">
        <f>IF(('Activity data'!AR21*EF!$H34)*kgtoGg=0,"NO",('Activity data'!AR21*EF!$H34)*kgtoGg)</f>
        <v>2.7980193823809819E-2</v>
      </c>
      <c r="AS34" s="27">
        <f>IF(('Activity data'!AS21*EF!$H34)*kgtoGg=0,"NO",('Activity data'!AS21*EF!$H34)*kgtoGg)</f>
        <v>2.853236950287566E-2</v>
      </c>
      <c r="AT34" s="27">
        <f>IF(('Activity data'!AT21*EF!$H34)*kgtoGg=0,"NO",('Activity data'!AT21*EF!$H34)*kgtoGg)</f>
        <v>2.9081374315786203E-2</v>
      </c>
      <c r="AU34" s="27">
        <f>IF(('Activity data'!AU21*EF!$H34)*kgtoGg=0,"NO",('Activity data'!AU21*EF!$H34)*kgtoGg)</f>
        <v>2.9665961747884381E-2</v>
      </c>
      <c r="AV34" s="27">
        <f>IF(('Activity data'!AV21*EF!$H34)*kgtoGg=0,"NO",('Activity data'!AV21*EF!$H34)*kgtoGg)</f>
        <v>3.0251417039322926E-2</v>
      </c>
      <c r="AW34" s="27">
        <f>IF(('Activity data'!AW21*EF!$H34)*kgtoGg=0,"NO",('Activity data'!AW21*EF!$H34)*kgtoGg)</f>
        <v>3.091089460561465E-2</v>
      </c>
      <c r="AX34" s="27">
        <f>IF(('Activity data'!AX21*EF!$H34)*kgtoGg=0,"NO",('Activity data'!AX21*EF!$H34)*kgtoGg)</f>
        <v>3.1603835191723155E-2</v>
      </c>
      <c r="AY34" s="27">
        <f>IF(('Activity data'!AY21*EF!$H34)*kgtoGg=0,"NO",('Activity data'!AY21*EF!$H34)*kgtoGg)</f>
        <v>3.2327825795203005E-2</v>
      </c>
      <c r="AZ34" s="27">
        <f>IF(('Activity data'!AZ21*EF!$H34)*kgtoGg=0,"NO",('Activity data'!AZ21*EF!$H34)*kgtoGg)</f>
        <v>3.3136818927231144E-2</v>
      </c>
      <c r="BA34" s="27">
        <f>IF(('Activity data'!BA21*EF!$H34)*kgtoGg=0,"NO",('Activity data'!BA21*EF!$H34)*kgtoGg)</f>
        <v>3.3912556020868033E-2</v>
      </c>
      <c r="BB34" s="27">
        <f>IF(('Activity data'!BB21*EF!$H34)*kgtoGg=0,"NO",('Activity data'!BB21*EF!$H34)*kgtoGg)</f>
        <v>3.4724060247326903E-2</v>
      </c>
      <c r="BC34" s="27">
        <f>IF(('Activity data'!BC21*EF!$H34)*kgtoGg=0,"NO",('Activity data'!BC21*EF!$H34)*kgtoGg)</f>
        <v>3.5601301048794241E-2</v>
      </c>
      <c r="BD34" s="27">
        <f>IF(('Activity data'!BD21*EF!$H34)*kgtoGg=0,"NO",('Activity data'!BD21*EF!$H34)*kgtoGg)</f>
        <v>3.6433974099041928E-2</v>
      </c>
      <c r="BE34" s="27">
        <f>IF(('Activity data'!BE21*EF!$H34)*kgtoGg=0,"NO",('Activity data'!BE21*EF!$H34)*kgtoGg)</f>
        <v>3.7277126851186934E-2</v>
      </c>
      <c r="BF34" s="27">
        <f>IF(('Activity data'!BF21*EF!$H34)*kgtoGg=0,"NO",('Activity data'!BF21*EF!$H34)*kgtoGg)</f>
        <v>3.813280054665185E-2</v>
      </c>
      <c r="BG34" s="27">
        <f>IF(('Activity data'!BG21*EF!$H34)*kgtoGg=0,"NO",('Activity data'!BG21*EF!$H34)*kgtoGg)</f>
        <v>3.9022270006442927E-2</v>
      </c>
      <c r="BH34" s="27">
        <f>IF(('Activity data'!BH21*EF!$H34)*kgtoGg=0,"NO",('Activity data'!BH21*EF!$H34)*kgtoGg)</f>
        <v>3.98800529447444E-2</v>
      </c>
      <c r="BI34" s="27">
        <f>IF(('Activity data'!BI21*EF!$H34)*kgtoGg=0,"NO",('Activity data'!BI21*EF!$H34)*kgtoGg)</f>
        <v>4.0764142625554133E-2</v>
      </c>
      <c r="BJ34" s="27">
        <f>IF(('Activity data'!BJ21*EF!$H34)*kgtoGg=0,"NO",('Activity data'!BJ21*EF!$H34)*kgtoGg)</f>
        <v>4.167785473775807E-2</v>
      </c>
      <c r="BK34" s="27">
        <f>IF(('Activity data'!BK21*EF!$H34)*kgtoGg=0,"NO",('Activity data'!BK21*EF!$H34)*kgtoGg)</f>
        <v>4.2624683930443649E-2</v>
      </c>
      <c r="BL34" s="27">
        <f>IF(('Activity data'!BL21*EF!$H34)*kgtoGg=0,"NO",('Activity data'!BL21*EF!$H34)*kgtoGg)</f>
        <v>4.3567784374629485E-2</v>
      </c>
      <c r="BM34" s="27">
        <f>IF(('Activity data'!BM21*EF!$H34)*kgtoGg=0,"NO",('Activity data'!BM21*EF!$H34)*kgtoGg)</f>
        <v>4.3819398405423766E-2</v>
      </c>
      <c r="BN34" s="27">
        <f>IF(('Activity data'!BN21*EF!$H34)*kgtoGg=0,"NO",('Activity data'!BN21*EF!$H34)*kgtoGg)</f>
        <v>4.3963876178858524E-2</v>
      </c>
      <c r="BO34" s="27">
        <f>IF(('Activity data'!BO21*EF!$H34)*kgtoGg=0,"NO",('Activity data'!BO21*EF!$H34)*kgtoGg)</f>
        <v>4.413962794319478E-2</v>
      </c>
      <c r="BP34" s="27">
        <f>IF(('Activity data'!BP21*EF!$H34)*kgtoGg=0,"NO",('Activity data'!BP21*EF!$H34)*kgtoGg)</f>
        <v>4.4282387646119477E-2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8.1379978766051519E-2</v>
      </c>
      <c r="AM35" s="27">
        <f>IF(('Activity data'!AM22*EF!$H35)*kgtoGg=0,"NO",('Activity data'!AM22*EF!$H35)*kgtoGg)</f>
        <v>8.4562892968526898E-2</v>
      </c>
      <c r="AN35" s="27">
        <f>IF(('Activity data'!AN22*EF!$H35)*kgtoGg=0,"NO",('Activity data'!AN22*EF!$H35)*kgtoGg)</f>
        <v>8.6135120039708635E-2</v>
      </c>
      <c r="AO35" s="27">
        <f>IF(('Activity data'!AO22*EF!$H35)*kgtoGg=0,"NO",('Activity data'!AO22*EF!$H35)*kgtoGg)</f>
        <v>8.7288048298338999E-2</v>
      </c>
      <c r="AP35" s="27">
        <f>IF(('Activity data'!AP22*EF!$H35)*kgtoGg=0,"NO",('Activity data'!AP22*EF!$H35)*kgtoGg)</f>
        <v>8.8768091640442429E-2</v>
      </c>
      <c r="AQ35" s="27">
        <f>IF(('Activity data'!AQ22*EF!$H35)*kgtoGg=0,"NO",('Activity data'!AQ22*EF!$H35)*kgtoGg)</f>
        <v>9.0668388223221708E-2</v>
      </c>
      <c r="AR35" s="27">
        <f>IF(('Activity data'!AR22*EF!$H35)*kgtoGg=0,"NO",('Activity data'!AR22*EF!$H35)*kgtoGg)</f>
        <v>9.2895505058187319E-2</v>
      </c>
      <c r="AS35" s="27">
        <f>IF(('Activity data'!AS22*EF!$H35)*kgtoGg=0,"NO",('Activity data'!AS22*EF!$H35)*kgtoGg)</f>
        <v>9.5414809519123109E-2</v>
      </c>
      <c r="AT35" s="27">
        <f>IF(('Activity data'!AT22*EF!$H35)*kgtoGg=0,"NO",('Activity data'!AT22*EF!$H35)*kgtoGg)</f>
        <v>9.786277929724084E-2</v>
      </c>
      <c r="AU35" s="27">
        <f>IF(('Activity data'!AU22*EF!$H35)*kgtoGg=0,"NO",('Activity data'!AU22*EF!$H35)*kgtoGg)</f>
        <v>0.10058413798231887</v>
      </c>
      <c r="AV35" s="27">
        <f>IF(('Activity data'!AV22*EF!$H35)*kgtoGg=0,"NO",('Activity data'!AV22*EF!$H35)*kgtoGg)</f>
        <v>0.1032678911486252</v>
      </c>
      <c r="AW35" s="27">
        <f>IF(('Activity data'!AW22*EF!$H35)*kgtoGg=0,"NO",('Activity data'!AW22*EF!$H35)*kgtoGg)</f>
        <v>0.10678110476748792</v>
      </c>
      <c r="AX35" s="27">
        <f>IF(('Activity data'!AX22*EF!$H35)*kgtoGg=0,"NO",('Activity data'!AX22*EF!$H35)*kgtoGg)</f>
        <v>0.1105326713966123</v>
      </c>
      <c r="AY35" s="27">
        <f>IF(('Activity data'!AY22*EF!$H35)*kgtoGg=0,"NO",('Activity data'!AY22*EF!$H35)*kgtoGg)</f>
        <v>0.11449728104105371</v>
      </c>
      <c r="AZ35" s="27">
        <f>IF(('Activity data'!AZ22*EF!$H35)*kgtoGg=0,"NO",('Activity data'!AZ22*EF!$H35)*kgtoGg)</f>
        <v>0.11913177728639947</v>
      </c>
      <c r="BA35" s="27">
        <f>IF(('Activity data'!BA22*EF!$H35)*kgtoGg=0,"NO",('Activity data'!BA22*EF!$H35)*kgtoGg)</f>
        <v>0.12342004583979488</v>
      </c>
      <c r="BB35" s="27">
        <f>IF(('Activity data'!BB22*EF!$H35)*kgtoGg=0,"NO",('Activity data'!BB22*EF!$H35)*kgtoGg)</f>
        <v>0.12816385898167551</v>
      </c>
      <c r="BC35" s="27">
        <f>IF(('Activity data'!BC22*EF!$H35)*kgtoGg=0,"NO",('Activity data'!BC22*EF!$H35)*kgtoGg)</f>
        <v>0.1333979076342669</v>
      </c>
      <c r="BD35" s="27">
        <f>IF(('Activity data'!BD22*EF!$H35)*kgtoGg=0,"NO",('Activity data'!BD22*EF!$H35)*kgtoGg)</f>
        <v>0.13819575437422676</v>
      </c>
      <c r="BE35" s="27">
        <f>IF(('Activity data'!BE22*EF!$H35)*kgtoGg=0,"NO",('Activity data'!BE22*EF!$H35)*kgtoGg)</f>
        <v>0.1430213499234502</v>
      </c>
      <c r="BF35" s="27">
        <f>IF(('Activity data'!BF22*EF!$H35)*kgtoGg=0,"NO",('Activity data'!BF22*EF!$H35)*kgtoGg)</f>
        <v>0.1478915012084229</v>
      </c>
      <c r="BG35" s="27">
        <f>IF(('Activity data'!BG22*EF!$H35)*kgtoGg=0,"NO",('Activity data'!BG22*EF!$H35)*kgtoGg)</f>
        <v>0.15317541949365626</v>
      </c>
      <c r="BH35" s="27">
        <f>IF(('Activity data'!BH22*EF!$H35)*kgtoGg=0,"NO",('Activity data'!BH22*EF!$H35)*kgtoGg)</f>
        <v>0.15814258761242853</v>
      </c>
      <c r="BI35" s="27">
        <f>IF(('Activity data'!BI22*EF!$H35)*kgtoGg=0,"NO",('Activity data'!BI22*EF!$H35)*kgtoGg)</f>
        <v>0.16326731257634369</v>
      </c>
      <c r="BJ35" s="27">
        <f>IF(('Activity data'!BJ22*EF!$H35)*kgtoGg=0,"NO",('Activity data'!BJ22*EF!$H35)*kgtoGg)</f>
        <v>0.16857399557888289</v>
      </c>
      <c r="BK35" s="27">
        <f>IF(('Activity data'!BK22*EF!$H35)*kgtoGg=0,"NO",('Activity data'!BK22*EF!$H35)*kgtoGg)</f>
        <v>0.17408794892086762</v>
      </c>
      <c r="BL35" s="27">
        <f>IF(('Activity data'!BL22*EF!$H35)*kgtoGg=0,"NO",('Activity data'!BL22*EF!$H35)*kgtoGg)</f>
        <v>0.1797091498625473</v>
      </c>
      <c r="BM35" s="27">
        <f>IF(('Activity data'!BM22*EF!$H35)*kgtoGg=0,"NO",('Activity data'!BM22*EF!$H35)*kgtoGg)</f>
        <v>0.17981377621863548</v>
      </c>
      <c r="BN35" s="27">
        <f>IF(('Activity data'!BN22*EF!$H35)*kgtoGg=0,"NO",('Activity data'!BN22*EF!$H35)*kgtoGg)</f>
        <v>0.17908023896819947</v>
      </c>
      <c r="BO35" s="27">
        <f>IF(('Activity data'!BO22*EF!$H35)*kgtoGg=0,"NO",('Activity data'!BO22*EF!$H35)*kgtoGg)</f>
        <v>0.17860276402125955</v>
      </c>
      <c r="BP35" s="27">
        <f>IF(('Activity data'!BP22*EF!$H35)*kgtoGg=0,"NO",('Activity data'!BP22*EF!$H35)*kgtoGg)</f>
        <v>0.17787750986482673</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5.9905199350711535E-2</v>
      </c>
      <c r="AM36" s="27">
        <f>IF(('Activity data'!AM5*EF!$H36*EF!L54)*NtoN2O*kgtoGg=0,"NO",('Activity data'!AM5*EF!$H36*EF!L54)*NtoN2O*kgtoGg)</f>
        <v>6.0542467652693173E-2</v>
      </c>
      <c r="AN36" s="27">
        <f>IF(('Activity data'!AN5*EF!$H36*EF!M54)*NtoN2O*kgtoGg=0,"NO",('Activity data'!AN5*EF!$H36*EF!M54)*NtoN2O*kgtoGg)</f>
        <v>6.0953905983085629E-2</v>
      </c>
      <c r="AO36" s="27">
        <f>IF(('Activity data'!AO5*EF!$H36*EF!N54)*NtoN2O*kgtoGg=0,"NO",('Activity data'!AO5*EF!$H36*EF!N54)*NtoN2O*kgtoGg)</f>
        <v>6.131427097896696E-2</v>
      </c>
      <c r="AP36" s="27">
        <f>IF(('Activity data'!AP5*EF!$H36*EF!O54)*NtoN2O*kgtoGg=0,"NO",('Activity data'!AP5*EF!$H36*EF!O54)*NtoN2O*kgtoGg)</f>
        <v>6.1734224777847707E-2</v>
      </c>
      <c r="AQ36" s="27">
        <f>IF(('Activity data'!AQ5*EF!$H36*EF!P54)*NtoN2O*kgtoGg=0,"NO",('Activity data'!AQ5*EF!$H36*EF!P54)*NtoN2O*kgtoGg)</f>
        <v>6.2227772766105582E-2</v>
      </c>
      <c r="AR36" s="27">
        <f>IF(('Activity data'!AR5*EF!$H36*EF!Q54)*NtoN2O*kgtoGg=0,"NO",('Activity data'!AR5*EF!$H36*EF!Q54)*NtoN2O*kgtoGg)</f>
        <v>6.2720748379740093E-2</v>
      </c>
      <c r="AS36" s="27">
        <f>IF(('Activity data'!AS5*EF!$H36*EF!R54)*NtoN2O*kgtoGg=0,"NO",('Activity data'!AS5*EF!$H36*EF!R54)*NtoN2O*kgtoGg)</f>
        <v>6.326753025848772E-2</v>
      </c>
      <c r="AT36" s="27">
        <f>IF(('Activity data'!AT5*EF!$H36*EF!S54)*NtoN2O*kgtoGg=0,"NO",('Activity data'!AT5*EF!$H36*EF!S54)*NtoN2O*kgtoGg)</f>
        <v>6.3812955260622986E-2</v>
      </c>
      <c r="AU36" s="27">
        <f>IF(('Activity data'!AU5*EF!$H36*EF!T54)*NtoN2O*kgtoGg=0,"NO",('Activity data'!AU5*EF!$H36*EF!T54)*NtoN2O*kgtoGg)</f>
        <v>6.4409047381645629E-2</v>
      </c>
      <c r="AV36" s="27">
        <f>IF(('Activity data'!AV5*EF!$H36*EF!U54)*NtoN2O*kgtoGg=0,"NO",('Activity data'!AV5*EF!$H36*EF!U54)*NtoN2O*kgtoGg)</f>
        <v>6.5008363896980115E-2</v>
      </c>
      <c r="AW36" s="27">
        <f>IF(('Activity data'!AW5*EF!$H36*EF!V54)*NtoN2O*kgtoGg=0,"NO",('Activity data'!AW5*EF!$H36*EF!V54)*NtoN2O*kgtoGg)</f>
        <v>6.5694695873436737E-2</v>
      </c>
      <c r="AX36" s="27">
        <f>IF(('Activity data'!AX5*EF!$H36*EF!W54)*NtoN2O*kgtoGg=0,"NO",('Activity data'!AX5*EF!$H36*EF!W54)*NtoN2O*kgtoGg)</f>
        <v>6.6426252097271987E-2</v>
      </c>
      <c r="AY36" s="27">
        <f>IF(('Activity data'!AY5*EF!$H36*EF!X54)*NtoN2O*kgtoGg=0,"NO",('Activity data'!AY5*EF!$H36*EF!X54)*NtoN2O*kgtoGg)</f>
        <v>6.7199164311483497E-2</v>
      </c>
      <c r="AZ36" s="27">
        <f>IF(('Activity data'!AZ5*EF!$H36*EF!Y54)*NtoN2O*kgtoGg=0,"NO",('Activity data'!AZ5*EF!$H36*EF!Y54)*NtoN2O*kgtoGg)</f>
        <v>6.8084004869535045E-2</v>
      </c>
      <c r="BA36" s="27">
        <f>IF(('Activity data'!BA5*EF!$H36*EF!Z54)*NtoN2O*kgtoGg=0,"NO",('Activity data'!BA5*EF!$H36*EF!Z54)*NtoN2O*kgtoGg)</f>
        <v>6.8924011500262505E-2</v>
      </c>
      <c r="BB36" s="27">
        <f>IF(('Activity data'!BB5*EF!$H36*EF!AA54)*NtoN2O*kgtoGg=0,"NO",('Activity data'!BB5*EF!$H36*EF!AA54)*NtoN2O*kgtoGg)</f>
        <v>6.9797036081983663E-2</v>
      </c>
      <c r="BC36" s="27">
        <f>IF(('Activity data'!BC5*EF!$H36*EF!AB54)*NtoN2O*kgtoGg=0,"NO",('Activity data'!BC5*EF!$H36*EF!AB54)*NtoN2O*kgtoGg)</f>
        <v>7.0754440540409483E-2</v>
      </c>
      <c r="BD36" s="27">
        <f>IF(('Activity data'!BD5*EF!$H36*EF!AC54)*NtoN2O*kgtoGg=0,"NO",('Activity data'!BD5*EF!$H36*EF!AC54)*NtoN2O*kgtoGg)</f>
        <v>7.1651987088559452E-2</v>
      </c>
      <c r="BE36" s="27">
        <f>IF(('Activity data'!BE5*EF!$H36*EF!AD54)*NtoN2O*kgtoGg=0,"NO",('Activity data'!BE5*EF!$H36*EF!AD54)*NtoN2O*kgtoGg)</f>
        <v>7.256155628589081E-2</v>
      </c>
      <c r="BF36" s="27">
        <f>IF(('Activity data'!BF5*EF!$H36*EF!AE54)*NtoN2O*kgtoGg=0,"NO",('Activity data'!BF5*EF!$H36*EF!AE54)*NtoN2O*kgtoGg)</f>
        <v>7.3485633357634389E-2</v>
      </c>
      <c r="BG36" s="27">
        <f>IF(('Activity data'!BG5*EF!$H36*EF!AF54)*NtoN2O*kgtoGg=0,"NO",('Activity data'!BG5*EF!$H36*EF!AF54)*NtoN2O*kgtoGg)</f>
        <v>7.4439308897952486E-2</v>
      </c>
      <c r="BH36" s="27">
        <f>IF(('Activity data'!BH5*EF!$H36*EF!AG54)*NtoN2O*kgtoGg=0,"NO",('Activity data'!BH5*EF!$H36*EF!AG54)*NtoN2O*kgtoGg)</f>
        <v>7.5350293384052608E-2</v>
      </c>
      <c r="BI36" s="27">
        <f>IF(('Activity data'!BI5*EF!$H36*EF!AH54)*NtoN2O*kgtoGg=0,"NO",('Activity data'!BI5*EF!$H36*EF!AH54)*NtoN2O*kgtoGg)</f>
        <v>7.6293028594737106E-2</v>
      </c>
      <c r="BJ36" s="27">
        <f>IF(('Activity data'!BJ5*EF!$H36*EF!AI54)*NtoN2O*kgtoGg=0,"NO",('Activity data'!BJ5*EF!$H36*EF!AI54)*NtoN2O*kgtoGg)</f>
        <v>7.7271409543965289E-2</v>
      </c>
      <c r="BK36" s="27">
        <f>IF(('Activity data'!BK5*EF!$H36*EF!AJ54)*NtoN2O*kgtoGg=0,"NO",('Activity data'!BK5*EF!$H36*EF!AJ54)*NtoN2O*kgtoGg)</f>
        <v>7.8289518546792614E-2</v>
      </c>
      <c r="BL36" s="27">
        <f>IF(('Activity data'!BL5*EF!$H36*EF!AK54)*NtoN2O*kgtoGg=0,"NO",('Activity data'!BL5*EF!$H36*EF!AK54)*NtoN2O*kgtoGg)</f>
        <v>7.9288201984877266E-2</v>
      </c>
      <c r="BM36" s="27">
        <f>IF(('Activity data'!BM5*EF!$H36*EF!AL54)*NtoN2O*kgtoGg=0,"NO",('Activity data'!BM5*EF!$H36*EF!AL54)*NtoN2O*kgtoGg)</f>
        <v>7.9413207171046579E-2</v>
      </c>
      <c r="BN36" s="27">
        <f>IF(('Activity data'!BN5*EF!$H36*EF!AM54)*NtoN2O*kgtoGg=0,"NO",('Activity data'!BN5*EF!$H36*EF!AM54)*NtoN2O*kgtoGg)</f>
        <v>7.9406560848139351E-2</v>
      </c>
      <c r="BO36" s="27">
        <f>IF(('Activity data'!BO5*EF!$H36*EF!AN54)*NtoN2O*kgtoGg=0,"NO",('Activity data'!BO5*EF!$H36*EF!AN54)*NtoN2O*kgtoGg)</f>
        <v>7.9442675494348886E-2</v>
      </c>
      <c r="BP36" s="27">
        <f>IF(('Activity data'!BP5*EF!$H36*EF!AO54)*NtoN2O*kgtoGg=0,"NO",('Activity data'!BP5*EF!$H36*EF!AO54)*NtoN2O*kgtoGg)</f>
        <v>7.944082765615551E-2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0.26230283090767742</v>
      </c>
      <c r="AM37" s="27">
        <f>IF(('Activity data'!AM6*EF!$H37*EF!L55)*NtoN2O*kgtoGg=0,"NO",('Activity data'!AM6*EF!$H37*EF!L55)*NtoN2O*kgtoGg)</f>
        <v>0.26509319437310713</v>
      </c>
      <c r="AN37" s="27">
        <f>IF(('Activity data'!AN6*EF!$H37*EF!M55)*NtoN2O*kgtoGg=0,"NO",('Activity data'!AN6*EF!$H37*EF!M55)*NtoN2O*kgtoGg)</f>
        <v>0.26689473146797682</v>
      </c>
      <c r="AO37" s="27">
        <f>IF(('Activity data'!AO6*EF!$H37*EF!N55)*NtoN2O*kgtoGg=0,"NO",('Activity data'!AO6*EF!$H37*EF!N55)*NtoN2O*kgtoGg)</f>
        <v>0.26847263721913406</v>
      </c>
      <c r="AP37" s="27">
        <f>IF(('Activity data'!AP6*EF!$H37*EF!O55)*NtoN2O*kgtoGg=0,"NO",('Activity data'!AP6*EF!$H37*EF!O55)*NtoN2O*kgtoGg)</f>
        <v>0.27031146041796794</v>
      </c>
      <c r="AQ37" s="27">
        <f>IF(('Activity data'!AQ6*EF!$H37*EF!P55)*NtoN2O*kgtoGg=0,"NO",('Activity data'!AQ6*EF!$H37*EF!P55)*NtoN2O*kgtoGg)</f>
        <v>0.27247252549932949</v>
      </c>
      <c r="AR37" s="27">
        <f>IF(('Activity data'!AR6*EF!$H37*EF!Q55)*NtoN2O*kgtoGg=0,"NO",('Activity data'!AR6*EF!$H37*EF!Q55)*NtoN2O*kgtoGg)</f>
        <v>0.27463108436277217</v>
      </c>
      <c r="AS37" s="27">
        <f>IF(('Activity data'!AS6*EF!$H37*EF!R55)*NtoN2O*kgtoGg=0,"NO",('Activity data'!AS6*EF!$H37*EF!R55)*NtoN2O*kgtoGg)</f>
        <v>0.27702524106768295</v>
      </c>
      <c r="AT37" s="27">
        <f>IF(('Activity data'!AT6*EF!$H37*EF!S55)*NtoN2O*kgtoGg=0,"NO",('Activity data'!AT6*EF!$H37*EF!S55)*NtoN2O*kgtoGg)</f>
        <v>0.27941345650905608</v>
      </c>
      <c r="AU37" s="27">
        <f>IF(('Activity data'!AU6*EF!$H37*EF!T55)*NtoN2O*kgtoGg=0,"NO",('Activity data'!AU6*EF!$H37*EF!T55)*NtoN2O*kgtoGg)</f>
        <v>0.28202352462535807</v>
      </c>
      <c r="AV37" s="27">
        <f>IF(('Activity data'!AV6*EF!$H37*EF!U55)*NtoN2O*kgtoGg=0,"NO",('Activity data'!AV6*EF!$H37*EF!U55)*NtoN2O*kgtoGg)</f>
        <v>0.28464771117820842</v>
      </c>
      <c r="AW37" s="27">
        <f>IF(('Activity data'!AW6*EF!$H37*EF!V55)*NtoN2O*kgtoGg=0,"NO",('Activity data'!AW6*EF!$H37*EF!V55)*NtoN2O*kgtoGg)</f>
        <v>0.2876529064253367</v>
      </c>
      <c r="AX37" s="27">
        <f>IF(('Activity data'!AX6*EF!$H37*EF!W55)*NtoN2O*kgtoGg=0,"NO",('Activity data'!AX6*EF!$H37*EF!W55)*NtoN2O*kgtoGg)</f>
        <v>0.29085612201530103</v>
      </c>
      <c r="AY37" s="27">
        <f>IF(('Activity data'!AY6*EF!$H37*EF!X55)*NtoN2O*kgtoGg=0,"NO",('Activity data'!AY6*EF!$H37*EF!X55)*NtoN2O*kgtoGg)</f>
        <v>0.29424042027368569</v>
      </c>
      <c r="AZ37" s="27">
        <f>IF(('Activity data'!AZ6*EF!$H37*EF!Y55)*NtoN2O*kgtoGg=0,"NO",('Activity data'!AZ6*EF!$H37*EF!Y55)*NtoN2O*kgtoGg)</f>
        <v>0.29811481157518288</v>
      </c>
      <c r="BA37" s="27">
        <f>IF(('Activity data'!BA6*EF!$H37*EF!Z55)*NtoN2O*kgtoGg=0,"NO",('Activity data'!BA6*EF!$H37*EF!Z55)*NtoN2O*kgtoGg)</f>
        <v>0.30179289160177769</v>
      </c>
      <c r="BB37" s="27">
        <f>IF(('Activity data'!BB6*EF!$H37*EF!AA55)*NtoN2O*kgtoGg=0,"NO",('Activity data'!BB6*EF!$H37*EF!AA55)*NtoN2O*kgtoGg)</f>
        <v>0.30561554508961269</v>
      </c>
      <c r="BC37" s="27">
        <f>IF(('Activity data'!BC6*EF!$H37*EF!AB55)*NtoN2O*kgtoGg=0,"NO",('Activity data'!BC6*EF!$H37*EF!AB55)*NtoN2O*kgtoGg)</f>
        <v>0.30980766701710183</v>
      </c>
      <c r="BD37" s="27">
        <f>IF(('Activity data'!BD6*EF!$H37*EF!AC55)*NtoN2O*kgtoGg=0,"NO",('Activity data'!BD6*EF!$H37*EF!AC55)*NtoN2O*kgtoGg)</f>
        <v>0.3137376931751461</v>
      </c>
      <c r="BE37" s="27">
        <f>IF(('Activity data'!BE6*EF!$H37*EF!AD55)*NtoN2O*kgtoGg=0,"NO",('Activity data'!BE6*EF!$H37*EF!AD55)*NtoN2O*kgtoGg)</f>
        <v>0.31772036209123911</v>
      </c>
      <c r="BF37" s="27">
        <f>IF(('Activity data'!BF6*EF!$H37*EF!AE55)*NtoN2O*kgtoGg=0,"NO",('Activity data'!BF6*EF!$H37*EF!AE55)*NtoN2O*kgtoGg)</f>
        <v>0.32176655565243856</v>
      </c>
      <c r="BG37" s="27">
        <f>IF(('Activity data'!BG6*EF!$H37*EF!AF55)*NtoN2O*kgtoGg=0,"NO",('Activity data'!BG6*EF!$H37*EF!AF55)*NtoN2O*kgtoGg)</f>
        <v>0.32594235001927385</v>
      </c>
      <c r="BH37" s="27">
        <f>IF(('Activity data'!BH6*EF!$H37*EF!AG55)*NtoN2O*kgtoGg=0,"NO",('Activity data'!BH6*EF!$H37*EF!AG55)*NtoN2O*kgtoGg)</f>
        <v>0.32993121596424962</v>
      </c>
      <c r="BI37" s="27">
        <f>IF(('Activity data'!BI6*EF!$H37*EF!AH55)*NtoN2O*kgtoGg=0,"NO",('Activity data'!BI6*EF!$H37*EF!AH55)*NtoN2O*kgtoGg)</f>
        <v>0.33405910665218791</v>
      </c>
      <c r="BJ37" s="27">
        <f>IF(('Activity data'!BJ6*EF!$H37*EF!AI55)*NtoN2O*kgtoGg=0,"NO",('Activity data'!BJ6*EF!$H37*EF!AI55)*NtoN2O*kgtoGg)</f>
        <v>0.33834307691637577</v>
      </c>
      <c r="BK37" s="27">
        <f>IF(('Activity data'!BK6*EF!$H37*EF!AJ55)*NtoN2O*kgtoGg=0,"NO",('Activity data'!BK6*EF!$H37*EF!AJ55)*NtoN2O*kgtoGg)</f>
        <v>0.34280100171269862</v>
      </c>
      <c r="BL37" s="27">
        <f>IF(('Activity data'!BL6*EF!$H37*EF!AK55)*NtoN2O*kgtoGg=0,"NO",('Activity data'!BL6*EF!$H37*EF!AK55)*NtoN2O*kgtoGg)</f>
        <v>0.34717386910700609</v>
      </c>
      <c r="BM37" s="27">
        <f>IF(('Activity data'!BM6*EF!$H37*EF!AL55)*NtoN2O*kgtoGg=0,"NO",('Activity data'!BM6*EF!$H37*EF!AL55)*NtoN2O*kgtoGg)</f>
        <v>0.34772122083216089</v>
      </c>
      <c r="BN37" s="27">
        <f>IF(('Activity data'!BN6*EF!$H37*EF!AM55)*NtoN2O*kgtoGg=0,"NO",('Activity data'!BN6*EF!$H37*EF!AM55)*NtoN2O*kgtoGg)</f>
        <v>0.34769211902910219</v>
      </c>
      <c r="BO37" s="27">
        <f>IF(('Activity data'!BO6*EF!$H37*EF!AN55)*NtoN2O*kgtoGg=0,"NO",('Activity data'!BO6*EF!$H37*EF!AN55)*NtoN2O*kgtoGg)</f>
        <v>0.34785025177952567</v>
      </c>
      <c r="BP37" s="27">
        <f>IF(('Activity data'!BP6*EF!$H37*EF!AO55)*NtoN2O*kgtoGg=0,"NO",('Activity data'!BP6*EF!$H37*EF!AO55)*NtoN2O*kgtoGg)</f>
        <v>0.34784216077583252</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1.1670927062969525E-2</v>
      </c>
      <c r="AM38" s="27">
        <f>IF(('Activity data'!AM7*EF!$H38*EF!L56)*NtoN2O*kgtoGg=0,"NO",('Activity data'!AM7*EF!$H38*EF!L56)*NtoN2O*kgtoGg)</f>
        <v>1.1795081759933766E-2</v>
      </c>
      <c r="AN38" s="27">
        <f>IF(('Activity data'!AN7*EF!$H38*EF!M56)*NtoN2O*kgtoGg=0,"NO",('Activity data'!AN7*EF!$H38*EF!M56)*NtoN2O*kgtoGg)</f>
        <v>1.1875239522481353E-2</v>
      </c>
      <c r="AO38" s="27">
        <f>IF(('Activity data'!AO7*EF!$H38*EF!N56)*NtoN2O*kgtoGg=0,"NO",('Activity data'!AO7*EF!$H38*EF!N56)*NtoN2O*kgtoGg)</f>
        <v>1.1945447010788935E-2</v>
      </c>
      <c r="AP38" s="27">
        <f>IF(('Activity data'!AP7*EF!$H38*EF!O56)*NtoN2O*kgtoGg=0,"NO",('Activity data'!AP7*EF!$H38*EF!O56)*NtoN2O*kgtoGg)</f>
        <v>1.2027263784786468E-2</v>
      </c>
      <c r="AQ38" s="27">
        <f>IF(('Activity data'!AQ7*EF!$H38*EF!P56)*NtoN2O*kgtoGg=0,"NO",('Activity data'!AQ7*EF!$H38*EF!P56)*NtoN2O*kgtoGg)</f>
        <v>1.2123418419700712E-2</v>
      </c>
      <c r="AR38" s="27">
        <f>IF(('Activity data'!AR7*EF!$H38*EF!Q56)*NtoN2O*kgtoGg=0,"NO",('Activity data'!AR7*EF!$H38*EF!Q56)*NtoN2O*kgtoGg)</f>
        <v>1.2219461542716924E-2</v>
      </c>
      <c r="AS38" s="27">
        <f>IF(('Activity data'!AS7*EF!$H38*EF!R56)*NtoN2O*kgtoGg=0,"NO",('Activity data'!AS7*EF!$H38*EF!R56)*NtoN2O*kgtoGg)</f>
        <v>1.2325987378460451E-2</v>
      </c>
      <c r="AT38" s="27">
        <f>IF(('Activity data'!AT7*EF!$H38*EF!S56)*NtoN2O*kgtoGg=0,"NO",('Activity data'!AT7*EF!$H38*EF!S56)*NtoN2O*kgtoGg)</f>
        <v>1.2432248863060035E-2</v>
      </c>
      <c r="AU38" s="27">
        <f>IF(('Activity data'!AU7*EF!$H38*EF!T56)*NtoN2O*kgtoGg=0,"NO",('Activity data'!AU7*EF!$H38*EF!T56)*NtoN2O*kgtoGg)</f>
        <v>1.254838148164189E-2</v>
      </c>
      <c r="AV38" s="27">
        <f>IF(('Activity data'!AV7*EF!$H38*EF!U56)*NtoN2O*kgtoGg=0,"NO",('Activity data'!AV7*EF!$H38*EF!U56)*NtoN2O*kgtoGg)</f>
        <v>1.2665142287280017E-2</v>
      </c>
      <c r="AW38" s="27">
        <f>IF(('Activity data'!AW7*EF!$H38*EF!V56)*NtoN2O*kgtoGg=0,"NO",('Activity data'!AW7*EF!$H38*EF!V56)*NtoN2O*kgtoGg)</f>
        <v>1.279885572993654E-2</v>
      </c>
      <c r="AX38" s="27">
        <f>IF(('Activity data'!AX7*EF!$H38*EF!W56)*NtoN2O*kgtoGg=0,"NO",('Activity data'!AX7*EF!$H38*EF!W56)*NtoN2O*kgtoGg)</f>
        <v>1.2941379908528415E-2</v>
      </c>
      <c r="AY38" s="27">
        <f>IF(('Activity data'!AY7*EF!$H38*EF!X56)*NtoN2O*kgtoGg=0,"NO",('Activity data'!AY7*EF!$H38*EF!X56)*NtoN2O*kgtoGg)</f>
        <v>1.3091961196562033E-2</v>
      </c>
      <c r="AZ38" s="27">
        <f>IF(('Activity data'!AZ7*EF!$H38*EF!Y56)*NtoN2O*kgtoGg=0,"NO",('Activity data'!AZ7*EF!$H38*EF!Y56)*NtoN2O*kgtoGg)</f>
        <v>1.3264348730988194E-2</v>
      </c>
      <c r="BA38" s="27">
        <f>IF(('Activity data'!BA7*EF!$H38*EF!Z56)*NtoN2O*kgtoGg=0,"NO",('Activity data'!BA7*EF!$H38*EF!Z56)*NtoN2O*kgtoGg)</f>
        <v>1.3428001572909914E-2</v>
      </c>
      <c r="BB38" s="27">
        <f>IF(('Activity data'!BB7*EF!$H38*EF!AA56)*NtoN2O*kgtoGg=0,"NO",('Activity data'!BB7*EF!$H38*EF!AA56)*NtoN2O*kgtoGg)</f>
        <v>1.3598087080142702E-2</v>
      </c>
      <c r="BC38" s="27">
        <f>IF(('Activity data'!BC7*EF!$H38*EF!AB56)*NtoN2O*kgtoGg=0,"NO",('Activity data'!BC7*EF!$H38*EF!AB56)*NtoN2O*kgtoGg)</f>
        <v>1.3784611751208953E-2</v>
      </c>
      <c r="BD38" s="27">
        <f>IF(('Activity data'!BD7*EF!$H38*EF!AC56)*NtoN2O*kgtoGg=0,"NO",('Activity data'!BD7*EF!$H38*EF!AC56)*NtoN2O*kgtoGg)</f>
        <v>1.3959474708224619E-2</v>
      </c>
      <c r="BE38" s="27">
        <f>IF(('Activity data'!BE7*EF!$H38*EF!AD56)*NtoN2O*kgtoGg=0,"NO",('Activity data'!BE7*EF!$H38*EF!AD56)*NtoN2O*kgtoGg)</f>
        <v>1.4136679957115114E-2</v>
      </c>
      <c r="BF38" s="27">
        <f>IF(('Activity data'!BF7*EF!$H38*EF!AE56)*NtoN2O*kgtoGg=0,"NO",('Activity data'!BF7*EF!$H38*EF!AE56)*NtoN2O*kgtoGg)</f>
        <v>1.4316711677596386E-2</v>
      </c>
      <c r="BG38" s="27">
        <f>IF(('Activity data'!BG7*EF!$H38*EF!AF56)*NtoN2O*kgtoGg=0,"NO",('Activity data'!BG7*EF!$H38*EF!AF56)*NtoN2O*kgtoGg)</f>
        <v>1.4502509868628669E-2</v>
      </c>
      <c r="BH38" s="27">
        <f>IF(('Activity data'!BH7*EF!$H38*EF!AG56)*NtoN2O*kgtoGg=0,"NO",('Activity data'!BH7*EF!$H38*EF!AG56)*NtoN2O*kgtoGg)</f>
        <v>1.4679990848710658E-2</v>
      </c>
      <c r="BI38" s="27">
        <f>IF(('Activity data'!BI7*EF!$H38*EF!AH56)*NtoN2O*kgtoGg=0,"NO",('Activity data'!BI7*EF!$H38*EF!AH56)*NtoN2O*kgtoGg)</f>
        <v>1.4863657608905846E-2</v>
      </c>
      <c r="BJ38" s="27">
        <f>IF(('Activity data'!BJ7*EF!$H38*EF!AI56)*NtoN2O*kgtoGg=0,"NO",('Activity data'!BJ7*EF!$H38*EF!AI56)*NtoN2O*kgtoGg)</f>
        <v>1.5054268988585789E-2</v>
      </c>
      <c r="BK38" s="27">
        <f>IF(('Activity data'!BK7*EF!$H38*EF!AJ56)*NtoN2O*kgtoGg=0,"NO",('Activity data'!BK7*EF!$H38*EF!AJ56)*NtoN2O*kgtoGg)</f>
        <v>1.5252620317734802E-2</v>
      </c>
      <c r="BL38" s="27">
        <f>IF(('Activity data'!BL7*EF!$H38*EF!AK56)*NtoN2O*kgtoGg=0,"NO",('Activity data'!BL7*EF!$H38*EF!AK56)*NtoN2O*kgtoGg)</f>
        <v>1.5447187094762699E-2</v>
      </c>
      <c r="BM38" s="27">
        <f>IF(('Activity data'!BM7*EF!$H38*EF!AL56)*NtoN2O*kgtoGg=0,"NO",('Activity data'!BM7*EF!$H38*EF!AL56)*NtoN2O*kgtoGg)</f>
        <v>1.5471541014390508E-2</v>
      </c>
      <c r="BN38" s="27">
        <f>IF(('Activity data'!BN7*EF!$H38*EF!AM56)*NtoN2O*kgtoGg=0,"NO",('Activity data'!BN7*EF!$H38*EF!AM56)*NtoN2O*kgtoGg)</f>
        <v>1.5470246156002119E-2</v>
      </c>
      <c r="BO38" s="27">
        <f>IF(('Activity data'!BO7*EF!$H38*EF!AN56)*NtoN2O*kgtoGg=0,"NO",('Activity data'!BO7*EF!$H38*EF!AN56)*NtoN2O*kgtoGg)</f>
        <v>1.5477282129613506E-2</v>
      </c>
      <c r="BP38" s="27">
        <f>IF(('Activity data'!BP7*EF!$H38*EF!AO56)*NtoN2O*kgtoGg=0,"NO",('Activity data'!BP7*EF!$H38*EF!AO56)*NtoN2O*kgtoGg)</f>
        <v>1.5476922127726977E-2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0.42165320205642409</v>
      </c>
      <c r="AM39" s="27">
        <f>IF(('Activity data'!AM8*EF!$H39*EF!$H57)*NtoN2O*kgtoGg=0,"NO",('Activity data'!AM8*EF!$H39*EF!L57)*NtoN2O*kgtoGg)</f>
        <v>0.42847449685915795</v>
      </c>
      <c r="AN39" s="27">
        <f>IF(('Activity data'!AN8*EF!$H39*EF!$H57)*NtoN2O*kgtoGg=0,"NO",('Activity data'!AN8*EF!$H39*EF!M57)*NtoN2O*kgtoGg)</f>
        <v>0.42995140158022116</v>
      </c>
      <c r="AO39" s="27">
        <f>IF(('Activity data'!AO8*EF!$H39*EF!$H57)*NtoN2O*kgtoGg=0,"NO",('Activity data'!AO8*EF!$H39*EF!N57)*NtoN2O*kgtoGg)</f>
        <v>0.43004529212182702</v>
      </c>
      <c r="AP39" s="27">
        <f>IF(('Activity data'!AP8*EF!$H39*EF!$H57)*NtoN2O*kgtoGg=0,"NO",('Activity data'!AP8*EF!$H39*EF!O57)*NtoN2O*kgtoGg)</f>
        <v>0.43114265262669882</v>
      </c>
      <c r="AQ39" s="27">
        <f>IF(('Activity data'!AQ8*EF!$H39*EF!$H57)*NtoN2O*kgtoGg=0,"NO",('Activity data'!AQ8*EF!$H39*EF!P57)*NtoN2O*kgtoGg)</f>
        <v>0.43349367275869694</v>
      </c>
      <c r="AR39" s="27">
        <f>IF(('Activity data'!AR8*EF!$H39*EF!$H57)*NtoN2O*kgtoGg=0,"NO",('Activity data'!AR8*EF!$H39*EF!Q57)*NtoN2O*kgtoGg)</f>
        <v>0.4363806555897467</v>
      </c>
      <c r="AS39" s="27">
        <f>IF(('Activity data'!AS8*EF!$H39*EF!$H57)*NtoN2O*kgtoGg=0,"NO",('Activity data'!AS8*EF!$H39*EF!R57)*NtoN2O*kgtoGg)</f>
        <v>0.44005201030077179</v>
      </c>
      <c r="AT39" s="27">
        <f>IF(('Activity data'!AT8*EF!$H39*EF!$H57)*NtoN2O*kgtoGg=0,"NO",('Activity data'!AT8*EF!$H39*EF!S57)*NtoN2O*kgtoGg)</f>
        <v>0.44338536040309012</v>
      </c>
      <c r="AU39" s="27">
        <f>IF(('Activity data'!AU8*EF!$H39*EF!$H57)*NtoN2O*kgtoGg=0,"NO",('Activity data'!AU8*EF!$H39*EF!T57)*NtoN2O*kgtoGg)</f>
        <v>0.44740877118878691</v>
      </c>
      <c r="AV39" s="27">
        <f>IF(('Activity data'!AV8*EF!$H39*EF!$H57)*NtoN2O*kgtoGg=0,"NO",('Activity data'!AV8*EF!$H39*EF!U57)*NtoN2O*kgtoGg)</f>
        <v>0.45118197874966381</v>
      </c>
      <c r="AW39" s="27">
        <f>IF(('Activity data'!AW8*EF!$H39*EF!$H57)*NtoN2O*kgtoGg=0,"NO",('Activity data'!AW8*EF!$H39*EF!V57)*NtoN2O*kgtoGg)</f>
        <v>0.4530917693188562</v>
      </c>
      <c r="AX39" s="27">
        <f>IF(('Activity data'!AX8*EF!$H39*EF!$H57)*NtoN2O*kgtoGg=0,"NO",('Activity data'!AX8*EF!$H39*EF!W57)*NtoN2O*kgtoGg)</f>
        <v>0.45532406434075945</v>
      </c>
      <c r="AY39" s="27">
        <f>IF(('Activity data'!AY8*EF!$H39*EF!$H57)*NtoN2O*kgtoGg=0,"NO",('Activity data'!AY8*EF!$H39*EF!X57)*NtoN2O*kgtoGg)</f>
        <v>0.4577690167774639</v>
      </c>
      <c r="AZ39" s="27">
        <f>IF(('Activity data'!AZ8*EF!$H39*EF!$H57)*NtoN2O*kgtoGg=0,"NO",('Activity data'!AZ8*EF!$H39*EF!Y57)*NtoN2O*kgtoGg)</f>
        <v>0.46162476755401327</v>
      </c>
      <c r="BA39" s="27">
        <f>IF(('Activity data'!BA8*EF!$H39*EF!$H57)*NtoN2O*kgtoGg=0,"NO",('Activity data'!BA8*EF!$H39*EF!Z57)*NtoN2O*kgtoGg)</f>
        <v>0.46409402302126446</v>
      </c>
      <c r="BB39" s="27">
        <f>IF(('Activity data'!BB8*EF!$H39*EF!$H57)*NtoN2O*kgtoGg=0,"NO",('Activity data'!BB8*EF!$H39*EF!AA57)*NtoN2O*kgtoGg)</f>
        <v>0.46707210767669788</v>
      </c>
      <c r="BC39" s="27">
        <f>IF(('Activity data'!BC8*EF!$H39*EF!$H57)*NtoN2O*kgtoGg=0,"NO",('Activity data'!BC8*EF!$H39*EF!AB57)*NtoN2O*kgtoGg)</f>
        <v>0.47082199585022816</v>
      </c>
      <c r="BD39" s="27">
        <f>IF(('Activity data'!BD8*EF!$H39*EF!$H57)*NtoN2O*kgtoGg=0,"NO",('Activity data'!BD8*EF!$H39*EF!AC57)*NtoN2O*kgtoGg)</f>
        <v>0.47297141527450626</v>
      </c>
      <c r="BE39" s="27">
        <f>IF(('Activity data'!BE8*EF!$H39*EF!$H57)*NtoN2O*kgtoGg=0,"NO",('Activity data'!BE8*EF!$H39*EF!AD57)*NtoN2O*kgtoGg)</f>
        <v>0.47471854566329597</v>
      </c>
      <c r="BF39" s="27">
        <f>IF(('Activity data'!BF8*EF!$H39*EF!$H57)*NtoN2O*kgtoGg=0,"NO",('Activity data'!BF8*EF!$H39*EF!AE57)*NtoN2O*kgtoGg)</f>
        <v>0.47610131740069805</v>
      </c>
      <c r="BG39" s="27">
        <f>IF(('Activity data'!BG8*EF!$H39*EF!$H57)*NtoN2O*kgtoGg=0,"NO",('Activity data'!BG8*EF!$H39*EF!AF57)*NtoN2O*kgtoGg)</f>
        <v>0.48020943370261487</v>
      </c>
      <c r="BH39" s="27">
        <f>IF(('Activity data'!BH8*EF!$H39*EF!$H57)*NtoN2O*kgtoGg=0,"NO",('Activity data'!BH8*EF!$H39*EF!AG57)*NtoN2O*kgtoGg)</f>
        <v>0.48320380248014</v>
      </c>
      <c r="BI39" s="27">
        <f>IF(('Activity data'!BI8*EF!$H39*EF!$H57)*NtoN2O*kgtoGg=0,"NO",('Activity data'!BI8*EF!$H39*EF!AH57)*NtoN2O*kgtoGg)</f>
        <v>0.48618884461866663</v>
      </c>
      <c r="BJ39" s="27">
        <f>IF(('Activity data'!BJ8*EF!$H39*EF!$H57)*NtoN2O*kgtoGg=0,"NO",('Activity data'!BJ8*EF!$H39*EF!AI57)*NtoN2O*kgtoGg)</f>
        <v>0.48920064146171827</v>
      </c>
      <c r="BK39" s="27">
        <f>IF(('Activity data'!BK8*EF!$H39*EF!$H57)*NtoN2O*kgtoGg=0,"NO",('Activity data'!BK8*EF!$H39*EF!AJ57)*NtoN2O*kgtoGg)</f>
        <v>0.49227346355378415</v>
      </c>
      <c r="BL39" s="27">
        <f>IF(('Activity data'!BL8*EF!$H39*EF!$H57)*NtoN2O*kgtoGg=0,"NO",('Activity data'!BL8*EF!$H39*EF!AK57)*NtoN2O*kgtoGg)</f>
        <v>0.49499252531358245</v>
      </c>
      <c r="BM39" s="27">
        <f>IF(('Activity data'!BM8*EF!$H39*EF!$H57)*NtoN2O*kgtoGg=0,"NO",('Activity data'!BM8*EF!$H39*EF!AL57)*NtoN2O*kgtoGg)</f>
        <v>0.48586558925507067</v>
      </c>
      <c r="BN39" s="27">
        <f>IF(('Activity data'!BN8*EF!$H39*EF!$H57)*NtoN2O*kgtoGg=0,"NO",('Activity data'!BN8*EF!$H39*EF!AM57)*NtoN2O*kgtoGg)</f>
        <v>0.47508354932010177</v>
      </c>
      <c r="BO39" s="27">
        <f>IF(('Activity data'!BO8*EF!$H39*EF!$H57)*NtoN2O*kgtoGg=0,"NO",('Activity data'!BO8*EF!$H39*EF!AN57)*NtoN2O*kgtoGg)</f>
        <v>0.46492801872783662</v>
      </c>
      <c r="BP39" s="27">
        <f>IF(('Activity data'!BP8*EF!$H39*EF!$H57)*NtoN2O*kgtoGg=0,"NO",('Activity data'!BP8*EF!$H39*EF!AO57)*NtoN2O*kgtoGg)</f>
        <v>0.45438163103299062</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0.64584379583077745</v>
      </c>
      <c r="AM40" s="27">
        <f>IF(('Activity data'!AM9*EF!$H40*EF!L58)*NtoN2O*kgtoGg=0,"NO",('Activity data'!AM9*EF!$H40*EF!L58)*NtoN2O*kgtoGg)</f>
        <v>0.65629193403153729</v>
      </c>
      <c r="AN40" s="27">
        <f>IF(('Activity data'!AN9*EF!$H40*EF!M58)*NtoN2O*kgtoGg=0,"NO",('Activity data'!AN9*EF!$H40*EF!M58)*NtoN2O*kgtoGg)</f>
        <v>0.65855410053822983</v>
      </c>
      <c r="AO40" s="27">
        <f>IF(('Activity data'!AO9*EF!$H40*EF!N58)*NtoN2O*kgtoGg=0,"NO",('Activity data'!AO9*EF!$H40*EF!N58)*NtoN2O*kgtoGg)</f>
        <v>0.65869791214333018</v>
      </c>
      <c r="AP40" s="27">
        <f>IF(('Activity data'!AP9*EF!$H40*EF!O58)*NtoN2O*kgtoGg=0,"NO",('Activity data'!AP9*EF!$H40*EF!O58)*NtoN2O*kgtoGg)</f>
        <v>0.66037873294678828</v>
      </c>
      <c r="AQ40" s="27">
        <f>IF(('Activity data'!AQ9*EF!$H40*EF!P58)*NtoN2O*kgtoGg=0,"NO",('Activity data'!AQ9*EF!$H40*EF!P58)*NtoN2O*kgtoGg)</f>
        <v>0.66397977702452537</v>
      </c>
      <c r="AR40" s="27">
        <f>IF(('Activity data'!AR9*EF!$H40*EF!Q58)*NtoN2O*kgtoGg=0,"NO",('Activity data'!AR9*EF!$H40*EF!Q58)*NtoN2O*kgtoGg)</f>
        <v>0.66840175210027508</v>
      </c>
      <c r="AS40" s="27">
        <f>IF(('Activity data'!AS9*EF!$H40*EF!R58)*NtoN2O*kgtoGg=0,"NO",('Activity data'!AS9*EF!$H40*EF!R58)*NtoN2O*kgtoGg)</f>
        <v>0.67402514509443601</v>
      </c>
      <c r="AT40" s="27">
        <f>IF(('Activity data'!AT9*EF!$H40*EF!S58)*NtoN2O*kgtoGg=0,"NO",('Activity data'!AT9*EF!$H40*EF!S58)*NtoN2O*kgtoGg)</f>
        <v>0.67913081836435241</v>
      </c>
      <c r="AU40" s="27">
        <f>IF(('Activity data'!AU9*EF!$H40*EF!T58)*NtoN2O*kgtoGg=0,"NO",('Activity data'!AU9*EF!$H40*EF!T58)*NtoN2O*kgtoGg)</f>
        <v>0.68529345363273886</v>
      </c>
      <c r="AV40" s="27">
        <f>IF(('Activity data'!AV9*EF!$H40*EF!U58)*NtoN2O*kgtoGg=0,"NO",('Activity data'!AV9*EF!$H40*EF!U58)*NtoN2O*kgtoGg)</f>
        <v>0.69107285405396002</v>
      </c>
      <c r="AW40" s="27">
        <f>IF(('Activity data'!AW9*EF!$H40*EF!V58)*NtoN2O*kgtoGg=0,"NO",('Activity data'!AW9*EF!$H40*EF!V58)*NtoN2O*kgtoGg)</f>
        <v>0.69399806933617181</v>
      </c>
      <c r="AX40" s="27">
        <f>IF(('Activity data'!AX9*EF!$H40*EF!W58)*NtoN2O*kgtoGg=0,"NO",('Activity data'!AX9*EF!$H40*EF!W58)*NtoN2O*kgtoGg)</f>
        <v>0.69741726284241989</v>
      </c>
      <c r="AY40" s="27">
        <f>IF(('Activity data'!AY9*EF!$H40*EF!X58)*NtoN2O*kgtoGg=0,"NO",('Activity data'!AY9*EF!$H40*EF!X58)*NtoN2O*kgtoGg)</f>
        <v>0.70116218249355922</v>
      </c>
      <c r="AZ40" s="27">
        <f>IF(('Activity data'!AZ9*EF!$H40*EF!Y58)*NtoN2O*kgtoGg=0,"NO",('Activity data'!AZ9*EF!$H40*EF!Y58)*NtoN2O*kgtoGg)</f>
        <v>0.70706801388570606</v>
      </c>
      <c r="BA40" s="27">
        <f>IF(('Activity data'!BA9*EF!$H40*EF!Z58)*NtoN2O*kgtoGg=0,"NO",('Activity data'!BA9*EF!$H40*EF!Z58)*NtoN2O*kgtoGg)</f>
        <v>0.71085015834961085</v>
      </c>
      <c r="BB40" s="27">
        <f>IF(('Activity data'!BB9*EF!$H40*EF!AA58)*NtoN2O*kgtoGg=0,"NO",('Activity data'!BB9*EF!$H40*EF!AA58)*NtoN2O*kgtoGg)</f>
        <v>0.71541167356825563</v>
      </c>
      <c r="BC40" s="27">
        <f>IF(('Activity data'!BC9*EF!$H40*EF!AB58)*NtoN2O*kgtoGg=0,"NO",('Activity data'!BC9*EF!$H40*EF!AB58)*NtoN2O*kgtoGg)</f>
        <v>0.72115535581736989</v>
      </c>
      <c r="BD40" s="27">
        <f>IF(('Activity data'!BD9*EF!$H40*EF!AC58)*NtoN2O*kgtoGg=0,"NO",('Activity data'!BD9*EF!$H40*EF!AC58)*NtoN2O*kgtoGg)</f>
        <v>0.72444760924515816</v>
      </c>
      <c r="BE40" s="27">
        <f>IF(('Activity data'!BE9*EF!$H40*EF!AD58)*NtoN2O*kgtoGg=0,"NO",('Activity data'!BE9*EF!$H40*EF!AD58)*NtoN2O*kgtoGg)</f>
        <v>0.72712367886019746</v>
      </c>
      <c r="BF40" s="27">
        <f>IF(('Activity data'!BF9*EF!$H40*EF!AE58)*NtoN2O*kgtoGg=0,"NO",('Activity data'!BF9*EF!$H40*EF!AE58)*NtoN2O*kgtoGg)</f>
        <v>0.72924166241468225</v>
      </c>
      <c r="BG40" s="27">
        <f>IF(('Activity data'!BG9*EF!$H40*EF!AF58)*NtoN2O*kgtoGg=0,"NO",('Activity data'!BG9*EF!$H40*EF!AF58)*NtoN2O*kgtoGg)</f>
        <v>0.73553404063736483</v>
      </c>
      <c r="BH40" s="27">
        <f>IF(('Activity data'!BH9*EF!$H40*EF!AG58)*NtoN2O*kgtoGg=0,"NO",('Activity data'!BH9*EF!$H40*EF!AG58)*NtoN2O*kgtoGg)</f>
        <v>0.74012049815259839</v>
      </c>
      <c r="BI40" s="27">
        <f>IF(('Activity data'!BI9*EF!$H40*EF!AH58)*NtoN2O*kgtoGg=0,"NO",('Activity data'!BI9*EF!$H40*EF!AH58)*NtoN2O*kgtoGg)</f>
        <v>0.74469267010826845</v>
      </c>
      <c r="BJ40" s="27">
        <f>IF(('Activity data'!BJ9*EF!$H40*EF!AI58)*NtoN2O*kgtoGg=0,"NO",('Activity data'!BJ9*EF!$H40*EF!AI58)*NtoN2O*kgtoGg)</f>
        <v>0.74930582209170149</v>
      </c>
      <c r="BK40" s="27">
        <f>IF(('Activity data'!BK9*EF!$H40*EF!AJ58)*NtoN2O*kgtoGg=0,"NO",('Activity data'!BK9*EF!$H40*EF!AJ58)*NtoN2O*kgtoGg)</f>
        <v>0.75401244609971041</v>
      </c>
      <c r="BL40" s="27">
        <f>IF(('Activity data'!BL9*EF!$H40*EF!AK58)*NtoN2O*kgtoGg=0,"NO",('Activity data'!BL9*EF!$H40*EF!AK58)*NtoN2O*kgtoGg)</f>
        <v>0.75817721743189037</v>
      </c>
      <c r="BM40" s="27">
        <f>IF(('Activity data'!BM9*EF!$H40*EF!AL58)*NtoN2O*kgtoGg=0,"NO",('Activity data'!BM9*EF!$H40*EF!AL58)*NtoN2O*kgtoGg)</f>
        <v>0.74419754171832797</v>
      </c>
      <c r="BN40" s="27">
        <f>IF(('Activity data'!BN9*EF!$H40*EF!AM58)*NtoN2O*kgtoGg=0,"NO",('Activity data'!BN9*EF!$H40*EF!AM58)*NtoN2O*kgtoGg)</f>
        <v>0.72768275287185891</v>
      </c>
      <c r="BO40" s="27">
        <f>IF(('Activity data'!BO9*EF!$H40*EF!AN58)*NtoN2O*kgtoGg=0,"NO",('Activity data'!BO9*EF!$H40*EF!AN58)*NtoN2O*kgtoGg)</f>
        <v>0.71212758479914884</v>
      </c>
      <c r="BP40" s="27">
        <f>IF(('Activity data'!BP9*EF!$H40*EF!AO58)*NtoN2O*kgtoGg=0,"NO",('Activity data'!BP9*EF!$H40*EF!AO58)*NtoN2O*kgtoGg)</f>
        <v>0.6959737431398817</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1.0869418314074915</v>
      </c>
      <c r="AM41" s="27">
        <f>IF(('Activity data'!AM10*EF!$H41*EF!L59)*NtoN2O*kgtoGg=0,"NO",('Activity data'!AM10*EF!$H41*EF!L59)*NtoN2O*kgtoGg)</f>
        <v>1.131136835812725</v>
      </c>
      <c r="AN41" s="27">
        <f>IF(('Activity data'!AN10*EF!$H41*EF!M59)*NtoN2O*kgtoGg=0,"NO",('Activity data'!AN10*EF!$H41*EF!M59)*NtoN2O*kgtoGg)</f>
        <v>1.1620062950073664</v>
      </c>
      <c r="AO41" s="27">
        <f>IF(('Activity data'!AO10*EF!$H41*EF!N59)*NtoN2O*kgtoGg=0,"NO",('Activity data'!AO10*EF!$H41*EF!N59)*NtoN2O*kgtoGg)</f>
        <v>1.1895264929352176</v>
      </c>
      <c r="AP41" s="27">
        <f>IF(('Activity data'!AP10*EF!$H41*EF!O59)*NtoN2O*kgtoGg=0,"NO",('Activity data'!AP10*EF!$H41*EF!O59)*NtoN2O*kgtoGg)</f>
        <v>1.2202098556851493</v>
      </c>
      <c r="AQ41" s="27">
        <f>IF(('Activity data'!AQ10*EF!$H41*EF!P59)*NtoN2O*kgtoGg=0,"NO",('Activity data'!AQ10*EF!$H41*EF!P59)*NtoN2O*kgtoGg)</f>
        <v>1.2549967414734373</v>
      </c>
      <c r="AR41" s="27">
        <f>IF(('Activity data'!AR10*EF!$H41*EF!Q59)*NtoN2O*kgtoGg=0,"NO",('Activity data'!AR10*EF!$H41*EF!Q59)*NtoN2O*kgtoGg)</f>
        <v>1.2920319263629687</v>
      </c>
      <c r="AS41" s="27">
        <f>IF(('Activity data'!AS10*EF!$H41*EF!R59)*NtoN2O*kgtoGg=0,"NO",('Activity data'!AS10*EF!$H41*EF!R59)*NtoN2O*kgtoGg)</f>
        <v>1.332200059786194</v>
      </c>
      <c r="AT41" s="27">
        <f>IF(('Activity data'!AT10*EF!$H41*EF!S59)*NtoN2O*kgtoGg=0,"NO",('Activity data'!AT10*EF!$H41*EF!S59)*NtoN2O*kgtoGg)</f>
        <v>1.3722134749109216</v>
      </c>
      <c r="AU41" s="27">
        <f>IF(('Activity data'!AU10*EF!$H41*EF!T59)*NtoN2O*kgtoGg=0,"NO",('Activity data'!AU10*EF!$H41*EF!T59)*NtoN2O*kgtoGg)</f>
        <v>1.4152844936845421</v>
      </c>
      <c r="AV41" s="27">
        <f>IF(('Activity data'!AV10*EF!$H41*EF!U59)*NtoN2O*kgtoGg=0,"NO",('Activity data'!AV10*EF!$H41*EF!U59)*NtoN2O*kgtoGg)</f>
        <v>1.4585463861000587</v>
      </c>
      <c r="AW41" s="27">
        <f>IF(('Activity data'!AW10*EF!$H41*EF!V59)*NtoN2O*kgtoGg=0,"NO",('Activity data'!AW10*EF!$H41*EF!V59)*NtoN2O*kgtoGg)</f>
        <v>1.513294300622922</v>
      </c>
      <c r="AX41" s="27">
        <f>IF(('Activity data'!AX10*EF!$H41*EF!W59)*NtoN2O*kgtoGg=0,"NO",('Activity data'!AX10*EF!$H41*EF!W59)*NtoN2O*kgtoGg)</f>
        <v>1.5712788789881398</v>
      </c>
      <c r="AY41" s="27">
        <f>IF(('Activity data'!AY10*EF!$H41*EF!X59)*NtoN2O*kgtoGg=0,"NO",('Activity data'!AY10*EF!$H41*EF!X59)*NtoN2O*kgtoGg)</f>
        <v>1.6323383225699046</v>
      </c>
      <c r="AZ41" s="27">
        <f>IF(('Activity data'!AZ10*EF!$H41*EF!Y59)*NtoN2O*kgtoGg=0,"NO",('Activity data'!AZ10*EF!$H41*EF!Y59)*NtoN2O*kgtoGg)</f>
        <v>1.7010946959267546</v>
      </c>
      <c r="BA41" s="27">
        <f>IF(('Activity data'!BA10*EF!$H41*EF!Z59)*NtoN2O*kgtoGg=0,"NO",('Activity data'!BA10*EF!$H41*EF!Z59)*NtoN2O*kgtoGg)</f>
        <v>1.7675602463371387</v>
      </c>
      <c r="BB41" s="27">
        <f>IF(('Activity data'!BB10*EF!$H41*EF!AA59)*NtoN2O*kgtoGg=0,"NO",('Activity data'!BB10*EF!$H41*EF!AA59)*NtoN2O*kgtoGg)</f>
        <v>1.8388361997339808</v>
      </c>
      <c r="BC41" s="27">
        <f>IF(('Activity data'!BC10*EF!$H41*EF!AB59)*NtoN2O*kgtoGg=0,"NO",('Activity data'!BC10*EF!$H41*EF!AB59)*NtoN2O*kgtoGg)</f>
        <v>1.9163617432541113</v>
      </c>
      <c r="BD41" s="27">
        <f>IF(('Activity data'!BD10*EF!$H41*EF!AC59)*NtoN2O*kgtoGg=0,"NO",('Activity data'!BD10*EF!$H41*EF!AC59)*NtoN2O*kgtoGg)</f>
        <v>1.9906591584739999</v>
      </c>
      <c r="BE41" s="27">
        <f>IF(('Activity data'!BE10*EF!$H41*EF!AD59)*NtoN2O*kgtoGg=0,"NO",('Activity data'!BE10*EF!$H41*EF!AD59)*NtoN2O*kgtoGg)</f>
        <v>2.0664650956256372</v>
      </c>
      <c r="BF41" s="27">
        <f>IF(('Activity data'!BF10*EF!$H41*EF!AE59)*NtoN2O*kgtoGg=0,"NO",('Activity data'!BF10*EF!$H41*EF!AE59)*NtoN2O*kgtoGg)</f>
        <v>2.1439707773000634</v>
      </c>
      <c r="BG41" s="27">
        <f>IF(('Activity data'!BG10*EF!$H41*EF!AF59)*NtoN2O*kgtoGg=0,"NO",('Activity data'!BG10*EF!$H41*EF!AF59)*NtoN2O*kgtoGg)</f>
        <v>2.2234849821020477</v>
      </c>
      <c r="BH41" s="27">
        <f>IF(('Activity data'!BH10*EF!$H41*EF!AG59)*NtoN2O*kgtoGg=0,"NO",('Activity data'!BH10*EF!$H41*EF!AG59)*NtoN2O*kgtoGg)</f>
        <v>2.3006952010990989</v>
      </c>
      <c r="BI41" s="27">
        <f>IF(('Activity data'!BI10*EF!$H41*EF!AH59)*NtoN2O*kgtoGg=0,"NO",('Activity data'!BI10*EF!$H41*EF!AH59)*NtoN2O*kgtoGg)</f>
        <v>2.3807047359589446</v>
      </c>
      <c r="BJ41" s="27">
        <f>IF(('Activity data'!BJ10*EF!$H41*EF!AI59)*NtoN2O*kgtoGg=0,"NO",('Activity data'!BJ10*EF!$H41*EF!AI59)*NtoN2O*kgtoGg)</f>
        <v>2.4638333593799318</v>
      </c>
      <c r="BK41" s="27">
        <f>IF(('Activity data'!BK10*EF!$H41*EF!AJ59)*NtoN2O*kgtoGg=0,"NO",('Activity data'!BK10*EF!$H41*EF!AJ59)*NtoN2O*kgtoGg)</f>
        <v>2.5504211420833234</v>
      </c>
      <c r="BL41" s="27">
        <f>IF(('Activity data'!BL10*EF!$H41*EF!AK59)*NtoN2O*kgtoGg=0,"NO",('Activity data'!BL10*EF!$H41*EF!AK59)*NtoN2O*kgtoGg)</f>
        <v>2.6384456728747945</v>
      </c>
      <c r="BM41" s="27">
        <f>IF(('Activity data'!BM10*EF!$H41*EF!AL59)*NtoN2O*kgtoGg=0,"NO",('Activity data'!BM10*EF!$H41*EF!AL59)*NtoN2O*kgtoGg)</f>
        <v>2.6648829599470334</v>
      </c>
      <c r="BN41" s="27">
        <f>IF(('Activity data'!BN10*EF!$H41*EF!AM59)*NtoN2O*kgtoGg=0,"NO",('Activity data'!BN10*EF!$H41*EF!AM59)*NtoN2O*kgtoGg)</f>
        <v>2.6817517543284377</v>
      </c>
      <c r="BO41" s="27">
        <f>IF(('Activity data'!BO10*EF!$H41*EF!AN59)*NtoN2O*kgtoGg=0,"NO",('Activity data'!BO10*EF!$H41*EF!AN59)*NtoN2O*kgtoGg)</f>
        <v>2.7014737973059932</v>
      </c>
      <c r="BP41" s="27">
        <f>IF(('Activity data'!BP10*EF!$H41*EF!AO59)*NtoN2O*kgtoGg=0,"NO",('Activity data'!BP10*EF!$H41*EF!AO59)*NtoN2O*kgtoGg)</f>
        <v>2.7182415962380375</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0.11955913069255579</v>
      </c>
      <c r="AM42" s="27">
        <f>IF(('Activity data'!AM11*EF!$H42*EF!L60)*NtoN2O*kgtoGg=0,"NO",('Activity data'!AM11*EF!$H42*EF!L60)*NtoN2O*kgtoGg)</f>
        <v>0.11973941840498301</v>
      </c>
      <c r="AN42" s="27">
        <f>IF(('Activity data'!AN11*EF!$H42*EF!M60)*NtoN2O*kgtoGg=0,"NO",('Activity data'!AN11*EF!$H42*EF!M60)*NtoN2O*kgtoGg)</f>
        <v>0.11994057985495052</v>
      </c>
      <c r="AO42" s="27">
        <f>IF(('Activity data'!AO11*EF!$H42*EF!N60)*NtoN2O*kgtoGg=0,"NO",('Activity data'!AO11*EF!$H42*EF!N60)*NtoN2O*kgtoGg)</f>
        <v>0.12016726564666307</v>
      </c>
      <c r="AP42" s="27">
        <f>IF(('Activity data'!AP11*EF!$H42*EF!O60)*NtoN2O*kgtoGg=0,"NO",('Activity data'!AP11*EF!$H42*EF!O60)*NtoN2O*kgtoGg)</f>
        <v>0.12042198351979162</v>
      </c>
      <c r="AQ42" s="27">
        <f>IF(('Activity data'!AQ11*EF!$H42*EF!P60)*NtoN2O*kgtoGg=0,"NO",('Activity data'!AQ11*EF!$H42*EF!P60)*NtoN2O*kgtoGg)</f>
        <v>0.12070387777028845</v>
      </c>
      <c r="AR42" s="27">
        <f>IF(('Activity data'!AR11*EF!$H42*EF!Q60)*NtoN2O*kgtoGg=0,"NO",('Activity data'!AR11*EF!$H42*EF!Q60)*NtoN2O*kgtoGg)</f>
        <v>0.12087757542614058</v>
      </c>
      <c r="AS42" s="27">
        <f>IF(('Activity data'!AS11*EF!$H42*EF!R60)*NtoN2O*kgtoGg=0,"NO",('Activity data'!AS11*EF!$H42*EF!R60)*NtoN2O*kgtoGg)</f>
        <v>0.12107397703438585</v>
      </c>
      <c r="AT42" s="27">
        <f>IF(('Activity data'!AT11*EF!$H42*EF!S60)*NtoN2O*kgtoGg=0,"NO",('Activity data'!AT11*EF!$H42*EF!S60)*NtoN2O*kgtoGg)</f>
        <v>0.12129003283511702</v>
      </c>
      <c r="AU42" s="27">
        <f>IF(('Activity data'!AU11*EF!$H42*EF!T60)*NtoN2O*kgtoGg=0,"NO",('Activity data'!AU11*EF!$H42*EF!T60)*NtoN2O*kgtoGg)</f>
        <v>0.12152672270419047</v>
      </c>
      <c r="AV42" s="27">
        <f>IF(('Activity data'!AV11*EF!$H42*EF!U60)*NtoN2O*kgtoGg=0,"NO",('Activity data'!AV11*EF!$H42*EF!U60)*NtoN2O*kgtoGg)</f>
        <v>0.12178147735269397</v>
      </c>
      <c r="AW42" s="27">
        <f>IF(('Activity data'!AW11*EF!$H42*EF!V60)*NtoN2O*kgtoGg=0,"NO",('Activity data'!AW11*EF!$H42*EF!V60)*NtoN2O*kgtoGg)</f>
        <v>0.12195058775686123</v>
      </c>
      <c r="AX42" s="27">
        <f>IF(('Activity data'!AX11*EF!$H42*EF!W60)*NtoN2O*kgtoGg=0,"NO",('Activity data'!AX11*EF!$H42*EF!W60)*NtoN2O*kgtoGg)</f>
        <v>0.12213687066039443</v>
      </c>
      <c r="AY42" s="27">
        <f>IF(('Activity data'!AY11*EF!$H42*EF!X60)*NtoN2O*kgtoGg=0,"NO",('Activity data'!AY11*EF!$H42*EF!X60)*NtoN2O*kgtoGg)</f>
        <v>0.12233952591185901</v>
      </c>
      <c r="AZ42" s="27">
        <f>IF(('Activity data'!AZ11*EF!$H42*EF!Y60)*NtoN2O*kgtoGg=0,"NO",('Activity data'!AZ11*EF!$H42*EF!Y60)*NtoN2O*kgtoGg)</f>
        <v>0.12256053300791123</v>
      </c>
      <c r="BA42" s="27">
        <f>IF(('Activity data'!BA11*EF!$H42*EF!Z60)*NtoN2O*kgtoGg=0,"NO",('Activity data'!BA11*EF!$H42*EF!Z60)*NtoN2O*kgtoGg)</f>
        <v>0.12279361173885509</v>
      </c>
      <c r="BB42" s="27">
        <f>IF(('Activity data'!BB11*EF!$H42*EF!AA60)*NtoN2O*kgtoGg=0,"NO",('Activity data'!BB11*EF!$H42*EF!AA60)*NtoN2O*kgtoGg)</f>
        <v>0.12294098870029307</v>
      </c>
      <c r="BC42" s="27">
        <f>IF(('Activity data'!BC11*EF!$H42*EF!AB60)*NtoN2O*kgtoGg=0,"NO",('Activity data'!BC11*EF!$H42*EF!AB60)*NtoN2O*kgtoGg)</f>
        <v>0.12310341240560993</v>
      </c>
      <c r="BD42" s="27">
        <f>IF(('Activity data'!BD11*EF!$H42*EF!AC60)*NtoN2O*kgtoGg=0,"NO",('Activity data'!BD11*EF!$H42*EF!AC60)*NtoN2O*kgtoGg)</f>
        <v>0.12327515991291509</v>
      </c>
      <c r="BE42" s="27">
        <f>IF(('Activity data'!BE11*EF!$H42*EF!AD60)*NtoN2O*kgtoGg=0,"NO",('Activity data'!BE11*EF!$H42*EF!AD60)*NtoN2O*kgtoGg)</f>
        <v>0.12345844068229324</v>
      </c>
      <c r="BF42" s="27">
        <f>IF(('Activity data'!BF11*EF!$H42*EF!AE60)*NtoN2O*kgtoGg=0,"NO",('Activity data'!BF11*EF!$H42*EF!AE60)*NtoN2O*kgtoGg)</f>
        <v>0.12365295972209839</v>
      </c>
      <c r="BG42" s="27">
        <f>IF(('Activity data'!BG11*EF!$H42*EF!AF60)*NtoN2O*kgtoGg=0,"NO",('Activity data'!BG11*EF!$H42*EF!AF60)*NtoN2O*kgtoGg)</f>
        <v>0.12376567950710692</v>
      </c>
      <c r="BH42" s="27">
        <f>IF(('Activity data'!BH11*EF!$H42*EF!AG60)*NtoN2O*kgtoGg=0,"NO",('Activity data'!BH11*EF!$H42*EF!AG60)*NtoN2O*kgtoGg)</f>
        <v>0.12388627444196276</v>
      </c>
      <c r="BI42" s="27">
        <f>IF(('Activity data'!BI11*EF!$H42*EF!AH60)*NtoN2O*kgtoGg=0,"NO",('Activity data'!BI11*EF!$H42*EF!AH60)*NtoN2O*kgtoGg)</f>
        <v>0.12401713387366396</v>
      </c>
      <c r="BJ42" s="27">
        <f>IF(('Activity data'!BJ11*EF!$H42*EF!AI60)*NtoN2O*kgtoGg=0,"NO",('Activity data'!BJ11*EF!$H42*EF!AI60)*NtoN2O*kgtoGg)</f>
        <v>0.12415809337715869</v>
      </c>
      <c r="BK42" s="27">
        <f>IF(('Activity data'!BK11*EF!$H42*EF!AJ60)*NtoN2O*kgtoGg=0,"NO",('Activity data'!BK11*EF!$H42*EF!AJ60)*NtoN2O*kgtoGg)</f>
        <v>0.12430901585583344</v>
      </c>
      <c r="BL42" s="27">
        <f>IF(('Activity data'!BL11*EF!$H42*EF!AK60)*NtoN2O*kgtoGg=0,"NO",('Activity data'!BL11*EF!$H42*EF!AK60)*NtoN2O*kgtoGg)</f>
        <v>0.12437332095284816</v>
      </c>
      <c r="BM42" s="27">
        <f>IF(('Activity data'!BM11*EF!$H42*EF!AL60)*NtoN2O*kgtoGg=0,"NO",('Activity data'!BM11*EF!$H42*EF!AL60)*NtoN2O*kgtoGg)</f>
        <v>0.12441331476739831</v>
      </c>
      <c r="BN42" s="27">
        <f>IF(('Activity data'!BN11*EF!$H42*EF!AM60)*NtoN2O*kgtoGg=0,"NO",('Activity data'!BN11*EF!$H42*EF!AM60)*NtoN2O*kgtoGg)</f>
        <v>0.12445582230742055</v>
      </c>
      <c r="BO42" s="27">
        <f>IF(('Activity data'!BO11*EF!$H42*EF!AN60)*NtoN2O*kgtoGg=0,"NO",('Activity data'!BO11*EF!$H42*EF!AN60)*NtoN2O*kgtoGg)</f>
        <v>0.12450696998275416</v>
      </c>
      <c r="BP42" s="27">
        <f>IF(('Activity data'!BP11*EF!$H42*EF!AO60)*NtoN2O*kgtoGg=0,"NO",('Activity data'!BP11*EF!$H42*EF!AO60)*NtoN2O*kgtoGg)</f>
        <v>0.12456359303532369</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6.3933222123559591E-2</v>
      </c>
      <c r="AM43" s="27">
        <f>IF(('Activity data'!AM12*EF!$H43*EF!L61)*NtoN2O*kgtoGg=0,"NO",('Activity data'!AM12*EF!$H43*EF!L61)*NtoN2O*kgtoGg)</f>
        <v>6.4029629435138319E-2</v>
      </c>
      <c r="AN43" s="27">
        <f>IF(('Activity data'!AN12*EF!$H43*EF!M61)*NtoN2O*kgtoGg=0,"NO",('Activity data'!AN12*EF!$H43*EF!M61)*NtoN2O*kgtoGg)</f>
        <v>6.4137198799259443E-2</v>
      </c>
      <c r="AO43" s="27">
        <f>IF(('Activity data'!AO12*EF!$H43*EF!N61)*NtoN2O*kgtoGg=0,"NO",('Activity data'!AO12*EF!$H43*EF!N61)*NtoN2O*kgtoGg)</f>
        <v>6.4258417086728248E-2</v>
      </c>
      <c r="AP43" s="27">
        <f>IF(('Activity data'!AP12*EF!$H43*EF!O61)*NtoN2O*kgtoGg=0,"NO",('Activity data'!AP12*EF!$H43*EF!O61)*NtoN2O*kgtoGg)</f>
        <v>6.4394625289876231E-2</v>
      </c>
      <c r="AQ43" s="27">
        <f>IF(('Activity data'!AQ12*EF!$H43*EF!P61)*NtoN2O*kgtoGg=0,"NO",('Activity data'!AQ12*EF!$H43*EF!P61)*NtoN2O*kgtoGg)</f>
        <v>6.4545365828285753E-2</v>
      </c>
      <c r="AR43" s="27">
        <f>IF(('Activity data'!AR12*EF!$H43*EF!Q61)*NtoN2O*kgtoGg=0,"NO",('Activity data'!AR12*EF!$H43*EF!Q61)*NtoN2O*kgtoGg)</f>
        <v>6.4638249163499126E-2</v>
      </c>
      <c r="AS43" s="27">
        <f>IF(('Activity data'!AS12*EF!$H43*EF!R61)*NtoN2O*kgtoGg=0,"NO",('Activity data'!AS12*EF!$H43*EF!R61)*NtoN2O*kgtoGg)</f>
        <v>6.4743273242987093E-2</v>
      </c>
      <c r="AT43" s="27">
        <f>IF(('Activity data'!AT12*EF!$H43*EF!S61)*NtoN2O*kgtoGg=0,"NO",('Activity data'!AT12*EF!$H43*EF!S61)*NtoN2O*kgtoGg)</f>
        <v>6.485880723373473E-2</v>
      </c>
      <c r="AU43" s="27">
        <f>IF(('Activity data'!AU12*EF!$H43*EF!T61)*NtoN2O*kgtoGg=0,"NO",('Activity data'!AU12*EF!$H43*EF!T61)*NtoN2O*kgtoGg)</f>
        <v>6.4985375115971855E-2</v>
      </c>
      <c r="AV43" s="27">
        <f>IF(('Activity data'!AV12*EF!$H43*EF!U61)*NtoN2O*kgtoGg=0,"NO",('Activity data'!AV12*EF!$H43*EF!U61)*NtoN2O*kgtoGg)</f>
        <v>6.5121602984436935E-2</v>
      </c>
      <c r="AW43" s="27">
        <f>IF(('Activity data'!AW12*EF!$H43*EF!V61)*NtoN2O*kgtoGg=0,"NO",('Activity data'!AW12*EF!$H43*EF!V61)*NtoN2O*kgtoGg)</f>
        <v>6.5212033326062888E-2</v>
      </c>
      <c r="AX43" s="27">
        <f>IF(('Activity data'!AX12*EF!$H43*EF!W61)*NtoN2O*kgtoGg=0,"NO",('Activity data'!AX12*EF!$H43*EF!W61)*NtoN2O*kgtoGg)</f>
        <v>6.5311646514787353E-2</v>
      </c>
      <c r="AY43" s="27">
        <f>IF(('Activity data'!AY12*EF!$H43*EF!X61)*NtoN2O*kgtoGg=0,"NO",('Activity data'!AY12*EF!$H43*EF!X61)*NtoN2O*kgtoGg)</f>
        <v>6.5420014676477206E-2</v>
      </c>
      <c r="AZ43" s="27">
        <f>IF(('Activity data'!AZ12*EF!$H43*EF!Y61)*NtoN2O*kgtoGg=0,"NO",('Activity data'!AZ12*EF!$H43*EF!Y61)*NtoN2O*kgtoGg)</f>
        <v>6.5538196330031773E-2</v>
      </c>
      <c r="BA43" s="27">
        <f>IF(('Activity data'!BA12*EF!$H43*EF!Z61)*NtoN2O*kgtoGg=0,"NO",('Activity data'!BA12*EF!$H43*EF!Z61)*NtoN2O*kgtoGg)</f>
        <v>6.5662833187052988E-2</v>
      </c>
      <c r="BB43" s="27">
        <f>IF(('Activity data'!BB12*EF!$H43*EF!AA61)*NtoN2O*kgtoGg=0,"NO",('Activity data'!BB12*EF!$H43*EF!AA61)*NtoN2O*kgtoGg)</f>
        <v>6.574164175614286E-2</v>
      </c>
      <c r="BC43" s="27">
        <f>IF(('Activity data'!BC12*EF!$H43*EF!AB61)*NtoN2O*kgtoGg=0,"NO",('Activity data'!BC12*EF!$H43*EF!AB61)*NtoN2O*kgtoGg)</f>
        <v>6.5828496442773679E-2</v>
      </c>
      <c r="BD43" s="27">
        <f>IF(('Activity data'!BD12*EF!$H43*EF!AC61)*NtoN2O*kgtoGg=0,"NO",('Activity data'!BD12*EF!$H43*EF!AC61)*NtoN2O*kgtoGg)</f>
        <v>6.5920336952738107E-2</v>
      </c>
      <c r="BE43" s="27">
        <f>IF(('Activity data'!BE12*EF!$H43*EF!AD61)*NtoN2O*kgtoGg=0,"NO",('Activity data'!BE12*EF!$H43*EF!AD61)*NtoN2O*kgtoGg)</f>
        <v>6.6018344775911092E-2</v>
      </c>
      <c r="BF43" s="27">
        <f>IF(('Activity data'!BF12*EF!$H43*EF!AE61)*NtoN2O*kgtoGg=0,"NO",('Activity data'!BF12*EF!$H43*EF!AE61)*NtoN2O*kgtoGg)</f>
        <v>6.6122362168034007E-2</v>
      </c>
      <c r="BG43" s="27">
        <f>IF(('Activity data'!BG12*EF!$H43*EF!AF61)*NtoN2O*kgtoGg=0,"NO",('Activity data'!BG12*EF!$H43*EF!AF61)*NtoN2O*kgtoGg)</f>
        <v>6.6182638108574263E-2</v>
      </c>
      <c r="BH43" s="27">
        <f>IF(('Activity data'!BH12*EF!$H43*EF!AG61)*NtoN2O*kgtoGg=0,"NO",('Activity data'!BH12*EF!$H43*EF!AG61)*NtoN2O*kgtoGg)</f>
        <v>6.6247125218111227E-2</v>
      </c>
      <c r="BI43" s="27">
        <f>IF(('Activity data'!BI12*EF!$H43*EF!AH61)*NtoN2O*kgtoGg=0,"NO",('Activity data'!BI12*EF!$H43*EF!AH61)*NtoN2O*kgtoGg)</f>
        <v>6.6317101179507523E-2</v>
      </c>
      <c r="BJ43" s="27">
        <f>IF(('Activity data'!BJ12*EF!$H43*EF!AI61)*NtoN2O*kgtoGg=0,"NO",('Activity data'!BJ12*EF!$H43*EF!AI61)*NtoN2O*kgtoGg)</f>
        <v>6.63924780678736E-2</v>
      </c>
      <c r="BK43" s="27">
        <f>IF(('Activity data'!BK12*EF!$H43*EF!AJ61)*NtoN2O*kgtoGg=0,"NO",('Activity data'!BK12*EF!$H43*EF!AJ61)*NtoN2O*kgtoGg)</f>
        <v>6.6473182571968409E-2</v>
      </c>
      <c r="BL43" s="27">
        <f>IF(('Activity data'!BL12*EF!$H43*EF!AK61)*NtoN2O*kgtoGg=0,"NO",('Activity data'!BL12*EF!$H43*EF!AK61)*NtoN2O*kgtoGg)</f>
        <v>6.6507569172366915E-2</v>
      </c>
      <c r="BM43" s="27">
        <f>IF(('Activity data'!BM12*EF!$H43*EF!AL61)*NtoN2O*kgtoGg=0,"NO",('Activity data'!BM12*EF!$H43*EF!AL61)*NtoN2O*kgtoGg)</f>
        <v>6.6528955522488345E-2</v>
      </c>
      <c r="BN43" s="27">
        <f>IF(('Activity data'!BN12*EF!$H43*EF!AM61)*NtoN2O*kgtoGg=0,"NO",('Activity data'!BN12*EF!$H43*EF!AM61)*NtoN2O*kgtoGg)</f>
        <v>6.655168606579713E-2</v>
      </c>
      <c r="BO43" s="27">
        <f>IF(('Activity data'!BO12*EF!$H43*EF!AN61)*NtoN2O*kgtoGg=0,"NO",('Activity data'!BO12*EF!$H43*EF!AN61)*NtoN2O*kgtoGg)</f>
        <v>6.6579036847533885E-2</v>
      </c>
      <c r="BP43" s="27">
        <f>IF(('Activity data'!BP12*EF!$H43*EF!AO61)*NtoN2O*kgtoGg=0,"NO",('Activity data'!BP12*EF!$H43*EF!AO61)*NtoN2O*kgtoGg)</f>
        <v>6.6609315540397174E-2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1.5080367323362537E-2</v>
      </c>
      <c r="AM44" s="27">
        <f>IF(('Activity data'!AM13*EF!$H44*EF!L62)*NtoN2O*kgtoGg=0,"NO",('Activity data'!AM13*EF!$H44*EF!L62)*NtoN2O*kgtoGg)</f>
        <v>1.5123838819510993E-2</v>
      </c>
      <c r="AN44" s="27">
        <f>IF(('Activity data'!AN13*EF!$H44*EF!M62)*NtoN2O*kgtoGg=0,"NO",('Activity data'!AN13*EF!$H44*EF!M62)*NtoN2O*kgtoGg)</f>
        <v>1.5170049830034902E-2</v>
      </c>
      <c r="AO44" s="27">
        <f>IF(('Activity data'!AO13*EF!$H44*EF!N62)*NtoN2O*kgtoGg=0,"NO",('Activity data'!AO13*EF!$H44*EF!N62)*NtoN2O*kgtoGg)</f>
        <v>1.5219961493898721E-2</v>
      </c>
      <c r="AP44" s="27">
        <f>IF(('Activity data'!AP13*EF!$H44*EF!O62)*NtoN2O*kgtoGg=0,"NO",('Activity data'!AP13*EF!$H44*EF!O62)*NtoN2O*kgtoGg)</f>
        <v>1.5274108685499497E-2</v>
      </c>
      <c r="AQ44" s="27">
        <f>IF(('Activity data'!AQ13*EF!$H44*EF!P62)*NtoN2O*kgtoGg=0,"NO",('Activity data'!AQ13*EF!$H44*EF!P62)*NtoN2O*kgtoGg)</f>
        <v>1.5332376079902751E-2</v>
      </c>
      <c r="AR44" s="27">
        <f>IF(('Activity data'!AR13*EF!$H44*EF!Q62)*NtoN2O*kgtoGg=0,"NO",('Activity data'!AR13*EF!$H44*EF!Q62)*NtoN2O*kgtoGg)</f>
        <v>1.536924004653889E-2</v>
      </c>
      <c r="AS44" s="27">
        <f>IF(('Activity data'!AS13*EF!$H44*EF!R62)*NtoN2O*kgtoGg=0,"NO",('Activity data'!AS13*EF!$H44*EF!R62)*NtoN2O*kgtoGg)</f>
        <v>1.5409570270530986E-2</v>
      </c>
      <c r="AT44" s="27">
        <f>IF(('Activity data'!AT13*EF!$H44*EF!S62)*NtoN2O*kgtoGg=0,"NO",('Activity data'!AT13*EF!$H44*EF!S62)*NtoN2O*kgtoGg)</f>
        <v>1.5452823237132972E-2</v>
      </c>
      <c r="AU44" s="27">
        <f>IF(('Activity data'!AU13*EF!$H44*EF!T62)*NtoN2O*kgtoGg=0,"NO",('Activity data'!AU13*EF!$H44*EF!T62)*NtoN2O*kgtoGg)</f>
        <v>1.5499211652880674E-2</v>
      </c>
      <c r="AV44" s="27">
        <f>IF(('Activity data'!AV13*EF!$H44*EF!U62)*NtoN2O*kgtoGg=0,"NO",('Activity data'!AV13*EF!$H44*EF!U62)*NtoN2O*kgtoGg)</f>
        <v>1.5548278087973853E-2</v>
      </c>
      <c r="AW44" s="27">
        <f>IF(('Activity data'!AW13*EF!$H44*EF!V62)*NtoN2O*kgtoGg=0,"NO",('Activity data'!AW13*EF!$H44*EF!V62)*NtoN2O*kgtoGg)</f>
        <v>1.558067131302816E-2</v>
      </c>
      <c r="AX44" s="27">
        <f>IF(('Activity data'!AX13*EF!$H44*EF!W62)*NtoN2O*kgtoGg=0,"NO",('Activity data'!AX13*EF!$H44*EF!W62)*NtoN2O*kgtoGg)</f>
        <v>1.561569776374796E-2</v>
      </c>
      <c r="AY44" s="27">
        <f>IF(('Activity data'!AY13*EF!$H44*EF!X62)*NtoN2O*kgtoGg=0,"NO",('Activity data'!AY13*EF!$H44*EF!X62)*NtoN2O*kgtoGg)</f>
        <v>1.5653224182866892E-2</v>
      </c>
      <c r="AZ44" s="27">
        <f>IF(('Activity data'!AZ13*EF!$H44*EF!Y62)*NtoN2O*kgtoGg=0,"NO",('Activity data'!AZ13*EF!$H44*EF!Y62)*NtoN2O*kgtoGg)</f>
        <v>1.5693632298026883E-2</v>
      </c>
      <c r="BA44" s="27">
        <f>IF(('Activity data'!BA13*EF!$H44*EF!Z62)*NtoN2O*kgtoGg=0,"NO",('Activity data'!BA13*EF!$H44*EF!Z62)*NtoN2O*kgtoGg)</f>
        <v>1.5735768081589552E-2</v>
      </c>
      <c r="BB44" s="27">
        <f>IF(('Activity data'!BB13*EF!$H44*EF!AA62)*NtoN2O*kgtoGg=0,"NO",('Activity data'!BB13*EF!$H44*EF!AA62)*NtoN2O*kgtoGg)</f>
        <v>1.5761559878357256E-2</v>
      </c>
      <c r="BC44" s="27">
        <f>IF(('Activity data'!BC13*EF!$H44*EF!AB62)*NtoN2O*kgtoGg=0,"NO",('Activity data'!BC13*EF!$H44*EF!AB62)*NtoN2O*kgtoGg)</f>
        <v>1.5789724166363976E-2</v>
      </c>
      <c r="BD44" s="27">
        <f>IF(('Activity data'!BD13*EF!$H44*EF!AC62)*NtoN2O*kgtoGg=0,"NO",('Activity data'!BD13*EF!$H44*EF!AC62)*NtoN2O*kgtoGg)</f>
        <v>1.5819212875110809E-2</v>
      </c>
      <c r="BE44" s="27">
        <f>IF(('Activity data'!BE13*EF!$H44*EF!AD62)*NtoN2O*kgtoGg=0,"NO",('Activity data'!BE13*EF!$H44*EF!AD62)*NtoN2O*kgtoGg)</f>
        <v>1.585044363792891E-2</v>
      </c>
      <c r="BF44" s="27">
        <f>IF(('Activity data'!BF13*EF!$H44*EF!AE62)*NtoN2O*kgtoGg=0,"NO",('Activity data'!BF13*EF!$H44*EF!AE62)*NtoN2O*kgtoGg)</f>
        <v>1.5883370010953166E-2</v>
      </c>
      <c r="BG44" s="27">
        <f>IF(('Activity data'!BG13*EF!$H44*EF!AF62)*NtoN2O*kgtoGg=0,"NO",('Activity data'!BG13*EF!$H44*EF!AF62)*NtoN2O*kgtoGg)</f>
        <v>1.5900944393878996E-2</v>
      </c>
      <c r="BH44" s="27">
        <f>IF(('Activity data'!BH13*EF!$H44*EF!AG62)*NtoN2O*kgtoGg=0,"NO",('Activity data'!BH13*EF!$H44*EF!AG62)*NtoN2O*kgtoGg)</f>
        <v>1.5919671300837566E-2</v>
      </c>
      <c r="BI44" s="27">
        <f>IF(('Activity data'!BI13*EF!$H44*EF!AH62)*NtoN2O*kgtoGg=0,"NO",('Activity data'!BI13*EF!$H44*EF!AH62)*NtoN2O*kgtoGg)</f>
        <v>1.5939994159428213E-2</v>
      </c>
      <c r="BJ44" s="27">
        <f>IF(('Activity data'!BJ13*EF!$H44*EF!AI62)*NtoN2O*kgtoGg=0,"NO",('Activity data'!BJ13*EF!$H44*EF!AI62)*NtoN2O*kgtoGg)</f>
        <v>1.5961886914365574E-2</v>
      </c>
      <c r="BK44" s="27">
        <f>IF(('Activity data'!BK13*EF!$H44*EF!AJ62)*NtoN2O*kgtoGg=0,"NO",('Activity data'!BK13*EF!$H44*EF!AJ62)*NtoN2O*kgtoGg)</f>
        <v>1.5985328024654182E-2</v>
      </c>
      <c r="BL44" s="27">
        <f>IF(('Activity data'!BL13*EF!$H44*EF!AK62)*NtoN2O*kgtoGg=0,"NO",('Activity data'!BL13*EF!$H44*EF!AK62)*NtoN2O*kgtoGg)</f>
        <v>1.5992766162683681E-2</v>
      </c>
      <c r="BM44" s="27">
        <f>IF(('Activity data'!BM13*EF!$H44*EF!AL62)*NtoN2O*kgtoGg=0,"NO",('Activity data'!BM13*EF!$H44*EF!AL62)*NtoN2O*kgtoGg)</f>
        <v>1.5995595922711735E-2</v>
      </c>
      <c r="BN44" s="27">
        <f>IF(('Activity data'!BN13*EF!$H44*EF!AM62)*NtoN2O*kgtoGg=0,"NO",('Activity data'!BN13*EF!$H44*EF!AM62)*NtoN2O*kgtoGg)</f>
        <v>1.5998708024840207E-2</v>
      </c>
      <c r="BO44" s="27">
        <f>IF(('Activity data'!BO13*EF!$H44*EF!AN62)*NtoN2O*kgtoGg=0,"NO",('Activity data'!BO13*EF!$H44*EF!AN62)*NtoN2O*kgtoGg)</f>
        <v>1.6003217033671621E-2</v>
      </c>
      <c r="BP44" s="27">
        <f>IF(('Activity data'!BP13*EF!$H44*EF!AO62)*NtoN2O*kgtoGg=0,"NO",('Activity data'!BP13*EF!$H44*EF!AO62)*NtoN2O*kgtoGg)</f>
        <v>1.6008552090086375E-2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0.11955544152752927</v>
      </c>
      <c r="AM45" s="27">
        <f>IF(('Activity data'!AM14*EF!$H45*EF!L63)*NtoN2O*kgtoGg=0,"NO",('Activity data'!AM14*EF!$H45*EF!L63)*NtoN2O*kgtoGg)</f>
        <v>0.11990007861788972</v>
      </c>
      <c r="AN45" s="27">
        <f>IF(('Activity data'!AN14*EF!$H45*EF!M63)*NtoN2O*kgtoGg=0,"NO",('Activity data'!AN14*EF!$H45*EF!M63)*NtoN2O*kgtoGg)</f>
        <v>0.12026643426746732</v>
      </c>
      <c r="AO45" s="27">
        <f>IF(('Activity data'!AO14*EF!$H45*EF!N63)*NtoN2O*kgtoGg=0,"NO",('Activity data'!AO14*EF!$H45*EF!N63)*NtoN2O*kgtoGg)</f>
        <v>0.12066212827694729</v>
      </c>
      <c r="AP45" s="27">
        <f>IF(('Activity data'!AP14*EF!$H45*EF!O63)*NtoN2O*kgtoGg=0,"NO",('Activity data'!AP14*EF!$H45*EF!O63)*NtoN2O*kgtoGg)</f>
        <v>0.12109140106987706</v>
      </c>
      <c r="AQ45" s="27">
        <f>IF(('Activity data'!AQ14*EF!$H45*EF!P63)*NtoN2O*kgtoGg=0,"NO",('Activity data'!AQ14*EF!$H45*EF!P63)*NtoN2O*kgtoGg)</f>
        <v>0.1215533383632577</v>
      </c>
      <c r="AR45" s="27">
        <f>IF(('Activity data'!AR14*EF!$H45*EF!Q63)*NtoN2O*kgtoGg=0,"NO",('Activity data'!AR14*EF!$H45*EF!Q63)*NtoN2O*kgtoGg)</f>
        <v>0.12184559170915679</v>
      </c>
      <c r="AS45" s="27">
        <f>IF(('Activity data'!AS14*EF!$H45*EF!R63)*NtoN2O*kgtoGg=0,"NO",('Activity data'!AS14*EF!$H45*EF!R63)*NtoN2O*kgtoGg)</f>
        <v>0.12216532515018572</v>
      </c>
      <c r="AT45" s="27">
        <f>IF(('Activity data'!AT14*EF!$H45*EF!S63)*NtoN2O*kgtoGg=0,"NO",('Activity data'!AT14*EF!$H45*EF!S63)*NtoN2O*kgtoGg)</f>
        <v>0.12250822976309024</v>
      </c>
      <c r="AU45" s="27">
        <f>IF(('Activity data'!AU14*EF!$H45*EF!T63)*NtoN2O*kgtoGg=0,"NO",('Activity data'!AU14*EF!$H45*EF!T63)*NtoN2O*kgtoGg)</f>
        <v>0.12287599186115848</v>
      </c>
      <c r="AV45" s="27">
        <f>IF(('Activity data'!AV14*EF!$H45*EF!U63)*NtoN2O*kgtoGg=0,"NO",('Activity data'!AV14*EF!$H45*EF!U63)*NtoN2O*kgtoGg)</f>
        <v>0.12326498499282172</v>
      </c>
      <c r="AW45" s="27">
        <f>IF(('Activity data'!AW14*EF!$H45*EF!V63)*NtoN2O*kgtoGg=0,"NO",('Activity data'!AW14*EF!$H45*EF!V63)*NtoN2O*kgtoGg)</f>
        <v>0.12352179480658991</v>
      </c>
      <c r="AX45" s="27">
        <f>IF(('Activity data'!AX14*EF!$H45*EF!W63)*NtoN2O*kgtoGg=0,"NO",('Activity data'!AX14*EF!$H45*EF!W63)*NtoN2O*kgtoGg)</f>
        <v>0.12379948053473928</v>
      </c>
      <c r="AY45" s="27">
        <f>IF(('Activity data'!AY14*EF!$H45*EF!X63)*NtoN2O*kgtoGg=0,"NO",('Activity data'!AY14*EF!$H45*EF!X63)*NtoN2O*kgtoGg)</f>
        <v>0.12409698572877791</v>
      </c>
      <c r="AZ45" s="27">
        <f>IF(('Activity data'!AZ14*EF!$H45*EF!Y63)*NtoN2O*kgtoGg=0,"NO",('Activity data'!AZ14*EF!$H45*EF!Y63)*NtoN2O*kgtoGg)</f>
        <v>0.12441733668215049</v>
      </c>
      <c r="BA45" s="27">
        <f>IF(('Activity data'!BA14*EF!$H45*EF!Z63)*NtoN2O*kgtoGg=0,"NO",('Activity data'!BA14*EF!$H45*EF!Z63)*NtoN2O*kgtoGg)</f>
        <v>0.12475138439464482</v>
      </c>
      <c r="BB45" s="27">
        <f>IF(('Activity data'!BB14*EF!$H45*EF!AA63)*NtoN2O*kgtoGg=0,"NO",('Activity data'!BB14*EF!$H45*EF!AA63)*NtoN2O*kgtoGg)</f>
        <v>0.12495585883377697</v>
      </c>
      <c r="BC45" s="27">
        <f>IF(('Activity data'!BC14*EF!$H45*EF!AB63)*NtoN2O*kgtoGg=0,"NO",('Activity data'!BC14*EF!$H45*EF!AB63)*NtoN2O*kgtoGg)</f>
        <v>0.12517914211433306</v>
      </c>
      <c r="BD45" s="27">
        <f>IF(('Activity data'!BD14*EF!$H45*EF!AC63)*NtoN2O*kgtoGg=0,"NO",('Activity data'!BD14*EF!$H45*EF!AC63)*NtoN2O*kgtoGg)</f>
        <v>0.1254129252522837</v>
      </c>
      <c r="BE45" s="27">
        <f>IF(('Activity data'!BE14*EF!$H45*EF!AD63)*NtoN2O*kgtoGg=0,"NO",('Activity data'!BE14*EF!$H45*EF!AD63)*NtoN2O*kgtoGg)</f>
        <v>0.12566051919730492</v>
      </c>
      <c r="BF45" s="27">
        <f>IF(('Activity data'!BF14*EF!$H45*EF!AE63)*NtoN2O*kgtoGg=0,"NO",('Activity data'!BF14*EF!$H45*EF!AE63)*NtoN2O*kgtoGg)</f>
        <v>0.12592155574770225</v>
      </c>
      <c r="BG45" s="27">
        <f>IF(('Activity data'!BG14*EF!$H45*EF!AF63)*NtoN2O*kgtoGg=0,"NO",('Activity data'!BG14*EF!$H45*EF!AF63)*NtoN2O*kgtoGg)</f>
        <v>0.12606088346202232</v>
      </c>
      <c r="BH45" s="27">
        <f>IF(('Activity data'!BH14*EF!$H45*EF!AG63)*NtoN2O*kgtoGg=0,"NO",('Activity data'!BH14*EF!$H45*EF!AG63)*NtoN2O*kgtoGg)</f>
        <v>0.12620934825613966</v>
      </c>
      <c r="BI45" s="27">
        <f>IF(('Activity data'!BI14*EF!$H45*EF!AH63)*NtoN2O*kgtoGg=0,"NO",('Activity data'!BI14*EF!$H45*EF!AH63)*NtoN2O*kgtoGg)</f>
        <v>0.12637046557376244</v>
      </c>
      <c r="BJ45" s="27">
        <f>IF(('Activity data'!BJ14*EF!$H45*EF!AI63)*NtoN2O*kgtoGg=0,"NO",('Activity data'!BJ14*EF!$H45*EF!AI63)*NtoN2O*kgtoGg)</f>
        <v>0.12654402885154384</v>
      </c>
      <c r="BK45" s="27">
        <f>IF(('Activity data'!BK14*EF!$H45*EF!AJ63)*NtoN2O*kgtoGg=0,"NO",('Activity data'!BK14*EF!$H45*EF!AJ63)*NtoN2O*kgtoGg)</f>
        <v>0.12672986731491526</v>
      </c>
      <c r="BL45" s="27">
        <f>IF(('Activity data'!BL14*EF!$H45*EF!AK63)*NtoN2O*kgtoGg=0,"NO",('Activity data'!BL14*EF!$H45*EF!AK63)*NtoN2O*kgtoGg)</f>
        <v>0.12678883602948235</v>
      </c>
      <c r="BM45" s="27">
        <f>IF(('Activity data'!BM14*EF!$H45*EF!AL63)*NtoN2O*kgtoGg=0,"NO",('Activity data'!BM14*EF!$H45*EF!AL63)*NtoN2O*kgtoGg)</f>
        <v>0.12681127004599649</v>
      </c>
      <c r="BN45" s="27">
        <f>IF(('Activity data'!BN14*EF!$H45*EF!AM63)*NtoN2O*kgtoGg=0,"NO",('Activity data'!BN14*EF!$H45*EF!AM63)*NtoN2O*kgtoGg)</f>
        <v>0.12683594243865576</v>
      </c>
      <c r="BO45" s="27">
        <f>IF(('Activity data'!BO14*EF!$H45*EF!AN63)*NtoN2O*kgtoGg=0,"NO",('Activity data'!BO14*EF!$H45*EF!AN63)*NtoN2O*kgtoGg)</f>
        <v>0.12687168934920059</v>
      </c>
      <c r="BP45" s="27">
        <f>IF(('Activity data'!BP14*EF!$H45*EF!AO63)*NtoN2O*kgtoGg=0,"NO",('Activity data'!BP14*EF!$H45*EF!AO63)*NtoN2O*kgtoGg)</f>
        <v>0.12691398507128504</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8.1130273298335012E-2</v>
      </c>
      <c r="AM48" s="27">
        <f>IF(('Activity data'!AM17*EF!$H48*EF!L66)*NtoN2O*kgtoGg=0,"NO",('Activity data'!AM17*EF!$H48*EF!L66)*NtoN2O*kgtoGg)</f>
        <v>8.2153680189223185E-2</v>
      </c>
      <c r="AN48" s="27">
        <f>IF(('Activity data'!AN17*EF!$H48*EF!M66)*NtoN2O*kgtoGg=0,"NO",('Activity data'!AN17*EF!$H48*EF!M66)*NtoN2O*kgtoGg)</f>
        <v>8.2136722913635787E-2</v>
      </c>
      <c r="AO48" s="27">
        <f>IF(('Activity data'!AO17*EF!$H48*EF!N66)*NtoN2O*kgtoGg=0,"NO",('Activity data'!AO17*EF!$H48*EF!N66)*NtoN2O*kgtoGg)</f>
        <v>8.1861401282136564E-2</v>
      </c>
      <c r="AP48" s="27">
        <f>IF(('Activity data'!AP17*EF!$H48*EF!O66)*NtoN2O*kgtoGg=0,"NO",('Activity data'!AP17*EF!$H48*EF!O66)*NtoN2O*kgtoGg)</f>
        <v>8.1795654740914145E-2</v>
      </c>
      <c r="AQ48" s="27">
        <f>IF(('Activity data'!AQ17*EF!$H48*EF!P66)*NtoN2O*kgtoGg=0,"NO",('Activity data'!AQ17*EF!$H48*EF!P66)*NtoN2O*kgtoGg)</f>
        <v>8.1986726072017291E-2</v>
      </c>
      <c r="AR48" s="27">
        <f>IF(('Activity data'!AR17*EF!$H48*EF!Q66)*NtoN2O*kgtoGg=0,"NO",('Activity data'!AR17*EF!$H48*EF!Q66)*NtoN2O*kgtoGg)</f>
        <v>8.2320944188715453E-2</v>
      </c>
      <c r="AS48" s="27">
        <f>IF(('Activity data'!AS17*EF!$H48*EF!R66)*NtoN2O*kgtoGg=0,"NO",('Activity data'!AS17*EF!$H48*EF!R66)*NtoN2O*kgtoGg)</f>
        <v>8.2817021719838055E-2</v>
      </c>
      <c r="AT48" s="27">
        <f>IF(('Activity data'!AT17*EF!$H48*EF!S66)*NtoN2O*kgtoGg=0,"NO",('Activity data'!AT17*EF!$H48*EF!S66)*NtoN2O*kgtoGg)</f>
        <v>8.3255341673289379E-2</v>
      </c>
      <c r="AU48" s="27">
        <f>IF(('Activity data'!AU17*EF!$H48*EF!T66)*NtoN2O*kgtoGg=0,"NO",('Activity data'!AU17*EF!$H48*EF!T66)*NtoN2O*kgtoGg)</f>
        <v>8.3835778669857683E-2</v>
      </c>
      <c r="AV48" s="27">
        <f>IF(('Activity data'!AV17*EF!$H48*EF!U66)*NtoN2O*kgtoGg=0,"NO",('Activity data'!AV17*EF!$H48*EF!U66)*NtoN2O*kgtoGg)</f>
        <v>8.437483165515855E-2</v>
      </c>
      <c r="AW48" s="27">
        <f>IF(('Activity data'!AW17*EF!$H48*EF!V66)*NtoN2O*kgtoGg=0,"NO",('Activity data'!AW17*EF!$H48*EF!V66)*NtoN2O*kgtoGg)</f>
        <v>8.5325590150724356E-2</v>
      </c>
      <c r="AX48" s="27">
        <f>IF(('Activity data'!AX17*EF!$H48*EF!W66)*NtoN2O*kgtoGg=0,"NO",('Activity data'!AX17*EF!$H48*EF!W66)*NtoN2O*kgtoGg)</f>
        <v>8.6377588406465089E-2</v>
      </c>
      <c r="AY48" s="27">
        <f>IF(('Activity data'!AY17*EF!$H48*EF!X66)*NtoN2O*kgtoGg=0,"NO",('Activity data'!AY17*EF!$H48*EF!X66)*NtoN2O*kgtoGg)</f>
        <v>8.7511938423898428E-2</v>
      </c>
      <c r="AZ48" s="27">
        <f>IF(('Activity data'!AZ17*EF!$H48*EF!Y66)*NtoN2O*kgtoGg=0,"NO",('Activity data'!AZ17*EF!$H48*EF!Y66)*NtoN2O*kgtoGg)</f>
        <v>8.8971510924990643E-2</v>
      </c>
      <c r="BA48" s="27">
        <f>IF(('Activity data'!BA17*EF!$H48*EF!Z66)*NtoN2O*kgtoGg=0,"NO",('Activity data'!BA17*EF!$H48*EF!Z66)*NtoN2O*kgtoGg)</f>
        <v>9.0199843949514011E-2</v>
      </c>
      <c r="BB48" s="27">
        <f>IF(('Activity data'!BB17*EF!$H48*EF!AA66)*NtoN2O*kgtoGg=0,"NO",('Activity data'!BB17*EF!$H48*EF!AA66)*NtoN2O*kgtoGg)</f>
        <v>9.1596806576500656E-2</v>
      </c>
      <c r="BC48" s="27">
        <f>IF(('Activity data'!BC17*EF!$H48*EF!AB66)*NtoN2O*kgtoGg=0,"NO",('Activity data'!BC17*EF!$H48*EF!AB66)*NtoN2O*kgtoGg)</f>
        <v>9.3202761874181292E-2</v>
      </c>
      <c r="BD48" s="27">
        <f>IF(('Activity data'!BD17*EF!$H48*EF!AC66)*NtoN2O*kgtoGg=0,"NO",('Activity data'!BD17*EF!$H48*EF!AC66)*NtoN2O*kgtoGg)</f>
        <v>9.4531802300452383E-2</v>
      </c>
      <c r="BE48" s="27">
        <f>IF(('Activity data'!BE17*EF!$H48*EF!AD66)*NtoN2O*kgtoGg=0,"NO",('Activity data'!BE17*EF!$H48*EF!AD66)*NtoN2O*kgtoGg)</f>
        <v>9.5828483320742106E-2</v>
      </c>
      <c r="BF48" s="27">
        <f>IF(('Activity data'!BF17*EF!$H48*EF!AE66)*NtoN2O*kgtoGg=0,"NO",('Activity data'!BF17*EF!$H48*EF!AE66)*NtoN2O*kgtoGg)</f>
        <v>9.7101010348394148E-2</v>
      </c>
      <c r="BG48" s="27">
        <f>IF(('Activity data'!BG17*EF!$H48*EF!AF66)*NtoN2O*kgtoGg=0,"NO",('Activity data'!BG17*EF!$H48*EF!AF66)*NtoN2O*kgtoGg)</f>
        <v>9.8505395700082432E-2</v>
      </c>
      <c r="BH48" s="27">
        <f>IF(('Activity data'!BH17*EF!$H48*EF!AG66)*NtoN2O*kgtoGg=0,"NO",('Activity data'!BH17*EF!$H48*EF!AG66)*NtoN2O*kgtoGg)</f>
        <v>9.9703884746142085E-2</v>
      </c>
      <c r="BI48" s="27">
        <f>IF(('Activity data'!BI17*EF!$H48*EF!AH66)*NtoN2O*kgtoGg=0,"NO",('Activity data'!BI17*EF!$H48*EF!AH66)*NtoN2O*kgtoGg)</f>
        <v>0.1009317170498201</v>
      </c>
      <c r="BJ48" s="27">
        <f>IF(('Activity data'!BJ17*EF!$H48*EF!AI66)*NtoN2O*kgtoGg=0,"NO",('Activity data'!BJ17*EF!$H48*EF!AI66)*NtoN2O*kgtoGg)</f>
        <v>0.10219791970592079</v>
      </c>
      <c r="BK48" s="27">
        <f>IF(('Activity data'!BK17*EF!$H48*EF!AJ66)*NtoN2O*kgtoGg=0,"NO",('Activity data'!BK17*EF!$H48*EF!AJ66)*NtoN2O*kgtoGg)</f>
        <v>0.10351140589441934</v>
      </c>
      <c r="BL48" s="27">
        <f>IF(('Activity data'!BL17*EF!$H48*EF!AK66)*NtoN2O*kgtoGg=0,"NO",('Activity data'!BL17*EF!$H48*EF!AK66)*NtoN2O*kgtoGg)</f>
        <v>0.10479766744914856</v>
      </c>
      <c r="BM48" s="27">
        <f>IF(('Activity data'!BM17*EF!$H48*EF!AL66)*NtoN2O*kgtoGg=0,"NO",('Activity data'!BM17*EF!$H48*EF!AL66)*NtoN2O*kgtoGg)</f>
        <v>0.10350110047387504</v>
      </c>
      <c r="BN48" s="27">
        <f>IF(('Activity data'!BN17*EF!$H48*EF!AM66)*NtoN2O*kgtoGg=0,"NO",('Activity data'!BN17*EF!$H48*EF!AM66)*NtoN2O*kgtoGg)</f>
        <v>0.10183777378691165</v>
      </c>
      <c r="BO48" s="27">
        <f>IF(('Activity data'!BO17*EF!$H48*EF!AN66)*NtoN2O*kgtoGg=0,"NO",('Activity data'!BO17*EF!$H48*EF!AN66)*NtoN2O*kgtoGg)</f>
        <v>0.10031086189654977</v>
      </c>
      <c r="BP48" s="27">
        <f>IF(('Activity data'!BP17*EF!$H48*EF!AO66)*NtoN2O*kgtoGg=0,"NO",('Activity data'!BP17*EF!$H48*EF!AO66)*NtoN2O*kgtoGg)</f>
        <v>9.8693039434826463E-2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3.1739805541684062E-2</v>
      </c>
      <c r="AM49" s="27">
        <f>IF(('Activity data'!AM18*EF!$H49*EF!L67)*NtoN2O*kgtoGg=0,"NO",('Activity data'!AM18*EF!$H49*EF!L67)*NtoN2O*kgtoGg)</f>
        <v>3.2140183038101004E-2</v>
      </c>
      <c r="AN49" s="27">
        <f>IF(('Activity data'!AN18*EF!$H49*EF!M67)*NtoN2O*kgtoGg=0,"NO",('Activity data'!AN18*EF!$H49*EF!M67)*NtoN2O*kgtoGg)</f>
        <v>3.2133549008560865E-2</v>
      </c>
      <c r="AO49" s="27">
        <f>IF(('Activity data'!AO18*EF!$H49*EF!N67)*NtoN2O*kgtoGg=0,"NO",('Activity data'!AO18*EF!$H49*EF!N67)*NtoN2O*kgtoGg)</f>
        <v>3.2025837611939903E-2</v>
      </c>
      <c r="AP49" s="27">
        <f>IF(('Activity data'!AP18*EF!$H49*EF!O67)*NtoN2O*kgtoGg=0,"NO",('Activity data'!AP18*EF!$H49*EF!O67)*NtoN2O*kgtoGg)</f>
        <v>3.200011623385747E-2</v>
      </c>
      <c r="AQ49" s="27">
        <f>IF(('Activity data'!AQ18*EF!$H49*EF!P67)*NtoN2O*kgtoGg=0,"NO",('Activity data'!AQ18*EF!$H49*EF!P67)*NtoN2O*kgtoGg)</f>
        <v>3.2074867207165583E-2</v>
      </c>
      <c r="AR49" s="27">
        <f>IF(('Activity data'!AR18*EF!$H49*EF!Q67)*NtoN2O*kgtoGg=0,"NO",('Activity data'!AR18*EF!$H49*EF!Q67)*NtoN2O*kgtoGg)</f>
        <v>3.2205620101260976E-2</v>
      </c>
      <c r="AS49" s="27">
        <f>IF(('Activity data'!AS18*EF!$H49*EF!R67)*NtoN2O*kgtoGg=0,"NO",('Activity data'!AS18*EF!$H49*EF!R67)*NtoN2O*kgtoGg)</f>
        <v>3.2399695675412322E-2</v>
      </c>
      <c r="AT49" s="27">
        <f>IF(('Activity data'!AT18*EF!$H49*EF!S67)*NtoN2O*kgtoGg=0,"NO",('Activity data'!AT18*EF!$H49*EF!S67)*NtoN2O*kgtoGg)</f>
        <v>3.257117531577329E-2</v>
      </c>
      <c r="AU49" s="27">
        <f>IF(('Activity data'!AU18*EF!$H49*EF!T67)*NtoN2O*kgtoGg=0,"NO",('Activity data'!AU18*EF!$H49*EF!T67)*NtoN2O*kgtoGg)</f>
        <v>3.279825402081514E-2</v>
      </c>
      <c r="AV49" s="27">
        <f>IF(('Activity data'!AV18*EF!$H49*EF!U67)*NtoN2O*kgtoGg=0,"NO",('Activity data'!AV18*EF!$H49*EF!U67)*NtoN2O*kgtoGg)</f>
        <v>3.3009142462755894E-2</v>
      </c>
      <c r="AW49" s="27">
        <f>IF(('Activity data'!AW18*EF!$H49*EF!V67)*NtoN2O*kgtoGg=0,"NO",('Activity data'!AW18*EF!$H49*EF!V67)*NtoN2O*kgtoGg)</f>
        <v>3.3381098436026137E-2</v>
      </c>
      <c r="AX49" s="27">
        <f>IF(('Activity data'!AX18*EF!$H49*EF!W67)*NtoN2O*kgtoGg=0,"NO",('Activity data'!AX18*EF!$H49*EF!W67)*NtoN2O*kgtoGg)</f>
        <v>3.3792661453256691E-2</v>
      </c>
      <c r="AY49" s="27">
        <f>IF(('Activity data'!AY18*EF!$H49*EF!X67)*NtoN2O*kgtoGg=0,"NO",('Activity data'!AY18*EF!$H49*EF!X67)*NtoN2O*kgtoGg)</f>
        <v>3.4236442147019971E-2</v>
      </c>
      <c r="AZ49" s="27">
        <f>IF(('Activity data'!AZ18*EF!$H49*EF!Y67)*NtoN2O*kgtoGg=0,"NO",('Activity data'!AZ18*EF!$H49*EF!Y67)*NtoN2O*kgtoGg)</f>
        <v>3.4807456461101005E-2</v>
      </c>
      <c r="BA49" s="27">
        <f>IF(('Activity data'!BA18*EF!$H49*EF!Z67)*NtoN2O*kgtoGg=0,"NO",('Activity data'!BA18*EF!$H49*EF!Z67)*NtoN2O*kgtoGg)</f>
        <v>3.5288005210091851E-2</v>
      </c>
      <c r="BB49" s="27">
        <f>IF(('Activity data'!BB18*EF!$H49*EF!AA67)*NtoN2O*kgtoGg=0,"NO",('Activity data'!BB18*EF!$H49*EF!AA67)*NtoN2O*kgtoGg)</f>
        <v>3.5834525273774016E-2</v>
      </c>
      <c r="BC49" s="27">
        <f>IF(('Activity data'!BC18*EF!$H49*EF!AB67)*NtoN2O*kgtoGg=0,"NO",('Activity data'!BC18*EF!$H49*EF!AB67)*NtoN2O*kgtoGg)</f>
        <v>3.6462807501661768E-2</v>
      </c>
      <c r="BD49" s="27">
        <f>IF(('Activity data'!BD18*EF!$H49*EF!AC67)*NtoN2O*kgtoGg=0,"NO",('Activity data'!BD18*EF!$H49*EF!AC67)*NtoN2O*kgtoGg)</f>
        <v>3.6982755025217647E-2</v>
      </c>
      <c r="BE49" s="27">
        <f>IF(('Activity data'!BE18*EF!$H49*EF!AD67)*NtoN2O*kgtoGg=0,"NO",('Activity data'!BE18*EF!$H49*EF!AD67)*NtoN2O*kgtoGg)</f>
        <v>3.7490042893979614E-2</v>
      </c>
      <c r="BF49" s="27">
        <f>IF(('Activity data'!BF18*EF!$H49*EF!AE67)*NtoN2O*kgtoGg=0,"NO",('Activity data'!BF18*EF!$H49*EF!AE67)*NtoN2O*kgtoGg)</f>
        <v>3.7987881231780977E-2</v>
      </c>
      <c r="BG49" s="27">
        <f>IF(('Activity data'!BG18*EF!$H49*EF!AF67)*NtoN2O*kgtoGg=0,"NO",('Activity data'!BG18*EF!$H49*EF!AF67)*NtoN2O*kgtoGg)</f>
        <v>3.8537305215652733E-2</v>
      </c>
      <c r="BH49" s="27">
        <f>IF(('Activity data'!BH18*EF!$H49*EF!AG67)*NtoN2O*kgtoGg=0,"NO",('Activity data'!BH18*EF!$H49*EF!AG67)*NtoN2O*kgtoGg)</f>
        <v>3.9006178396023897E-2</v>
      </c>
      <c r="BI49" s="27">
        <f>IF(('Activity data'!BI18*EF!$H49*EF!AH67)*NtoN2O*kgtoGg=0,"NO",('Activity data'!BI18*EF!$H49*EF!AH67)*NtoN2O*kgtoGg)</f>
        <v>3.9486531252882047E-2</v>
      </c>
      <c r="BJ49" s="27">
        <f>IF(('Activity data'!BJ18*EF!$H49*EF!AI67)*NtoN2O*kgtoGg=0,"NO",('Activity data'!BJ18*EF!$H49*EF!AI67)*NtoN2O*kgtoGg)</f>
        <v>3.9981895368484323E-2</v>
      </c>
      <c r="BK49" s="27">
        <f>IF(('Activity data'!BK18*EF!$H49*EF!AJ67)*NtoN2O*kgtoGg=0,"NO",('Activity data'!BK18*EF!$H49*EF!AJ67)*NtoN2O*kgtoGg)</f>
        <v>4.0495757759300248E-2</v>
      </c>
      <c r="BL49" s="27">
        <f>IF(('Activity data'!BL18*EF!$H49*EF!AK67)*NtoN2O*kgtoGg=0,"NO",('Activity data'!BL18*EF!$H49*EF!AK67)*NtoN2O*kgtoGg)</f>
        <v>4.0998969322174235E-2</v>
      </c>
      <c r="BM49" s="27">
        <f>IF(('Activity data'!BM18*EF!$H49*EF!AL67)*NtoN2O*kgtoGg=0,"NO",('Activity data'!BM18*EF!$H49*EF!AL67)*NtoN2O*kgtoGg)</f>
        <v>4.0491726070131642E-2</v>
      </c>
      <c r="BN49" s="27">
        <f>IF(('Activity data'!BN18*EF!$H49*EF!AM67)*NtoN2O*kgtoGg=0,"NO",('Activity data'!BN18*EF!$H49*EF!AM67)*NtoN2O*kgtoGg)</f>
        <v>3.9840998993170167E-2</v>
      </c>
      <c r="BO49" s="27">
        <f>IF(('Activity data'!BO18*EF!$H49*EF!AN67)*NtoN2O*kgtoGg=0,"NO",('Activity data'!BO18*EF!$H49*EF!AN67)*NtoN2O*kgtoGg)</f>
        <v>3.9243640146600554E-2</v>
      </c>
      <c r="BP49" s="27">
        <f>IF(('Activity data'!BP18*EF!$H49*EF!AO67)*NtoN2O*kgtoGg=0,"NO",('Activity data'!BP18*EF!$H49*EF!AO67)*NtoN2O*kgtoGg)</f>
        <v>3.8610715243867361E-2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0.35383822662590492</v>
      </c>
      <c r="AM50" s="27">
        <f>IF(('Activity data'!AM19*EF!$H50*EF!L68)*NtoN2O*kgtoGg=0,"NO",('Activity data'!AM19*EF!$H50*EF!L68)*NtoN2O*kgtoGg)</f>
        <v>0.3626854885364949</v>
      </c>
      <c r="AN50" s="27">
        <f>IF(('Activity data'!AN19*EF!$H50*EF!M68)*NtoN2O*kgtoGg=0,"NO",('Activity data'!AN19*EF!$H50*EF!M68)*NtoN2O*kgtoGg)</f>
        <v>0.36919782029846049</v>
      </c>
      <c r="AO50" s="27">
        <f>IF(('Activity data'!AO19*EF!$H50*EF!N68)*NtoN2O*kgtoGg=0,"NO",('Activity data'!AO19*EF!$H50*EF!N68)*NtoN2O*kgtoGg)</f>
        <v>0.37512299667925436</v>
      </c>
      <c r="AP50" s="27">
        <f>IF(('Activity data'!AP19*EF!$H50*EF!O68)*NtoN2O*kgtoGg=0,"NO",('Activity data'!AP19*EF!$H50*EF!O68)*NtoN2O*kgtoGg)</f>
        <v>0.38159162682164721</v>
      </c>
      <c r="AQ50" s="27">
        <f>IF(('Activity data'!AQ19*EF!$H50*EF!P68)*NtoN2O*kgtoGg=0,"NO",('Activity data'!AQ19*EF!$H50*EF!P68)*NtoN2O*kgtoGg)</f>
        <v>0.38876188740399625</v>
      </c>
      <c r="AR50" s="27">
        <f>IF(('Activity data'!AR19*EF!$H50*EF!Q68)*NtoN2O*kgtoGg=0,"NO",('Activity data'!AR19*EF!$H50*EF!Q68)*NtoN2O*kgtoGg)</f>
        <v>0.39605666695966335</v>
      </c>
      <c r="AS50" s="27">
        <f>IF(('Activity data'!AS19*EF!$H50*EF!R68)*NtoN2O*kgtoGg=0,"NO",('Activity data'!AS19*EF!$H50*EF!R68)*NtoN2O*kgtoGg)</f>
        <v>0.40387265495474683</v>
      </c>
      <c r="AT50" s="27">
        <f>IF(('Activity data'!AT19*EF!$H50*EF!S68)*NtoN2O*kgtoGg=0,"NO",('Activity data'!AT19*EF!$H50*EF!S68)*NtoN2O*kgtoGg)</f>
        <v>0.41164375967672828</v>
      </c>
      <c r="AU50" s="27">
        <f>IF(('Activity data'!AU19*EF!$H50*EF!T68)*NtoN2O*kgtoGg=0,"NO",('Activity data'!AU19*EF!$H50*EF!T68)*NtoN2O*kgtoGg)</f>
        <v>0.41991853258792566</v>
      </c>
      <c r="AV50" s="27">
        <f>IF(('Activity data'!AV19*EF!$H50*EF!U68)*NtoN2O*kgtoGg=0,"NO",('Activity data'!AV19*EF!$H50*EF!U68)*NtoN2O*kgtoGg)</f>
        <v>0.42820558995576041</v>
      </c>
      <c r="AW50" s="27">
        <f>IF(('Activity data'!AW19*EF!$H50*EF!V68)*NtoN2O*kgtoGg=0,"NO",('Activity data'!AW19*EF!$H50*EF!V68)*NtoN2O*kgtoGg)</f>
        <v>0.43754042474943189</v>
      </c>
      <c r="AX50" s="27">
        <f>IF(('Activity data'!AX19*EF!$H50*EF!W68)*NtoN2O*kgtoGg=0,"NO",('Activity data'!AX19*EF!$H50*EF!W68)*NtoN2O*kgtoGg)</f>
        <v>0.44734892502871404</v>
      </c>
      <c r="AY50" s="27">
        <f>IF(('Activity data'!AY19*EF!$H50*EF!X68)*NtoN2O*kgtoGg=0,"NO",('Activity data'!AY19*EF!$H50*EF!X68)*NtoN2O*kgtoGg)</f>
        <v>0.45759693500069432</v>
      </c>
      <c r="AZ50" s="27">
        <f>IF(('Activity data'!AZ19*EF!$H50*EF!Y68)*NtoN2O*kgtoGg=0,"NO",('Activity data'!AZ19*EF!$H50*EF!Y68)*NtoN2O*kgtoGg)</f>
        <v>0.46904814672145345</v>
      </c>
      <c r="BA50" s="27">
        <f>IF(('Activity data'!BA19*EF!$H50*EF!Z68)*NtoN2O*kgtoGg=0,"NO",('Activity data'!BA19*EF!$H50*EF!Z68)*NtoN2O*kgtoGg)</f>
        <v>0.48002862275666097</v>
      </c>
      <c r="BB50" s="27">
        <f>IF(('Activity data'!BB19*EF!$H50*EF!AA68)*NtoN2O*kgtoGg=0,"NO",('Activity data'!BB19*EF!$H50*EF!AA68)*NtoN2O*kgtoGg)</f>
        <v>0.49151537875194934</v>
      </c>
      <c r="BC50" s="27">
        <f>IF(('Activity data'!BC19*EF!$H50*EF!AB68)*NtoN2O*kgtoGg=0,"NO",('Activity data'!BC19*EF!$H50*EF!AB68)*NtoN2O*kgtoGg)</f>
        <v>0.50393262897322999</v>
      </c>
      <c r="BD50" s="27">
        <f>IF(('Activity data'!BD19*EF!$H50*EF!AC68)*NtoN2O*kgtoGg=0,"NO",('Activity data'!BD19*EF!$H50*EF!AC68)*NtoN2O*kgtoGg)</f>
        <v>0.51571902741724662</v>
      </c>
      <c r="BE50" s="27">
        <f>IF(('Activity data'!BE19*EF!$H50*EF!AD68)*NtoN2O*kgtoGg=0,"NO",('Activity data'!BE19*EF!$H50*EF!AD68)*NtoN2O*kgtoGg)</f>
        <v>0.52765376492675775</v>
      </c>
      <c r="BF50" s="27">
        <f>IF(('Activity data'!BF19*EF!$H50*EF!AE68)*NtoN2O*kgtoGg=0,"NO",('Activity data'!BF19*EF!$H50*EF!AE68)*NtoN2O*kgtoGg)</f>
        <v>0.53976573505694736</v>
      </c>
      <c r="BG50" s="27">
        <f>IF(('Activity data'!BG19*EF!$H50*EF!AF68)*NtoN2O*kgtoGg=0,"NO",('Activity data'!BG19*EF!$H50*EF!AF68)*NtoN2O*kgtoGg)</f>
        <v>0.55235608063587927</v>
      </c>
      <c r="BH50" s="27">
        <f>IF(('Activity data'!BH19*EF!$H50*EF!AG68)*NtoN2O*kgtoGg=0,"NO",('Activity data'!BH19*EF!$H50*EF!AG68)*NtoN2O*kgtoGg)</f>
        <v>0.56449790687403256</v>
      </c>
      <c r="BI50" s="27">
        <f>IF(('Activity data'!BI19*EF!$H50*EF!AH68)*NtoN2O*kgtoGg=0,"NO",('Activity data'!BI19*EF!$H50*EF!AH68)*NtoN2O*kgtoGg)</f>
        <v>0.57701210225380073</v>
      </c>
      <c r="BJ50" s="27">
        <f>IF(('Activity data'!BJ19*EF!$H50*EF!AI68)*NtoN2O*kgtoGg=0,"NO",('Activity data'!BJ19*EF!$H50*EF!AI68)*NtoN2O*kgtoGg)</f>
        <v>0.58994559999863116</v>
      </c>
      <c r="BK50" s="27">
        <f>IF(('Activity data'!BK19*EF!$H50*EF!AJ68)*NtoN2O*kgtoGg=0,"NO",('Activity data'!BK19*EF!$H50*EF!AJ68)*NtoN2O*kgtoGg)</f>
        <v>0.60334786649458561</v>
      </c>
      <c r="BL50" s="27">
        <f>IF(('Activity data'!BL19*EF!$H50*EF!AK68)*NtoN2O*kgtoGg=0,"NO",('Activity data'!BL19*EF!$H50*EF!AK68)*NtoN2O*kgtoGg)</f>
        <v>0.61669735295220163</v>
      </c>
      <c r="BM50" s="27">
        <f>IF(('Activity data'!BM19*EF!$H50*EF!AL68)*NtoN2O*kgtoGg=0,"NO",('Activity data'!BM19*EF!$H50*EF!AL68)*NtoN2O*kgtoGg)</f>
        <v>0.62025892279064465</v>
      </c>
      <c r="BN50" s="27">
        <f>IF(('Activity data'!BN19*EF!$H50*EF!AM68)*NtoN2O*kgtoGg=0,"NO",('Activity data'!BN19*EF!$H50*EF!AM68)*NtoN2O*kgtoGg)</f>
        <v>0.62230399030363781</v>
      </c>
      <c r="BO50" s="27">
        <f>IF(('Activity data'!BO19*EF!$H50*EF!AN68)*NtoN2O*kgtoGg=0,"NO",('Activity data'!BO19*EF!$H50*EF!AN68)*NtoN2O*kgtoGg)</f>
        <v>0.62479173783082131</v>
      </c>
      <c r="BP50" s="27">
        <f>IF(('Activity data'!BP19*EF!$H50*EF!AO68)*NtoN2O*kgtoGg=0,"NO",('Activity data'!BP19*EF!$H50*EF!AO68)*NtoN2O*kgtoGg)</f>
        <v>0.62681248623851804</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1.5039020075966305</v>
      </c>
      <c r="AM51" s="27">
        <f>IF(('Activity data'!AM20*EF!$H51*EF!L69)*NtoN2O*kgtoGg=0,"NO",('Activity data'!AM20*EF!$H51*EF!L69)*NtoN2O*kgtoGg)</f>
        <v>1.5627222620583752</v>
      </c>
      <c r="AN51" s="27">
        <f>IF(('Activity data'!AN20*EF!$H51*EF!M69)*NtoN2O*kgtoGg=0,"NO",('Activity data'!AN20*EF!$H51*EF!M69)*NtoN2O*kgtoGg)</f>
        <v>1.5917770183338138</v>
      </c>
      <c r="AO51" s="27">
        <f>IF(('Activity data'!AO20*EF!$H51*EF!N69)*NtoN2O*kgtoGg=0,"NO",('Activity data'!AO20*EF!$H51*EF!N69)*NtoN2O*kgtoGg)</f>
        <v>1.6130831325533028</v>
      </c>
      <c r="AP51" s="27">
        <f>IF(('Activity data'!AP20*EF!$H51*EF!O69)*NtoN2O*kgtoGg=0,"NO",('Activity data'!AP20*EF!$H51*EF!O69)*NtoN2O*kgtoGg)</f>
        <v>1.6404343335153744</v>
      </c>
      <c r="AQ51" s="27">
        <f>IF(('Activity data'!AQ20*EF!$H51*EF!P69)*NtoN2O*kgtoGg=0,"NO",('Activity data'!AQ20*EF!$H51*EF!P69)*NtoN2O*kgtoGg)</f>
        <v>1.6755518143651351</v>
      </c>
      <c r="AR51" s="27">
        <f>IF(('Activity data'!AR20*EF!$H51*EF!Q69)*NtoN2O*kgtoGg=0,"NO",('Activity data'!AR20*EF!$H51*EF!Q69)*NtoN2O*kgtoGg)</f>
        <v>1.7167089334752998</v>
      </c>
      <c r="AS51" s="27">
        <f>IF(('Activity data'!AS20*EF!$H51*EF!R69)*NtoN2O*kgtoGg=0,"NO",('Activity data'!AS20*EF!$H51*EF!R69)*NtoN2O*kgtoGg)</f>
        <v>1.7632656799133932</v>
      </c>
      <c r="AT51" s="27">
        <f>IF(('Activity data'!AT20*EF!$H51*EF!S69)*NtoN2O*kgtoGg=0,"NO",('Activity data'!AT20*EF!$H51*EF!S69)*NtoN2O*kgtoGg)</f>
        <v>1.8085041614130093</v>
      </c>
      <c r="AU51" s="27">
        <f>IF(('Activity data'!AU20*EF!$H51*EF!T69)*NtoN2O*kgtoGg=0,"NO",('Activity data'!AU20*EF!$H51*EF!T69)*NtoN2O*kgtoGg)</f>
        <v>1.8587948699132508</v>
      </c>
      <c r="AV51" s="27">
        <f>IF(('Activity data'!AV20*EF!$H51*EF!U69)*NtoN2O*kgtoGg=0,"NO",('Activity data'!AV20*EF!$H51*EF!U69)*NtoN2O*kgtoGg)</f>
        <v>1.9083906284265915</v>
      </c>
      <c r="AW51" s="27">
        <f>IF(('Activity data'!AW20*EF!$H51*EF!V69)*NtoN2O*kgtoGg=0,"NO",('Activity data'!AW20*EF!$H51*EF!V69)*NtoN2O*kgtoGg)</f>
        <v>1.9733148161031748</v>
      </c>
      <c r="AX51" s="27">
        <f>IF(('Activity data'!AX20*EF!$H51*EF!W69)*NtoN2O*kgtoGg=0,"NO",('Activity data'!AX20*EF!$H51*EF!W69)*NtoN2O*kgtoGg)</f>
        <v>2.0426437674093929</v>
      </c>
      <c r="AY51" s="27">
        <f>IF(('Activity data'!AY20*EF!$H51*EF!X69)*NtoN2O*kgtoGg=0,"NO",('Activity data'!AY20*EF!$H51*EF!X69)*NtoN2O*kgtoGg)</f>
        <v>2.1159097536386708</v>
      </c>
      <c r="AZ51" s="27">
        <f>IF(('Activity data'!AZ20*EF!$H51*EF!Y69)*NtoN2O*kgtoGg=0,"NO",('Activity data'!AZ20*EF!$H51*EF!Y69)*NtoN2O*kgtoGg)</f>
        <v>2.2015552442526598</v>
      </c>
      <c r="BA51" s="27">
        <f>IF(('Activity data'!BA20*EF!$H51*EF!Z69)*NtoN2O*kgtoGg=0,"NO",('Activity data'!BA20*EF!$H51*EF!Z69)*NtoN2O*kgtoGg)</f>
        <v>2.2808024471194068</v>
      </c>
      <c r="BB51" s="27">
        <f>IF(('Activity data'!BB20*EF!$H51*EF!AA69)*NtoN2O*kgtoGg=0,"NO",('Activity data'!BB20*EF!$H51*EF!AA69)*NtoN2O*kgtoGg)</f>
        <v>2.3684681139813608</v>
      </c>
      <c r="BC51" s="27">
        <f>IF(('Activity data'!BC20*EF!$H51*EF!AB69)*NtoN2O*kgtoGg=0,"NO",('Activity data'!BC20*EF!$H51*EF!AB69)*NtoN2O*kgtoGg)</f>
        <v>2.4651933330812499</v>
      </c>
      <c r="BD51" s="27">
        <f>IF(('Activity data'!BD20*EF!$H51*EF!AC69)*NtoN2O*kgtoGg=0,"NO",('Activity data'!BD20*EF!$H51*EF!AC69)*NtoN2O*kgtoGg)</f>
        <v>2.5538575408357072</v>
      </c>
      <c r="BE51" s="27">
        <f>IF(('Activity data'!BE20*EF!$H51*EF!AD69)*NtoN2O*kgtoGg=0,"NO",('Activity data'!BE20*EF!$H51*EF!AD69)*NtoN2O*kgtoGg)</f>
        <v>2.6430345465853575</v>
      </c>
      <c r="BF51" s="27">
        <f>IF(('Activity data'!BF20*EF!$H51*EF!AE69)*NtoN2O*kgtoGg=0,"NO",('Activity data'!BF20*EF!$H51*EF!AE69)*NtoN2O*kgtoGg)</f>
        <v>2.7330349423316522</v>
      </c>
      <c r="BG51" s="27">
        <f>IF(('Activity data'!BG20*EF!$H51*EF!AF69)*NtoN2O*kgtoGg=0,"NO",('Activity data'!BG20*EF!$H51*EF!AF69)*NtoN2O*kgtoGg)</f>
        <v>2.8306817522427643</v>
      </c>
      <c r="BH51" s="27">
        <f>IF(('Activity data'!BH20*EF!$H51*EF!AG69)*NtoN2O*kgtoGg=0,"NO",('Activity data'!BH20*EF!$H51*EF!AG69)*NtoN2O*kgtoGg)</f>
        <v>2.9224750190776758</v>
      </c>
      <c r="BI51" s="27">
        <f>IF(('Activity data'!BI20*EF!$H51*EF!AH69)*NtoN2O*kgtoGg=0,"NO",('Activity data'!BI20*EF!$H51*EF!AH69)*NtoN2O*kgtoGg)</f>
        <v>3.0171799364108285</v>
      </c>
      <c r="BJ51" s="27">
        <f>IF(('Activity data'!BJ20*EF!$H51*EF!AI69)*NtoN2O*kgtoGg=0,"NO",('Activity data'!BJ20*EF!$H51*EF!AI69)*NtoN2O*kgtoGg)</f>
        <v>3.1152474382977524</v>
      </c>
      <c r="BK51" s="27">
        <f>IF(('Activity data'!BK20*EF!$H51*EF!AJ69)*NtoN2O*kgtoGg=0,"NO",('Activity data'!BK20*EF!$H51*EF!AJ69)*NtoN2O*kgtoGg)</f>
        <v>3.2171452960576303</v>
      </c>
      <c r="BL51" s="27">
        <f>IF(('Activity data'!BL20*EF!$H51*EF!AK69)*NtoN2O*kgtoGg=0,"NO",('Activity data'!BL20*EF!$H51*EF!AK69)*NtoN2O*kgtoGg)</f>
        <v>3.3210250894598712</v>
      </c>
      <c r="BM51" s="27">
        <f>IF(('Activity data'!BM20*EF!$H51*EF!AL69)*NtoN2O*kgtoGg=0,"NO",('Activity data'!BM20*EF!$H51*EF!AL69)*NtoN2O*kgtoGg)</f>
        <v>3.3229585845203804</v>
      </c>
      <c r="BN51" s="27">
        <f>IF(('Activity data'!BN20*EF!$H51*EF!AM69)*NtoN2O*kgtoGg=0,"NO",('Activity data'!BN20*EF!$H51*EF!AM69)*NtoN2O*kgtoGg)</f>
        <v>3.3094028161323226</v>
      </c>
      <c r="BO51" s="27">
        <f>IF(('Activity data'!BO20*EF!$H51*EF!AN69)*NtoN2O*kgtoGg=0,"NO",('Activity data'!BO20*EF!$H51*EF!AN69)*NtoN2O*kgtoGg)</f>
        <v>3.3005790791128726</v>
      </c>
      <c r="BP51" s="27">
        <f>IF(('Activity data'!BP20*EF!$H51*EF!AO69)*NtoN2O*kgtoGg=0,"NO",('Activity data'!BP20*EF!$H51*EF!AO69)*NtoN2O*kgtoGg)</f>
        <v>3.287176382301995</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1.4743259442746052E-2</v>
      </c>
      <c r="AM52" s="27">
        <f>IF(('Activity data'!AM21*EF!$H52*EF!L70)*NtoN2O*kgtoGg=0,"NO",('Activity data'!AM21*EF!$H52*EF!L70)*NtoN2O*kgtoGg)</f>
        <v>1.5111895355687303E-2</v>
      </c>
      <c r="AN52" s="27">
        <f>IF(('Activity data'!AN21*EF!$H52*EF!M70)*NtoN2O*kgtoGg=0,"NO",('Activity data'!AN21*EF!$H52*EF!M70)*NtoN2O*kgtoGg)</f>
        <v>1.5383242512435868E-2</v>
      </c>
      <c r="AO52" s="27">
        <f>IF(('Activity data'!AO21*EF!$H52*EF!N70)*NtoN2O*kgtoGg=0,"NO",('Activity data'!AO21*EF!$H52*EF!N70)*NtoN2O*kgtoGg)</f>
        <v>1.5630124861635612E-2</v>
      </c>
      <c r="AP52" s="27">
        <f>IF(('Activity data'!AP21*EF!$H52*EF!O70)*NtoN2O*kgtoGg=0,"NO",('Activity data'!AP21*EF!$H52*EF!O70)*NtoN2O*kgtoGg)</f>
        <v>1.589965111756865E-2</v>
      </c>
      <c r="AQ52" s="27">
        <f>IF(('Activity data'!AQ21*EF!$H52*EF!P70)*NtoN2O*kgtoGg=0,"NO",('Activity data'!AQ21*EF!$H52*EF!P70)*NtoN2O*kgtoGg)</f>
        <v>1.6198411975166523E-2</v>
      </c>
      <c r="AR52" s="27">
        <f>IF(('Activity data'!AR21*EF!$H52*EF!Q70)*NtoN2O*kgtoGg=0,"NO",('Activity data'!AR21*EF!$H52*EF!Q70)*NtoN2O*kgtoGg)</f>
        <v>1.6502361123319324E-2</v>
      </c>
      <c r="AS52" s="27">
        <f>IF(('Activity data'!AS21*EF!$H52*EF!R70)*NtoN2O*kgtoGg=0,"NO",('Activity data'!AS21*EF!$H52*EF!R70)*NtoN2O*kgtoGg)</f>
        <v>1.6828027289781132E-2</v>
      </c>
      <c r="AT52" s="27">
        <f>IF(('Activity data'!AT21*EF!$H52*EF!S70)*NtoN2O*kgtoGg=0,"NO",('Activity data'!AT21*EF!$H52*EF!S70)*NtoN2O*kgtoGg)</f>
        <v>1.7151823319863691E-2</v>
      </c>
      <c r="AU52" s="27">
        <f>IF(('Activity data'!AU21*EF!$H52*EF!T70)*NtoN2O*kgtoGg=0,"NO",('Activity data'!AU21*EF!$H52*EF!T70)*NtoN2O*kgtoGg)</f>
        <v>1.7496605524496917E-2</v>
      </c>
      <c r="AV52" s="27">
        <f>IF(('Activity data'!AV21*EF!$H52*EF!U70)*NtoN2O*kgtoGg=0,"NO",('Activity data'!AV21*EF!$H52*EF!U70)*NtoN2O*kgtoGg)</f>
        <v>1.7841899581490028E-2</v>
      </c>
      <c r="AW52" s="27">
        <f>IF(('Activity data'!AW21*EF!$H52*EF!V70)*NtoN2O*kgtoGg=0,"NO",('Activity data'!AW21*EF!$H52*EF!V70)*NtoN2O*kgtoGg)</f>
        <v>1.8230851031226344E-2</v>
      </c>
      <c r="AX52" s="27">
        <f>IF(('Activity data'!AX21*EF!$H52*EF!W70)*NtoN2O*kgtoGg=0,"NO",('Activity data'!AX21*EF!$H52*EF!W70)*NtoN2O*kgtoGg)</f>
        <v>1.8639538542863106E-2</v>
      </c>
      <c r="AY52" s="27">
        <f>IF(('Activity data'!AY21*EF!$H52*EF!X70)*NtoN2O*kgtoGg=0,"NO",('Activity data'!AY21*EF!$H52*EF!X70)*NtoN2O*kgtoGg)</f>
        <v>1.9066538958362279E-2</v>
      </c>
      <c r="AZ52" s="27">
        <f>IF(('Activity data'!AZ21*EF!$H52*EF!Y70)*NtoN2O*kgtoGg=0,"NO",('Activity data'!AZ21*EF!$H52*EF!Y70)*NtoN2O*kgtoGg)</f>
        <v>1.954367278006058E-2</v>
      </c>
      <c r="BA52" s="27">
        <f>IF(('Activity data'!BA21*EF!$H52*EF!Z70)*NtoN2O*kgtoGg=0,"NO",('Activity data'!BA21*EF!$H52*EF!Z70)*NtoN2O*kgtoGg)</f>
        <v>2.0001192614860892E-2</v>
      </c>
      <c r="BB52" s="27">
        <f>IF(('Activity data'!BB21*EF!$H52*EF!AA70)*NtoN2O*kgtoGg=0,"NO",('Activity data'!BB21*EF!$H52*EF!AA70)*NtoN2O*kgtoGg)</f>
        <v>2.0479807447997905E-2</v>
      </c>
      <c r="BC52" s="27">
        <f>IF(('Activity data'!BC21*EF!$H52*EF!AB70)*NtoN2O*kgtoGg=0,"NO",('Activity data'!BC21*EF!$H52*EF!AB70)*NtoN2O*kgtoGg)</f>
        <v>2.0997192873884605E-2</v>
      </c>
      <c r="BD52" s="27">
        <f>IF(('Activity data'!BD21*EF!$H52*EF!AC70)*NtoN2O*kgtoGg=0,"NO",('Activity data'!BD21*EF!$H52*EF!AC70)*NtoN2O*kgtoGg)</f>
        <v>2.1488292809051963E-2</v>
      </c>
      <c r="BE52" s="27">
        <f>IF(('Activity data'!BE21*EF!$H52*EF!AD70)*NtoN2O*kgtoGg=0,"NO",('Activity data'!BE21*EF!$H52*EF!AD70)*NtoN2O*kgtoGg)</f>
        <v>2.1985573538614932E-2</v>
      </c>
      <c r="BF52" s="27">
        <f>IF(('Activity data'!BF21*EF!$H52*EF!AE70)*NtoN2O*kgtoGg=0,"NO",('Activity data'!BF21*EF!$H52*EF!AE70)*NtoN2O*kgtoGg)</f>
        <v>2.2490238960706156E-2</v>
      </c>
      <c r="BG52" s="27">
        <f>IF(('Activity data'!BG21*EF!$H52*EF!AF70)*NtoN2O*kgtoGg=0,"NO",('Activity data'!BG21*EF!$H52*EF!AF70)*NtoN2O*kgtoGg)</f>
        <v>2.3014836693161657E-2</v>
      </c>
      <c r="BH52" s="27">
        <f>IF(('Activity data'!BH21*EF!$H52*EF!AG70)*NtoN2O*kgtoGg=0,"NO",('Activity data'!BH21*EF!$H52*EF!AG70)*NtoN2O*kgtoGg)</f>
        <v>2.3520746119751378E-2</v>
      </c>
      <c r="BI52" s="27">
        <f>IF(('Activity data'!BI21*EF!$H52*EF!AH70)*NtoN2O*kgtoGg=0,"NO",('Activity data'!BI21*EF!$H52*EF!AH70)*NtoN2O*kgtoGg)</f>
        <v>2.4042170927241719E-2</v>
      </c>
      <c r="BJ52" s="27">
        <f>IF(('Activity data'!BJ21*EF!$H52*EF!AI70)*NtoN2O*kgtoGg=0,"NO",('Activity data'!BJ21*EF!$H52*EF!AI70)*NtoN2O*kgtoGg)</f>
        <v>2.4581066666609655E-2</v>
      </c>
      <c r="BK52" s="27">
        <f>IF(('Activity data'!BK21*EF!$H52*EF!AJ70)*NtoN2O*kgtoGg=0,"NO",('Activity data'!BK21*EF!$H52*EF!AJ70)*NtoN2O*kgtoGg)</f>
        <v>2.5139494437274423E-2</v>
      </c>
      <c r="BL52" s="27">
        <f>IF(('Activity data'!BL21*EF!$H52*EF!AK70)*NtoN2O*kgtoGg=0,"NO",('Activity data'!BL21*EF!$H52*EF!AK70)*NtoN2O*kgtoGg)</f>
        <v>2.5695723039675093E-2</v>
      </c>
      <c r="BM52" s="27">
        <f>IF(('Activity data'!BM21*EF!$H52*EF!AL70)*NtoN2O*kgtoGg=0,"NO",('Activity data'!BM21*EF!$H52*EF!AL70)*NtoN2O*kgtoGg)</f>
        <v>2.5844121782943548E-2</v>
      </c>
      <c r="BN52" s="27">
        <f>IF(('Activity data'!BN21*EF!$H52*EF!AM70)*NtoN2O*kgtoGg=0,"NO",('Activity data'!BN21*EF!$H52*EF!AM70)*NtoN2O*kgtoGg)</f>
        <v>2.5929332929318261E-2</v>
      </c>
      <c r="BO52" s="27">
        <f>IF(('Activity data'!BO21*EF!$H52*EF!AN70)*NtoN2O*kgtoGg=0,"NO",('Activity data'!BO21*EF!$H52*EF!AN70)*NtoN2O*kgtoGg)</f>
        <v>2.6032989076284239E-2</v>
      </c>
      <c r="BP52" s="27">
        <f>IF(('Activity data'!BP21*EF!$H52*EF!AO70)*NtoN2O*kgtoGg=0,"NO",('Activity data'!BP21*EF!$H52*EF!AO70)*NtoN2O*kgtoGg)</f>
        <v>2.6117186926604932E-2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6.2662583649859674E-2</v>
      </c>
      <c r="AM53" s="27">
        <f>IF(('Activity data'!AM22*EF!$H53*EF!L71)*NtoN2O*kgtoGg=0,"NO",('Activity data'!AM22*EF!$H53*EF!L71)*NtoN2O*kgtoGg)</f>
        <v>6.5113427585765701E-2</v>
      </c>
      <c r="AN53" s="27">
        <f>IF(('Activity data'!AN22*EF!$H53*EF!M71)*NtoN2O*kgtoGg=0,"NO",('Activity data'!AN22*EF!$H53*EF!M71)*NtoN2O*kgtoGg)</f>
        <v>6.6324042430575644E-2</v>
      </c>
      <c r="AO53" s="27">
        <f>IF(('Activity data'!AO22*EF!$H53*EF!N71)*NtoN2O*kgtoGg=0,"NO",('Activity data'!AO22*EF!$H53*EF!N71)*NtoN2O*kgtoGg)</f>
        <v>6.721179718972102E-2</v>
      </c>
      <c r="AP53" s="27">
        <f>IF(('Activity data'!AP22*EF!$H53*EF!O71)*NtoN2O*kgtoGg=0,"NO",('Activity data'!AP22*EF!$H53*EF!O71)*NtoN2O*kgtoGg)</f>
        <v>6.8351430563140664E-2</v>
      </c>
      <c r="AQ53" s="27">
        <f>IF(('Activity data'!AQ22*EF!$H53*EF!P71)*NtoN2O*kgtoGg=0,"NO",('Activity data'!AQ22*EF!$H53*EF!P71)*NtoN2O*kgtoGg)</f>
        <v>6.9814658931880699E-2</v>
      </c>
      <c r="AR53" s="27">
        <f>IF(('Activity data'!AR22*EF!$H53*EF!Q71)*NtoN2O*kgtoGg=0,"NO",('Activity data'!AR22*EF!$H53*EF!Q71)*NtoN2O*kgtoGg)</f>
        <v>7.152953889480422E-2</v>
      </c>
      <c r="AS53" s="27">
        <f>IF(('Activity data'!AS22*EF!$H53*EF!R71)*NtoN2O*kgtoGg=0,"NO",('Activity data'!AS22*EF!$H53*EF!R71)*NtoN2O*kgtoGg)</f>
        <v>7.3469403329724778E-2</v>
      </c>
      <c r="AT53" s="27">
        <f>IF(('Activity data'!AT22*EF!$H53*EF!S71)*NtoN2O*kgtoGg=0,"NO",('Activity data'!AT22*EF!$H53*EF!S71)*NtoN2O*kgtoGg)</f>
        <v>7.5354340058875438E-2</v>
      </c>
      <c r="AU53" s="27">
        <f>IF(('Activity data'!AU22*EF!$H53*EF!T71)*NtoN2O*kgtoGg=0,"NO",('Activity data'!AU22*EF!$H53*EF!T71)*NtoN2O*kgtoGg)</f>
        <v>7.744978624638553E-2</v>
      </c>
      <c r="AV53" s="27">
        <f>IF(('Activity data'!AV22*EF!$H53*EF!U71)*NtoN2O*kgtoGg=0,"NO",('Activity data'!AV22*EF!$H53*EF!U71)*NtoN2O*kgtoGg)</f>
        <v>7.9516276184441403E-2</v>
      </c>
      <c r="AW53" s="27">
        <f>IF(('Activity data'!AW22*EF!$H53*EF!V71)*NtoN2O*kgtoGg=0,"NO",('Activity data'!AW22*EF!$H53*EF!V71)*NtoN2O*kgtoGg)</f>
        <v>8.2221450670965687E-2</v>
      </c>
      <c r="AX53" s="27">
        <f>IF(('Activity data'!AX22*EF!$H53*EF!W71)*NtoN2O*kgtoGg=0,"NO",('Activity data'!AX22*EF!$H53*EF!W71)*NtoN2O*kgtoGg)</f>
        <v>8.5110156975391468E-2</v>
      </c>
      <c r="AY53" s="27">
        <f>IF(('Activity data'!AY22*EF!$H53*EF!X71)*NtoN2O*kgtoGg=0,"NO",('Activity data'!AY22*EF!$H53*EF!X71)*NtoN2O*kgtoGg)</f>
        <v>8.8162906401611355E-2</v>
      </c>
      <c r="AZ53" s="27">
        <f>IF(('Activity data'!AZ22*EF!$H53*EF!Y71)*NtoN2O*kgtoGg=0,"NO",('Activity data'!AZ22*EF!$H53*EF!Y71)*NtoN2O*kgtoGg)</f>
        <v>9.1731468510527575E-2</v>
      </c>
      <c r="BA53" s="27">
        <f>IF(('Activity data'!BA22*EF!$H53*EF!Z71)*NtoN2O*kgtoGg=0,"NO",('Activity data'!BA22*EF!$H53*EF!Z71)*NtoN2O*kgtoGg)</f>
        <v>9.5033435296642044E-2</v>
      </c>
      <c r="BB53" s="27">
        <f>IF(('Activity data'!BB22*EF!$H53*EF!AA71)*NtoN2O*kgtoGg=0,"NO",('Activity data'!BB22*EF!$H53*EF!AA71)*NtoN2O*kgtoGg)</f>
        <v>9.8686171415890145E-2</v>
      </c>
      <c r="BC53" s="27">
        <f>IF(('Activity data'!BC22*EF!$H53*EF!AB71)*NtoN2O*kgtoGg=0,"NO",('Activity data'!BC22*EF!$H53*EF!AB71)*NtoN2O*kgtoGg)</f>
        <v>0.10271638887838552</v>
      </c>
      <c r="BD53" s="27">
        <f>IF(('Activity data'!BD22*EF!$H53*EF!AC71)*NtoN2O*kgtoGg=0,"NO",('Activity data'!BD22*EF!$H53*EF!AC71)*NtoN2O*kgtoGg)</f>
        <v>0.10641073086815458</v>
      </c>
      <c r="BE53" s="27">
        <f>IF(('Activity data'!BE22*EF!$H53*EF!AD71)*NtoN2O*kgtoGg=0,"NO",('Activity data'!BE22*EF!$H53*EF!AD71)*NtoN2O*kgtoGg)</f>
        <v>0.11012643944105664</v>
      </c>
      <c r="BF53" s="27">
        <f>IF(('Activity data'!BF22*EF!$H53*EF!AE71)*NtoN2O*kgtoGg=0,"NO",('Activity data'!BF22*EF!$H53*EF!AE71)*NtoN2O*kgtoGg)</f>
        <v>0.11387645593048562</v>
      </c>
      <c r="BG53" s="27">
        <f>IF(('Activity data'!BG22*EF!$H53*EF!AF71)*NtoN2O*kgtoGg=0,"NO",('Activity data'!BG22*EF!$H53*EF!AF71)*NtoN2O*kgtoGg)</f>
        <v>0.11794507301011529</v>
      </c>
      <c r="BH53" s="27">
        <f>IF(('Activity data'!BH22*EF!$H53*EF!AG71)*NtoN2O*kgtoGg=0,"NO",('Activity data'!BH22*EF!$H53*EF!AG71)*NtoN2O*kgtoGg)</f>
        <v>0.12176979246156994</v>
      </c>
      <c r="BI53" s="27">
        <f>IF(('Activity data'!BI22*EF!$H53*EF!AH71)*NtoN2O*kgtoGg=0,"NO",('Activity data'!BI22*EF!$H53*EF!AH71)*NtoN2O*kgtoGg)</f>
        <v>0.12571583068378467</v>
      </c>
      <c r="BJ53" s="27">
        <f>IF(('Activity data'!BJ22*EF!$H53*EF!AI71)*NtoN2O*kgtoGg=0,"NO",('Activity data'!BJ22*EF!$H53*EF!AI71)*NtoN2O*kgtoGg)</f>
        <v>0.1298019765957398</v>
      </c>
      <c r="BK53" s="27">
        <f>IF(('Activity data'!BK22*EF!$H53*EF!AJ71)*NtoN2O*kgtoGg=0,"NO",('Activity data'!BK22*EF!$H53*EF!AJ71)*NtoN2O*kgtoGg)</f>
        <v>0.13404772066906803</v>
      </c>
      <c r="BL53" s="27">
        <f>IF(('Activity data'!BL22*EF!$H53*EF!AK71)*NtoN2O*kgtoGg=0,"NO",('Activity data'!BL22*EF!$H53*EF!AK71)*NtoN2O*kgtoGg)</f>
        <v>0.13837604539416143</v>
      </c>
      <c r="BM53" s="27">
        <f>IF(('Activity data'!BM22*EF!$H53*EF!AL71)*NtoN2O*kgtoGg=0,"NO",('Activity data'!BM22*EF!$H53*EF!AL71)*NtoN2O*kgtoGg)</f>
        <v>0.1384566076883493</v>
      </c>
      <c r="BN53" s="27">
        <f>IF(('Activity data'!BN22*EF!$H53*EF!AM71)*NtoN2O*kgtoGg=0,"NO",('Activity data'!BN22*EF!$H53*EF!AM71)*NtoN2O*kgtoGg)</f>
        <v>0.13789178400551355</v>
      </c>
      <c r="BO53" s="27">
        <f>IF(('Activity data'!BO22*EF!$H53*EF!AN71)*NtoN2O*kgtoGg=0,"NO",('Activity data'!BO22*EF!$H53*EF!AN71)*NtoN2O*kgtoGg)</f>
        <v>0.13752412829636981</v>
      </c>
      <c r="BP53" s="27">
        <f>IF(('Activity data'!BP22*EF!$H53*EF!AO71)*NtoN2O*kgtoGg=0,"NO",('Activity data'!BP22*EF!$H53*EF!AO71)*NtoN2O*kgtoGg)</f>
        <v>0.13696568259591657</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894.45268841793256</v>
      </c>
      <c r="AN86" s="22">
        <f>'Activity data'!AN45*EF!$H$149*CtoCO2*ttoGg</f>
        <v>898.80528701778871</v>
      </c>
      <c r="AO86" s="22">
        <f>'Activity data'!AO45*EF!$H$149*CtoCO2*ttoGg</f>
        <v>901.70403097760413</v>
      </c>
      <c r="AP86" s="22">
        <f>'Activity data'!AP45*EF!$H$149*CtoCO2*ttoGg</f>
        <v>904.21453279289938</v>
      </c>
      <c r="AQ86" s="22">
        <f>'Activity data'!AQ45*EF!$H$149*CtoCO2*ttoGg</f>
        <v>906.98976629948186</v>
      </c>
      <c r="AR86" s="22">
        <f>'Activity data'!AR45*EF!$H$149*CtoCO2*ttoGg</f>
        <v>910.10578321750927</v>
      </c>
      <c r="AS86" s="22">
        <f>'Activity data'!AS45*EF!$H$149*CtoCO2*ttoGg</f>
        <v>913.35806762482832</v>
      </c>
      <c r="AT86" s="22">
        <f>'Activity data'!AT45*EF!$H$149*CtoCO2*ttoGg</f>
        <v>916.82931067191055</v>
      </c>
      <c r="AU86" s="22">
        <f>'Activity data'!AU45*EF!$H$149*CtoCO2*ttoGg</f>
        <v>920.20887436819157</v>
      </c>
      <c r="AV86" s="22">
        <f>'Activity data'!AV45*EF!$H$149*CtoCO2*ttoGg</f>
        <v>923.78435635861399</v>
      </c>
      <c r="AW86" s="22">
        <f>'Activity data'!AW45*EF!$H$149*CtoCO2*ttoGg</f>
        <v>927.29448721016604</v>
      </c>
      <c r="AX86" s="22">
        <f>'Activity data'!AX45*EF!$H$149*CtoCO2*ttoGg</f>
        <v>931.35367087216525</v>
      </c>
      <c r="AY86" s="22">
        <f>'Activity data'!AY45*EF!$H$149*CtoCO2*ttoGg</f>
        <v>935.55550853450109</v>
      </c>
      <c r="AZ86" s="22">
        <f>'Activity data'!AZ45*EF!$H$149*CtoCO2*ttoGg</f>
        <v>939.872846129604</v>
      </c>
      <c r="BA86" s="22">
        <f>'Activity data'!BA45*EF!$H$149*CtoCO2*ttoGg</f>
        <v>944.65139924700884</v>
      </c>
      <c r="BB86" s="22">
        <f>'Activity data'!BB45*EF!$H$149*CtoCO2*ttoGg</f>
        <v>949.09672391376751</v>
      </c>
      <c r="BC86" s="22">
        <f>'Activity data'!BC45*EF!$H$149*CtoCO2*ttoGg</f>
        <v>953.74510465035985</v>
      </c>
      <c r="BD86" s="22">
        <f>'Activity data'!BD45*EF!$H$149*CtoCO2*ttoGg</f>
        <v>958.68425793814959</v>
      </c>
      <c r="BE86" s="22">
        <f>'Activity data'!BE45*EF!$H$149*CtoCO2*ttoGg</f>
        <v>963.23135172847003</v>
      </c>
      <c r="BF86" s="22">
        <f>'Activity data'!BF45*EF!$H$149*CtoCO2*ttoGg</f>
        <v>967.73241942235893</v>
      </c>
      <c r="BG86" s="22">
        <f>'Activity data'!BG45*EF!$H$149*CtoCO2*ttoGg</f>
        <v>972.19985174410135</v>
      </c>
      <c r="BH86" s="22">
        <f>'Activity data'!BH45*EF!$H$149*CtoCO2*ttoGg</f>
        <v>976.82183462879004</v>
      </c>
      <c r="BI86" s="22">
        <f>'Activity data'!BI45*EF!$H$149*CtoCO2*ttoGg</f>
        <v>981.16151160733739</v>
      </c>
      <c r="BJ86" s="22">
        <f>'Activity data'!BJ45*EF!$H$149*CtoCO2*ttoGg</f>
        <v>985.54450948326496</v>
      </c>
      <c r="BK86" s="22">
        <f>'Activity data'!BK45*EF!$H$149*CtoCO2*ttoGg</f>
        <v>989.98311601125499</v>
      </c>
      <c r="BL86" s="22">
        <f>'Activity data'!BL45*EF!$H$149*CtoCO2*ttoGg</f>
        <v>994.48920644807777</v>
      </c>
      <c r="BM86" s="22">
        <f>'Activity data'!BM45*EF!$H$149*CtoCO2*ttoGg</f>
        <v>998.93632810692634</v>
      </c>
      <c r="BN86" s="22">
        <f>'Activity data'!BN45*EF!$H$149*CtoCO2*ttoGg</f>
        <v>999.88752342662531</v>
      </c>
      <c r="BO86" s="22">
        <f>'Activity data'!BO45*EF!$H$149*CtoCO2*ttoGg</f>
        <v>1000.3038476109564</v>
      </c>
      <c r="BP86" s="22">
        <f>'Activity data'!BP45*EF!$H$149*CtoCO2*ttoGg</f>
        <v>1000.8719903802482</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469.89430107433429</v>
      </c>
      <c r="AN87" s="22">
        <f>'Activity data'!AN46*EF!$H$150*CtoCO2*ttoGg</f>
        <v>469.78463372445299</v>
      </c>
      <c r="AO87" s="22">
        <f>'Activity data'!AO46*EF!$H$150*CtoCO2*ttoGg</f>
        <v>469.71159745410466</v>
      </c>
      <c r="AP87" s="22">
        <f>'Activity data'!AP46*EF!$H$150*CtoCO2*ttoGg</f>
        <v>469.64834326821102</v>
      </c>
      <c r="AQ87" s="22">
        <f>'Activity data'!AQ46*EF!$H$150*CtoCO2*ttoGg</f>
        <v>469.57841894668536</v>
      </c>
      <c r="AR87" s="22">
        <f>'Activity data'!AR46*EF!$H$150*CtoCO2*ttoGg</f>
        <v>469.49990830304444</v>
      </c>
      <c r="AS87" s="22">
        <f>'Activity data'!AS46*EF!$H$150*CtoCO2*ttoGg</f>
        <v>469.41796428642363</v>
      </c>
      <c r="AT87" s="22">
        <f>'Activity data'!AT46*EF!$H$150*CtoCO2*ttoGg</f>
        <v>469.33050342435837</v>
      </c>
      <c r="AU87" s="22">
        <f>'Activity data'!AU46*EF!$H$150*CtoCO2*ttoGg</f>
        <v>469.24535249995711</v>
      </c>
      <c r="AV87" s="22">
        <f>'Activity data'!AV46*EF!$H$150*CtoCO2*ttoGg</f>
        <v>469.15526525082481</v>
      </c>
      <c r="AW87" s="22">
        <f>'Activity data'!AW46*EF!$H$150*CtoCO2*ttoGg</f>
        <v>469.06682457811058</v>
      </c>
      <c r="AX87" s="22">
        <f>'Activity data'!AX46*EF!$H$150*CtoCO2*ttoGg</f>
        <v>468.96455006216803</v>
      </c>
      <c r="AY87" s="22">
        <f>'Activity data'!AY46*EF!$H$150*CtoCO2*ttoGg</f>
        <v>468.85868125977612</v>
      </c>
      <c r="AZ87" s="22">
        <f>'Activity data'!AZ46*EF!$H$150*CtoCO2*ttoGg</f>
        <v>468.74990234030179</v>
      </c>
      <c r="BA87" s="22">
        <f>'Activity data'!BA46*EF!$H$150*CtoCO2*ttoGg</f>
        <v>468.62950271129176</v>
      </c>
      <c r="BB87" s="22">
        <f>'Activity data'!BB46*EF!$H$150*CtoCO2*ttoGg</f>
        <v>468.51749905086206</v>
      </c>
      <c r="BC87" s="22">
        <f>'Activity data'!BC46*EF!$H$150*CtoCO2*ttoGg</f>
        <v>468.40037922349325</v>
      </c>
      <c r="BD87" s="22">
        <f>'Activity data'!BD46*EF!$H$150*CtoCO2*ttoGg</f>
        <v>468.2759331393201</v>
      </c>
      <c r="BE87" s="22">
        <f>'Activity data'!BE46*EF!$H$150*CtoCO2*ttoGg</f>
        <v>468.16136532099154</v>
      </c>
      <c r="BF87" s="22">
        <f>'Activity data'!BF46*EF!$H$150*CtoCO2*ttoGg</f>
        <v>468.04795716852817</v>
      </c>
      <c r="BG87" s="22">
        <f>'Activity data'!BG46*EF!$H$150*CtoCO2*ttoGg</f>
        <v>467.93539648730297</v>
      </c>
      <c r="BH87" s="22">
        <f>'Activity data'!BH46*EF!$H$150*CtoCO2*ttoGg</f>
        <v>467.81894177581717</v>
      </c>
      <c r="BI87" s="22">
        <f>'Activity data'!BI46*EF!$H$150*CtoCO2*ttoGg</f>
        <v>467.70959999695572</v>
      </c>
      <c r="BJ87" s="22">
        <f>'Activity data'!BJ46*EF!$H$150*CtoCO2*ttoGg</f>
        <v>467.59916671197414</v>
      </c>
      <c r="BK87" s="22">
        <f>'Activity data'!BK46*EF!$H$150*CtoCO2*ttoGg</f>
        <v>467.48733232065069</v>
      </c>
      <c r="BL87" s="22">
        <f>'Activity data'!BL46*EF!$H$150*CtoCO2*ttoGg</f>
        <v>467.37379761599226</v>
      </c>
      <c r="BM87" s="22">
        <f>'Activity data'!BM46*EF!$H$150*CtoCO2*ttoGg</f>
        <v>467.26174867884885</v>
      </c>
      <c r="BN87" s="22">
        <f>'Activity data'!BN46*EF!$H$150*CtoCO2*ttoGg</f>
        <v>467.23778251988955</v>
      </c>
      <c r="BO87" s="22">
        <f>'Activity data'!BO46*EF!$H$150*CtoCO2*ttoGg</f>
        <v>467.22729288503348</v>
      </c>
      <c r="BP87" s="22">
        <f>'Activity data'!BP46*EF!$H$150*CtoCO2*ttoGg</f>
        <v>467.21297805437939</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6.6033099204763355</v>
      </c>
      <c r="AN88" s="22">
        <f>'Activity data'!AN47*ttokg*SNEF*NtoN2O*kgtoGg</f>
        <v>6.6015814291429846</v>
      </c>
      <c r="AO88" s="22">
        <f>'Activity data'!AO47*ttokg*SNEF*NtoN2O*kgtoGg</f>
        <v>6.6004302883480781</v>
      </c>
      <c r="AP88" s="22">
        <f>'Activity data'!AP47*ttokg*SNEF*NtoN2O*kgtoGg</f>
        <v>6.5994333251476958</v>
      </c>
      <c r="AQ88" s="22">
        <f>'Activity data'!AQ47*ttokg*SNEF*NtoN2O*kgtoGg</f>
        <v>6.5983312324657941</v>
      </c>
      <c r="AR88" s="22">
        <f>'Activity data'!AR47*ttokg*SNEF*NtoN2O*kgtoGg</f>
        <v>6.5970938088638196</v>
      </c>
      <c r="AS88" s="22">
        <f>'Activity data'!AS47*ttokg*SNEF*NtoN2O*kgtoGg</f>
        <v>6.5958022711116762</v>
      </c>
      <c r="AT88" s="22">
        <f>'Activity data'!AT47*ttokg*SNEF*NtoN2O*kgtoGg</f>
        <v>6.5944237811394926</v>
      </c>
      <c r="AU88" s="22">
        <f>'Activity data'!AU47*ttokg*SNEF*NtoN2O*kgtoGg</f>
        <v>6.5930816986052285</v>
      </c>
      <c r="AV88" s="22">
        <f>'Activity data'!AV47*ttokg*SNEF*NtoN2O*kgtoGg</f>
        <v>6.5916618135661622</v>
      </c>
      <c r="AW88" s="22">
        <f>'Activity data'!AW47*ttokg*SNEF*NtoN2O*kgtoGg</f>
        <v>6.5902678805818455</v>
      </c>
      <c r="AX88" s="22">
        <f>'Activity data'!AX47*ttokg*SNEF*NtoN2O*kgtoGg</f>
        <v>6.5886559093377075</v>
      </c>
      <c r="AY88" s="22">
        <f>'Activity data'!AY47*ttokg*SNEF*NtoN2O*kgtoGg</f>
        <v>6.5869872877506541</v>
      </c>
      <c r="AZ88" s="22">
        <f>'Activity data'!AZ47*ttokg*SNEF*NtoN2O*kgtoGg</f>
        <v>6.5852727991652529</v>
      </c>
      <c r="BA88" s="22">
        <f>'Activity data'!BA47*ttokg*SNEF*NtoN2O*kgtoGg</f>
        <v>6.5833751540091709</v>
      </c>
      <c r="BB88" s="22">
        <f>'Activity data'!BB47*ttokg*SNEF*NtoN2O*kgtoGg</f>
        <v>6.5816098395690394</v>
      </c>
      <c r="BC88" s="22">
        <f>'Activity data'!BC47*ttokg*SNEF*NtoN2O*kgtoGg</f>
        <v>6.5797638880913212</v>
      </c>
      <c r="BD88" s="22">
        <f>'Activity data'!BD47*ttokg*SNEF*NtoN2O*kgtoGg</f>
        <v>6.5778024658613186</v>
      </c>
      <c r="BE88" s="22">
        <f>'Activity data'!BE47*ttokg*SNEF*NtoN2O*kgtoGg</f>
        <v>6.5759967371619705</v>
      </c>
      <c r="BF88" s="22">
        <f>'Activity data'!BF47*ttokg*SNEF*NtoN2O*kgtoGg</f>
        <v>6.5742092862125618</v>
      </c>
      <c r="BG88" s="22">
        <f>'Activity data'!BG47*ttokg*SNEF*NtoN2O*kgtoGg</f>
        <v>6.572435192444595</v>
      </c>
      <c r="BH88" s="22">
        <f>'Activity data'!BH47*ttokg*SNEF*NtoN2O*kgtoGg</f>
        <v>6.5705997240052723</v>
      </c>
      <c r="BI88" s="22">
        <f>'Activity data'!BI47*ttokg*SNEF*NtoN2O*kgtoGg</f>
        <v>6.5688763640687018</v>
      </c>
      <c r="BJ88" s="22">
        <f>'Activity data'!BJ47*ttokg*SNEF*NtoN2O*kgtoGg</f>
        <v>6.5671358006629958</v>
      </c>
      <c r="BK88" s="22">
        <f>'Activity data'!BK47*ttokg*SNEF*NtoN2O*kgtoGg</f>
        <v>6.5653731541106506</v>
      </c>
      <c r="BL88" s="22">
        <f>'Activity data'!BL47*ttokg*SNEF*NtoN2O*kgtoGg</f>
        <v>6.5635837085441313</v>
      </c>
      <c r="BM88" s="22">
        <f>'Activity data'!BM47*ttokg*SNEF*NtoN2O*kgtoGg</f>
        <v>6.561817680487712</v>
      </c>
      <c r="BN88" s="22">
        <f>'Activity data'!BN47*ttokg*SNEF*NtoN2O*kgtoGg</f>
        <v>6.5614399445608402</v>
      </c>
      <c r="BO88" s="22">
        <f>'Activity data'!BO47*ttokg*SNEF*NtoN2O*kgtoGg</f>
        <v>6.5612746151081058</v>
      </c>
      <c r="BP88" s="22">
        <f>'Activity data'!BP47*ttokg*SNEF*NtoN2O*kgtoGg</f>
        <v>6.5610489958991902</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4.3581845475143821E-2</v>
      </c>
      <c r="AN89" s="22">
        <f>'Activity data'!AN48*ttokg*ONEF*NtoN2O*kgtoGg</f>
        <v>4.3570437432343706E-2</v>
      </c>
      <c r="AO89" s="22">
        <f>'Activity data'!AO48*ttokg*ONEF*NtoN2O*kgtoGg</f>
        <v>4.3562839903097318E-2</v>
      </c>
      <c r="AP89" s="22">
        <f>'Activity data'!AP48*ttokg*ONEF*NtoN2O*kgtoGg</f>
        <v>4.3556259945974792E-2</v>
      </c>
      <c r="AQ89" s="22">
        <f>'Activity data'!AQ48*ttokg*ONEF*NtoN2O*kgtoGg</f>
        <v>4.3548986134274249E-2</v>
      </c>
      <c r="AR89" s="22">
        <f>'Activity data'!AR48*ttokg*ONEF*NtoN2O*kgtoGg</f>
        <v>4.3540819138501219E-2</v>
      </c>
      <c r="AS89" s="22">
        <f>'Activity data'!AS48*ttokg*ONEF*NtoN2O*kgtoGg</f>
        <v>4.3532294989337063E-2</v>
      </c>
      <c r="AT89" s="22">
        <f>'Activity data'!AT48*ttokg*ONEF*NtoN2O*kgtoGg</f>
        <v>4.3523196955520663E-2</v>
      </c>
      <c r="AU89" s="22">
        <f>'Activity data'!AU48*ttokg*ONEF*NtoN2O*kgtoGg</f>
        <v>4.3514339210794527E-2</v>
      </c>
      <c r="AV89" s="22">
        <f>'Activity data'!AV48*ttokg*ONEF*NtoN2O*kgtoGg</f>
        <v>4.3504967969536679E-2</v>
      </c>
      <c r="AW89" s="22">
        <f>'Activity data'!AW48*ttokg*ONEF*NtoN2O*kgtoGg</f>
        <v>4.3495768011840193E-2</v>
      </c>
      <c r="AX89" s="22">
        <f>'Activity data'!AX48*ttokg*ONEF*NtoN2O*kgtoGg</f>
        <v>4.3485129001628875E-2</v>
      </c>
      <c r="AY89" s="22">
        <f>'Activity data'!AY48*ttokg*ONEF*NtoN2O*kgtoGg</f>
        <v>4.3474116099154338E-2</v>
      </c>
      <c r="AZ89" s="22">
        <f>'Activity data'!AZ48*ttokg*ONEF*NtoN2O*kgtoGg</f>
        <v>4.3462800474490679E-2</v>
      </c>
      <c r="BA89" s="22">
        <f>'Activity data'!BA48*ttokg*ONEF*NtoN2O*kgtoGg</f>
        <v>4.345027601646053E-2</v>
      </c>
      <c r="BB89" s="22">
        <f>'Activity data'!BB48*ttokg*ONEF*NtoN2O*kgtoGg</f>
        <v>4.3438624941155669E-2</v>
      </c>
      <c r="BC89" s="22">
        <f>'Activity data'!BC48*ttokg*ONEF*NtoN2O*kgtoGg</f>
        <v>4.3426441661402734E-2</v>
      </c>
      <c r="BD89" s="22">
        <f>'Activity data'!BD48*ttokg*ONEF*NtoN2O*kgtoGg</f>
        <v>4.3413496274684708E-2</v>
      </c>
      <c r="BE89" s="22">
        <f>'Activity data'!BE48*ttokg*ONEF*NtoN2O*kgtoGg</f>
        <v>4.3401578465269014E-2</v>
      </c>
      <c r="BF89" s="22">
        <f>'Activity data'!BF48*ttokg*ONEF*NtoN2O*kgtoGg</f>
        <v>4.3389781289002914E-2</v>
      </c>
      <c r="BG89" s="22">
        <f>'Activity data'!BG48*ttokg*ONEF*NtoN2O*kgtoGg</f>
        <v>4.3378072270134328E-2</v>
      </c>
      <c r="BH89" s="22">
        <f>'Activity data'!BH48*ttokg*ONEF*NtoN2O*kgtoGg</f>
        <v>4.3365958178434805E-2</v>
      </c>
      <c r="BI89" s="22">
        <f>'Activity data'!BI48*ttokg*ONEF*NtoN2O*kgtoGg</f>
        <v>4.3354584002853441E-2</v>
      </c>
      <c r="BJ89" s="22">
        <f>'Activity data'!BJ48*ttokg*ONEF*NtoN2O*kgtoGg</f>
        <v>4.3343096284375784E-2</v>
      </c>
      <c r="BK89" s="22">
        <f>'Activity data'!BK48*ttokg*ONEF*NtoN2O*kgtoGg</f>
        <v>4.3331462817130295E-2</v>
      </c>
      <c r="BL89" s="22">
        <f>'Activity data'!BL48*ttokg*ONEF*NtoN2O*kgtoGg</f>
        <v>4.3319652476391288E-2</v>
      </c>
      <c r="BM89" s="22">
        <f>'Activity data'!BM48*ttokg*ONEF*NtoN2O*kgtoGg</f>
        <v>4.3307996691218917E-2</v>
      </c>
      <c r="BN89" s="22">
        <f>'Activity data'!BN48*ttokg*ONEF*NtoN2O*kgtoGg</f>
        <v>4.3305503634101551E-2</v>
      </c>
      <c r="BO89" s="22">
        <f>'Activity data'!BO48*ttokg*ONEF*NtoN2O*kgtoGg</f>
        <v>4.3304412459713511E-2</v>
      </c>
      <c r="BP89" s="22">
        <f>'Activity data'!BP48*ttokg*ONEF*NtoN2O*kgtoGg</f>
        <v>4.3302923372934662E-2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2.9729846063632794</v>
      </c>
      <c r="AN90" s="22">
        <f>'Activity data'!AN85*CREF*NtoN2O*kgtoGg</f>
        <v>2.9858888092104952</v>
      </c>
      <c r="AO90" s="22">
        <f>'Activity data'!AO85*CREF*NtoN2O*kgtoGg</f>
        <v>2.994482751243384</v>
      </c>
      <c r="AP90" s="22">
        <f>'Activity data'!AP85*CREF*NtoN2O*kgtoGg</f>
        <v>3.0019256669935159</v>
      </c>
      <c r="AQ90" s="22">
        <f>'Activity data'!AQ85*CREF*NtoN2O*kgtoGg</f>
        <v>3.0101534360596802</v>
      </c>
      <c r="AR90" s="22">
        <f>'Activity data'!AR85*CREF*NtoN2O*kgtoGg</f>
        <v>3.0193915299162803</v>
      </c>
      <c r="AS90" s="22">
        <f>'Activity data'!AS85*CREF*NtoN2O*kgtoGg</f>
        <v>3.0290336176820278</v>
      </c>
      <c r="AT90" s="22">
        <f>'Activity data'!AT85*CREF*NtoN2O*kgtoGg</f>
        <v>3.0393248548324077</v>
      </c>
      <c r="AU90" s="22">
        <f>'Activity data'!AU85*CREF*NtoN2O*kgtoGg</f>
        <v>3.0493442890787299</v>
      </c>
      <c r="AV90" s="22">
        <f>'Activity data'!AV85*CREF*NtoN2O*kgtoGg</f>
        <v>3.0599445647123478</v>
      </c>
      <c r="AW90" s="22">
        <f>'Activity data'!AW85*CREF*NtoN2O*kgtoGg</f>
        <v>3.0703510930171154</v>
      </c>
      <c r="AX90" s="22">
        <f>'Activity data'!AX85*CREF*NtoN2O*kgtoGg</f>
        <v>3.0823854049727974</v>
      </c>
      <c r="AY90" s="22">
        <f>'Activity data'!AY85*CREF*NtoN2O*kgtoGg</f>
        <v>3.0948426450058308</v>
      </c>
      <c r="AZ90" s="22">
        <f>'Activity data'!AZ85*CREF*NtoN2O*kgtoGg</f>
        <v>3.1076423091165886</v>
      </c>
      <c r="BA90" s="22">
        <f>'Activity data'!BA85*CREF*NtoN2O*kgtoGg</f>
        <v>3.1218093445848312</v>
      </c>
      <c r="BB90" s="22">
        <f>'Activity data'!BB85*CREF*NtoN2O*kgtoGg</f>
        <v>3.1349884535482624</v>
      </c>
      <c r="BC90" s="22">
        <f>'Activity data'!BC85*CREF*NtoN2O*kgtoGg</f>
        <v>3.1487695653507739</v>
      </c>
      <c r="BD90" s="22">
        <f>'Activity data'!BD85*CREF*NtoN2O*kgtoGg</f>
        <v>3.1634127341284399</v>
      </c>
      <c r="BE90" s="22">
        <f>'Activity data'!BE85*CREF*NtoN2O*kgtoGg</f>
        <v>3.1768935592698964</v>
      </c>
      <c r="BF90" s="22">
        <f>'Activity data'!BF85*CREF*NtoN2O*kgtoGg</f>
        <v>3.1902379302745891</v>
      </c>
      <c r="BG90" s="22">
        <f>'Activity data'!BG85*CREF*NtoN2O*kgtoGg</f>
        <v>3.2034825820758996</v>
      </c>
      <c r="BH90" s="22">
        <f>'Activity data'!BH85*CREF*NtoN2O*kgtoGg</f>
        <v>3.2171854318407167</v>
      </c>
      <c r="BI90" s="22">
        <f>'Activity data'!BI85*CREF*NtoN2O*kgtoGg</f>
        <v>3.2300513257975854</v>
      </c>
      <c r="BJ90" s="22">
        <f>'Activity data'!BJ85*CREF*NtoN2O*kgtoGg</f>
        <v>3.2430456537541659</v>
      </c>
      <c r="BK90" s="22">
        <f>'Activity data'!BK85*CREF*NtoN2O*kgtoGg</f>
        <v>3.2562048453685835</v>
      </c>
      <c r="BL90" s="22">
        <f>'Activity data'!BL85*CREF*NtoN2O*kgtoGg</f>
        <v>3.2695641073613104</v>
      </c>
      <c r="BM90" s="22">
        <f>'Activity data'!BM85*CREF*NtoN2O*kgtoGg</f>
        <v>3.2827485438893933</v>
      </c>
      <c r="BN90" s="22">
        <f>'Activity data'!BN85*CREF*NtoN2O*kgtoGg</f>
        <v>3.2855685644061317</v>
      </c>
      <c r="BO90" s="22">
        <f>'Activity data'!BO85*CREF*NtoN2O*kgtoGg</f>
        <v>3.2868028458592806</v>
      </c>
      <c r="BP90" s="22">
        <f>'Activity data'!BP85*CREF*NtoN2O*kgtoGg</f>
        <v>3.2884872257470485</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0.32109186851981386</v>
      </c>
      <c r="AM91" s="22">
        <f>'Activity data'!AM50*ManureNEF*NtoN2O*kgtoGg</f>
        <v>0.32450762661843541</v>
      </c>
      <c r="AN91" s="22">
        <f>'Activity data'!AN50*ManureNEF*NtoN2O*kgtoGg</f>
        <v>0.32671293606933899</v>
      </c>
      <c r="AO91" s="22">
        <f>'Activity data'!AO50*ManureNEF*NtoN2O*kgtoGg</f>
        <v>0.3286444924472629</v>
      </c>
      <c r="AP91" s="22">
        <f>'Activity data'!AP50*ManureNEF*NtoN2O*kgtoGg</f>
        <v>0.33089544480926375</v>
      </c>
      <c r="AQ91" s="22">
        <f>'Activity data'!AQ50*ManureNEF*NtoN2O*kgtoGg</f>
        <v>0.33354086202632599</v>
      </c>
      <c r="AR91" s="22">
        <f>'Activity data'!AR50*ManureNEF*NtoN2O*kgtoGg</f>
        <v>0.33618321131540696</v>
      </c>
      <c r="AS91" s="22">
        <f>'Activity data'!AS50*ManureNEF*NtoN2O*kgtoGg</f>
        <v>0.33911396218549422</v>
      </c>
      <c r="AT91" s="22">
        <f>'Activity data'!AT50*ManureNEF*NtoN2O*kgtoGg</f>
        <v>0.34203744019693921</v>
      </c>
      <c r="AU91" s="22">
        <f>'Activity data'!AU50*ManureNEF*NtoN2O*kgtoGg</f>
        <v>0.34523249396562056</v>
      </c>
      <c r="AV91" s="22">
        <f>'Activity data'!AV50*ManureNEF*NtoN2O*kgtoGg</f>
        <v>0.34844483048781344</v>
      </c>
      <c r="AW91" s="22">
        <f>'Activity data'!AW50*ManureNEF*NtoN2O*kgtoGg</f>
        <v>0.35212356988162091</v>
      </c>
      <c r="AX91" s="22">
        <f>'Activity data'!AX50*ManureNEF*NtoN2O*kgtoGg</f>
        <v>0.35604471124137788</v>
      </c>
      <c r="AY91" s="22">
        <f>'Activity data'!AY50*ManureNEF*NtoN2O*kgtoGg</f>
        <v>0.36018752070955157</v>
      </c>
      <c r="AZ91" s="22">
        <f>'Activity data'!AZ50*ManureNEF*NtoN2O*kgtoGg</f>
        <v>0.36493026610070783</v>
      </c>
      <c r="BA91" s="22">
        <f>'Activity data'!BA50*ManureNEF*NtoN2O*kgtoGg</f>
        <v>0.36943270164140701</v>
      </c>
      <c r="BB91" s="22">
        <f>'Activity data'!BB50*ManureNEF*NtoN2O*kgtoGg</f>
        <v>0.37411211339943246</v>
      </c>
      <c r="BC91" s="22">
        <f>'Activity data'!BC50*ManureNEF*NtoN2O*kgtoGg</f>
        <v>0.37924380129659491</v>
      </c>
      <c r="BD91" s="22">
        <f>'Activity data'!BD50*ManureNEF*NtoN2O*kgtoGg</f>
        <v>0.38405465079467876</v>
      </c>
      <c r="BE91" s="22">
        <f>'Activity data'!BE50*ManureNEF*NtoN2O*kgtoGg</f>
        <v>0.38892994169237471</v>
      </c>
      <c r="BF91" s="22">
        <f>'Activity data'!BF50*ManureNEF*NtoN2O*kgtoGg</f>
        <v>0.39388299479692029</v>
      </c>
      <c r="BG91" s="22">
        <f>'Activity data'!BG50*ManureNEF*NtoN2O*kgtoGg</f>
        <v>0.39899469569302537</v>
      </c>
      <c r="BH91" s="22">
        <f>'Activity data'!BH50*ManureNEF*NtoN2O*kgtoGg</f>
        <v>0.40387757253852202</v>
      </c>
      <c r="BI91" s="22">
        <f>'Activity data'!BI50*ManureNEF*NtoN2O*kgtoGg</f>
        <v>0.40893063326779094</v>
      </c>
      <c r="BJ91" s="22">
        <f>'Activity data'!BJ50*ManureNEF*NtoN2O*kgtoGg</f>
        <v>0.41417475515565388</v>
      </c>
      <c r="BK91" s="22">
        <f>'Activity data'!BK50*ManureNEF*NtoN2O*kgtoGg</f>
        <v>0.41963181941080846</v>
      </c>
      <c r="BL91" s="22">
        <f>'Activity data'!BL50*ManureNEF*NtoN2O*kgtoGg</f>
        <v>0.42498476263894219</v>
      </c>
      <c r="BM91" s="22">
        <f>'Activity data'!BM50*ManureNEF*NtoN2O*kgtoGg</f>
        <v>0.42565479043680976</v>
      </c>
      <c r="BN91" s="22">
        <f>'Activity data'!BN50*ManureNEF*NtoN2O*kgtoGg</f>
        <v>0.42561916614602696</v>
      </c>
      <c r="BO91" s="22">
        <f>'Activity data'!BO50*ManureNEF*NtoN2O*kgtoGg</f>
        <v>0.42581274064971009</v>
      </c>
      <c r="BP91" s="22">
        <f>'Activity data'!BP50*ManureNEF*NtoN2O*kgtoGg</f>
        <v>0.42580283623699361</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0.93886323614541067</v>
      </c>
      <c r="AM92" s="22">
        <f>'Activity data'!AM51*ManureNEF*NtoN2O*kgtoGg</f>
        <v>0.94885081296305251</v>
      </c>
      <c r="AN92" s="22">
        <f>'Activity data'!AN51*ManureNEF*NtoN2O*kgtoGg</f>
        <v>0.95529907332330999</v>
      </c>
      <c r="AO92" s="22">
        <f>'Activity data'!AO51*ManureNEF*NtoN2O*kgtoGg</f>
        <v>0.96094688770159009</v>
      </c>
      <c r="AP92" s="22">
        <f>'Activity data'!AP51*ManureNEF*NtoN2O*kgtoGg</f>
        <v>0.96752860659948492</v>
      </c>
      <c r="AQ92" s="22">
        <f>'Activity data'!AQ51*ManureNEF*NtoN2O*kgtoGg</f>
        <v>0.97526372920104831</v>
      </c>
      <c r="AR92" s="22">
        <f>'Activity data'!AR51*ManureNEF*NtoN2O*kgtoGg</f>
        <v>0.98298988127088816</v>
      </c>
      <c r="AS92" s="22">
        <f>'Activity data'!AS51*ManureNEF*NtoN2O*kgtoGg</f>
        <v>0.99155931113191342</v>
      </c>
      <c r="AT92" s="22">
        <f>'Activity data'!AT51*ManureNEF*NtoN2O*kgtoGg</f>
        <v>1.0001074753668973</v>
      </c>
      <c r="AU92" s="22">
        <f>'Activity data'!AU51*ManureNEF*NtoN2O*kgtoGg</f>
        <v>1.0094497191762815</v>
      </c>
      <c r="AV92" s="22">
        <f>'Activity data'!AV51*ManureNEF*NtoN2O*kgtoGg</f>
        <v>1.0188424972516561</v>
      </c>
      <c r="AW92" s="22">
        <f>'Activity data'!AW51*ManureNEF*NtoN2O*kgtoGg</f>
        <v>1.0295990236879293</v>
      </c>
      <c r="AX92" s="22">
        <f>'Activity data'!AX51*ManureNEF*NtoN2O*kgtoGg</f>
        <v>1.0410643263858015</v>
      </c>
      <c r="AY92" s="22">
        <f>'Activity data'!AY51*ManureNEF*NtoN2O*kgtoGg</f>
        <v>1.0531777801520197</v>
      </c>
      <c r="AZ92" s="22">
        <f>'Activity data'!AZ51*ManureNEF*NtoN2O*kgtoGg</f>
        <v>1.0670454290173785</v>
      </c>
      <c r="BA92" s="22">
        <f>'Activity data'!BA51*ManureNEF*NtoN2O*kgtoGg</f>
        <v>1.0802104189056734</v>
      </c>
      <c r="BB92" s="22">
        <f>'Activity data'!BB51*ManureNEF*NtoN2O*kgtoGg</f>
        <v>1.0938928820793723</v>
      </c>
      <c r="BC92" s="22">
        <f>'Activity data'!BC51*ManureNEF*NtoN2O*kgtoGg</f>
        <v>1.1088977874612125</v>
      </c>
      <c r="BD92" s="22">
        <f>'Activity data'!BD51*ManureNEF*NtoN2O*kgtoGg</f>
        <v>1.1229645707441436</v>
      </c>
      <c r="BE92" s="22">
        <f>'Activity data'!BE51*ManureNEF*NtoN2O*kgtoGg</f>
        <v>1.1372197787955385</v>
      </c>
      <c r="BF92" s="22">
        <f>'Activity data'!BF51*ManureNEF*NtoN2O*kgtoGg</f>
        <v>1.1517023612663144</v>
      </c>
      <c r="BG92" s="22">
        <f>'Activity data'!BG51*ManureNEF*NtoN2O*kgtoGg</f>
        <v>1.1666488252414009</v>
      </c>
      <c r="BH92" s="22">
        <f>'Activity data'!BH51*ManureNEF*NtoN2O*kgtoGg</f>
        <v>1.1809262143823829</v>
      </c>
      <c r="BI92" s="22">
        <f>'Activity data'!BI51*ManureNEF*NtoN2O*kgtoGg</f>
        <v>1.1957012162240381</v>
      </c>
      <c r="BJ92" s="22">
        <f>'Activity data'!BJ51*ManureNEF*NtoN2O*kgtoGg</f>
        <v>1.2110348753075793</v>
      </c>
      <c r="BK92" s="22">
        <f>'Activity data'!BK51*ManureNEF*NtoN2O*kgtoGg</f>
        <v>1.2269911716475213</v>
      </c>
      <c r="BL92" s="22">
        <f>'Activity data'!BL51*ManureNEF*NtoN2O*kgtoGg</f>
        <v>1.2426430211485251</v>
      </c>
      <c r="BM92" s="22">
        <f>'Activity data'!BM51*ManureNEF*NtoN2O*kgtoGg</f>
        <v>1.244602162840631</v>
      </c>
      <c r="BN92" s="22">
        <f>'Activity data'!BN51*ManureNEF*NtoN2O*kgtoGg</f>
        <v>1.2444979984558897</v>
      </c>
      <c r="BO92" s="22">
        <f>'Activity data'!BO51*ManureNEF*NtoN2O*kgtoGg</f>
        <v>1.2450640046453363</v>
      </c>
      <c r="BP92" s="22">
        <f>'Activity data'!BP51*ManureNEF*NtoN2O*kgtoGg</f>
        <v>1.2450350444321179</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5.022388946097886E-2</v>
      </c>
      <c r="AM93" s="22">
        <f>'Activity data'!AM52*ManureNEF*NtoN2O*kgtoGg</f>
        <v>5.0758168506914968E-2</v>
      </c>
      <c r="AN93" s="22">
        <f>'Activity data'!AN52*ManureNEF*NtoN2O*kgtoGg</f>
        <v>5.1103114078411428E-2</v>
      </c>
      <c r="AO93" s="22">
        <f>'Activity data'!AO52*ManureNEF*NtoN2O*kgtoGg</f>
        <v>5.1405240303095054E-2</v>
      </c>
      <c r="AP93" s="22">
        <f>'Activity data'!AP52*ManureNEF*NtoN2O*kgtoGg</f>
        <v>5.1757325153864435E-2</v>
      </c>
      <c r="AQ93" s="22">
        <f>'Activity data'!AQ52*ManureNEF*NtoN2O*kgtoGg</f>
        <v>5.2171110599445417E-2</v>
      </c>
      <c r="AR93" s="22">
        <f>'Activity data'!AR52*ManureNEF*NtoN2O*kgtoGg</f>
        <v>5.2584416172158512E-2</v>
      </c>
      <c r="AS93" s="22">
        <f>'Activity data'!AS52*ManureNEF*NtoN2O*kgtoGg</f>
        <v>5.3042832351974815E-2</v>
      </c>
      <c r="AT93" s="22">
        <f>'Activity data'!AT52*ManureNEF*NtoN2O*kgtoGg</f>
        <v>5.3500110940701687E-2</v>
      </c>
      <c r="AU93" s="22">
        <f>'Activity data'!AU52*ManureNEF*NtoN2O*kgtoGg</f>
        <v>5.3999868309332275E-2</v>
      </c>
      <c r="AV93" s="22">
        <f>'Activity data'!AV52*ManureNEF*NtoN2O*kgtoGg</f>
        <v>5.4502328976261692E-2</v>
      </c>
      <c r="AW93" s="22">
        <f>'Activity data'!AW52*ManureNEF*NtoN2O*kgtoGg</f>
        <v>5.5077742491160264E-2</v>
      </c>
      <c r="AX93" s="22">
        <f>'Activity data'!AX52*ManureNEF*NtoN2O*kgtoGg</f>
        <v>5.5691071539700619E-2</v>
      </c>
      <c r="AY93" s="22">
        <f>'Activity data'!AY52*ManureNEF*NtoN2O*kgtoGg</f>
        <v>5.633907301587196E-2</v>
      </c>
      <c r="AZ93" s="22">
        <f>'Activity data'!AZ52*ManureNEF*NtoN2O*kgtoGg</f>
        <v>5.7080914039019208E-2</v>
      </c>
      <c r="BA93" s="22">
        <f>'Activity data'!BA52*ManureNEF*NtoN2O*kgtoGg</f>
        <v>5.7785166768755676E-2</v>
      </c>
      <c r="BB93" s="22">
        <f>'Activity data'!BB52*ManureNEF*NtoN2O*kgtoGg</f>
        <v>5.8517101401547436E-2</v>
      </c>
      <c r="BC93" s="22">
        <f>'Activity data'!BC52*ManureNEF*NtoN2O*kgtoGg</f>
        <v>5.9319779236035861E-2</v>
      </c>
      <c r="BD93" s="22">
        <f>'Activity data'!BD52*ManureNEF*NtoN2O*kgtoGg</f>
        <v>6.0072272827726626E-2</v>
      </c>
      <c r="BE93" s="22">
        <f>'Activity data'!BE52*ManureNEF*NtoN2O*kgtoGg</f>
        <v>6.0834846082118733E-2</v>
      </c>
      <c r="BF93" s="22">
        <f>'Activity data'!BF52*ManureNEF*NtoN2O*kgtoGg</f>
        <v>6.1609582585923126E-2</v>
      </c>
      <c r="BG93" s="22">
        <f>'Activity data'!BG52*ManureNEF*NtoN2O*kgtoGg</f>
        <v>6.2409134134665374E-2</v>
      </c>
      <c r="BH93" s="22">
        <f>'Activity data'!BH52*ManureNEF*NtoN2O*kgtoGg</f>
        <v>6.3172893952284884E-2</v>
      </c>
      <c r="BI93" s="22">
        <f>'Activity data'!BI52*ManureNEF*NtoN2O*kgtoGg</f>
        <v>6.3963273243658164E-2</v>
      </c>
      <c r="BJ93" s="22">
        <f>'Activity data'!BJ52*ManureNEF*NtoN2O*kgtoGg</f>
        <v>6.4783537547547509E-2</v>
      </c>
      <c r="BK93" s="22">
        <f>'Activity data'!BK52*ManureNEF*NtoN2O*kgtoGg</f>
        <v>6.5637109433985444E-2</v>
      </c>
      <c r="BL93" s="22">
        <f>'Activity data'!BL52*ManureNEF*NtoN2O*kgtoGg</f>
        <v>6.6474395131128822E-2</v>
      </c>
      <c r="BM93" s="22">
        <f>'Activity data'!BM52*ManureNEF*NtoN2O*kgtoGg</f>
        <v>6.6579198165260492E-2</v>
      </c>
      <c r="BN93" s="22">
        <f>'Activity data'!BN52*ManureNEF*NtoN2O*kgtoGg</f>
        <v>6.6573625957995791E-2</v>
      </c>
      <c r="BO93" s="22">
        <f>'Activity data'!BO52*ManureNEF*NtoN2O*kgtoGg</f>
        <v>6.6603904097770117E-2</v>
      </c>
      <c r="BP93" s="22">
        <f>'Activity data'!BP52*ManureNEF*NtoN2O*kgtoGg</f>
        <v>6.6602354889651771E-2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0.3211051307968153</v>
      </c>
      <c r="AM94" s="22">
        <f>'Activity data'!AM53*ManureNEF*NtoN2O*kgtoGg</f>
        <v>0.32629980914658957</v>
      </c>
      <c r="AN94" s="22">
        <f>'Activity data'!AN53*ManureNEF*NtoN2O*kgtoGg</f>
        <v>0.32742452889570689</v>
      </c>
      <c r="AO94" s="22">
        <f>'Activity data'!AO53*ManureNEF*NtoN2O*kgtoGg</f>
        <v>0.32749603015431444</v>
      </c>
      <c r="AP94" s="22">
        <f>'Activity data'!AP53*ManureNEF*NtoN2O*kgtoGg</f>
        <v>0.32833171238494757</v>
      </c>
      <c r="AQ94" s="22">
        <f>'Activity data'!AQ53*ManureNEF*NtoN2O*kgtoGg</f>
        <v>0.33012210463931546</v>
      </c>
      <c r="AR94" s="22">
        <f>'Activity data'!AR53*ManureNEF*NtoN2O*kgtoGg</f>
        <v>0.33232065310296099</v>
      </c>
      <c r="AS94" s="22">
        <f>'Activity data'!AS53*ManureNEF*NtoN2O*kgtoGg</f>
        <v>0.33511653092135701</v>
      </c>
      <c r="AT94" s="22">
        <f>'Activity data'!AT53*ManureNEF*NtoN2O*kgtoGg</f>
        <v>0.3376550052300456</v>
      </c>
      <c r="AU94" s="22">
        <f>'Activity data'!AU53*ManureNEF*NtoN2O*kgtoGg</f>
        <v>0.34071898728992239</v>
      </c>
      <c r="AV94" s="22">
        <f>'Activity data'!AV53*ManureNEF*NtoN2O*kgtoGg</f>
        <v>0.34359242997089789</v>
      </c>
      <c r="AW94" s="22">
        <f>'Activity data'!AW53*ManureNEF*NtoN2O*kgtoGg</f>
        <v>0.3450468089428213</v>
      </c>
      <c r="AX94" s="22">
        <f>'Activity data'!AX53*ManureNEF*NtoN2O*kgtoGg</f>
        <v>0.34674678745950149</v>
      </c>
      <c r="AY94" s="22">
        <f>'Activity data'!AY53*ManureNEF*NtoN2O*kgtoGg</f>
        <v>0.34860871277668409</v>
      </c>
      <c r="AZ94" s="22">
        <f>'Activity data'!AZ53*ManureNEF*NtoN2O*kgtoGg</f>
        <v>0.35154501529113319</v>
      </c>
      <c r="BA94" s="22">
        <f>'Activity data'!BA53*ManureNEF*NtoN2O*kgtoGg</f>
        <v>0.35342544830080913</v>
      </c>
      <c r="BB94" s="22">
        <f>'Activity data'!BB53*ManureNEF*NtoN2O*kgtoGg</f>
        <v>0.35569337430763925</v>
      </c>
      <c r="BC94" s="22">
        <f>'Activity data'!BC53*ManureNEF*NtoN2O*kgtoGg</f>
        <v>0.35854905837825068</v>
      </c>
      <c r="BD94" s="22">
        <f>'Activity data'!BD53*ManureNEF*NtoN2O*kgtoGg</f>
        <v>0.36018592393981635</v>
      </c>
      <c r="BE94" s="22">
        <f>'Activity data'!BE53*ManureNEF*NtoN2O*kgtoGg</f>
        <v>0.36151643092820246</v>
      </c>
      <c r="BF94" s="22">
        <f>'Activity data'!BF53*ManureNEF*NtoN2O*kgtoGg</f>
        <v>0.36256946478976249</v>
      </c>
      <c r="BG94" s="22">
        <f>'Activity data'!BG53*ManureNEF*NtoN2O*kgtoGg</f>
        <v>0.36569795335814526</v>
      </c>
      <c r="BH94" s="22">
        <f>'Activity data'!BH53*ManureNEF*NtoN2O*kgtoGg</f>
        <v>0.36797828035026048</v>
      </c>
      <c r="BI94" s="22">
        <f>'Activity data'!BI53*ManureNEF*NtoN2O*kgtoGg</f>
        <v>0.37025150474806157</v>
      </c>
      <c r="BJ94" s="22">
        <f>'Activity data'!BJ53*ManureNEF*NtoN2O*kgtoGg</f>
        <v>0.37254510388238549</v>
      </c>
      <c r="BK94" s="22">
        <f>'Activity data'!BK53*ManureNEF*NtoN2O*kgtoGg</f>
        <v>0.37488517609095873</v>
      </c>
      <c r="BL94" s="22">
        <f>'Activity data'!BL53*ManureNEF*NtoN2O*kgtoGg</f>
        <v>0.37695584620034367</v>
      </c>
      <c r="BM94" s="22">
        <f>'Activity data'!BM53*ManureNEF*NtoN2O*kgtoGg</f>
        <v>0.37000533335578462</v>
      </c>
      <c r="BN94" s="22">
        <f>'Activity data'!BN53*ManureNEF*NtoN2O*kgtoGg</f>
        <v>0.36179439525146212</v>
      </c>
      <c r="BO94" s="22">
        <f>'Activity data'!BO53*ManureNEF*NtoN2O*kgtoGg</f>
        <v>0.35406056810812181</v>
      </c>
      <c r="BP94" s="22">
        <f>'Activity data'!BP53*ManureNEF*NtoN2O*kgtoGg</f>
        <v>0.3460290882482005</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2.1355901515471039</v>
      </c>
      <c r="AM95" s="22">
        <f>'Activity data'!AM54*ManureNEF*NtoN2O*kgtoGg</f>
        <v>2.1701386618642835</v>
      </c>
      <c r="AN95" s="22">
        <f>'Activity data'!AN54*ManureNEF*NtoN2O*kgtoGg</f>
        <v>2.177618892446413</v>
      </c>
      <c r="AO95" s="22">
        <f>'Activity data'!AO54*ManureNEF*NtoN2O*kgtoGg</f>
        <v>2.1780944294872784</v>
      </c>
      <c r="AP95" s="22">
        <f>'Activity data'!AP54*ManureNEF*NtoN2O*kgtoGg</f>
        <v>2.1836523436107127</v>
      </c>
      <c r="AQ95" s="22">
        <f>'Activity data'!AQ54*ManureNEF*NtoN2O*kgtoGg</f>
        <v>2.1955597960277635</v>
      </c>
      <c r="AR95" s="22">
        <f>'Activity data'!AR54*ManureNEF*NtoN2O*kgtoGg</f>
        <v>2.210181793611576</v>
      </c>
      <c r="AS95" s="22">
        <f>'Activity data'!AS54*ManureNEF*NtoN2O*kgtoGg</f>
        <v>2.2287764797789351</v>
      </c>
      <c r="AT95" s="22">
        <f>'Activity data'!AT54*ManureNEF*NtoN2O*kgtoGg</f>
        <v>2.2456592393914581</v>
      </c>
      <c r="AU95" s="22">
        <f>'Activity data'!AU54*ManureNEF*NtoN2O*kgtoGg</f>
        <v>2.2660370200122562</v>
      </c>
      <c r="AV95" s="22">
        <f>'Activity data'!AV54*ManureNEF*NtoN2O*kgtoGg</f>
        <v>2.2851475707384279</v>
      </c>
      <c r="AW95" s="22">
        <f>'Activity data'!AW54*ManureNEF*NtoN2O*kgtoGg</f>
        <v>2.2948202826049413</v>
      </c>
      <c r="AX95" s="22">
        <f>'Activity data'!AX54*ManureNEF*NtoN2O*kgtoGg</f>
        <v>2.3061264157989352</v>
      </c>
      <c r="AY95" s="22">
        <f>'Activity data'!AY54*ManureNEF*NtoN2O*kgtoGg</f>
        <v>2.3185096167787025</v>
      </c>
      <c r="AZ95" s="22">
        <f>'Activity data'!AZ54*ManureNEF*NtoN2O*kgtoGg</f>
        <v>2.3380382325820674</v>
      </c>
      <c r="BA95" s="22">
        <f>'Activity data'!BA54*ManureNEF*NtoN2O*kgtoGg</f>
        <v>2.3505445236093796</v>
      </c>
      <c r="BB95" s="22">
        <f>'Activity data'!BB54*ManureNEF*NtoN2O*kgtoGg</f>
        <v>2.3656279339323647</v>
      </c>
      <c r="BC95" s="22">
        <f>'Activity data'!BC54*ManureNEF*NtoN2O*kgtoGg</f>
        <v>2.3846203765694365</v>
      </c>
      <c r="BD95" s="22">
        <f>'Activity data'!BD54*ManureNEF*NtoN2O*kgtoGg</f>
        <v>2.3955067612373226</v>
      </c>
      <c r="BE95" s="22">
        <f>'Activity data'!BE54*ManureNEF*NtoN2O*kgtoGg</f>
        <v>2.404355631431053</v>
      </c>
      <c r="BF95" s="22">
        <f>'Activity data'!BF54*ManureNEF*NtoN2O*kgtoGg</f>
        <v>2.4113590970512155</v>
      </c>
      <c r="BG95" s="22">
        <f>'Activity data'!BG54*ManureNEF*NtoN2O*kgtoGg</f>
        <v>2.4321658943742195</v>
      </c>
      <c r="BH95" s="22">
        <f>'Activity data'!BH54*ManureNEF*NtoN2O*kgtoGg</f>
        <v>2.4473317805579247</v>
      </c>
      <c r="BI95" s="22">
        <f>'Activity data'!BI54*ManureNEF*NtoN2O*kgtoGg</f>
        <v>2.4624504291580069</v>
      </c>
      <c r="BJ95" s="22">
        <f>'Activity data'!BJ54*ManureNEF*NtoN2O*kgtoGg</f>
        <v>2.4777045850498927</v>
      </c>
      <c r="BK95" s="22">
        <f>'Activity data'!BK54*ManureNEF*NtoN2O*kgtoGg</f>
        <v>2.4932678217697091</v>
      </c>
      <c r="BL95" s="22">
        <f>'Activity data'!BL54*ManureNEF*NtoN2O*kgtoGg</f>
        <v>2.5070393323081173</v>
      </c>
      <c r="BM95" s="22">
        <f>'Activity data'!BM54*ManureNEF*NtoN2O*kgtoGg</f>
        <v>2.4608132046152709</v>
      </c>
      <c r="BN95" s="22">
        <f>'Activity data'!BN54*ManureNEF*NtoN2O*kgtoGg</f>
        <v>2.4062043028296127</v>
      </c>
      <c r="BO95" s="22">
        <f>'Activity data'!BO54*ManureNEF*NtoN2O*kgtoGg</f>
        <v>2.3547685470691855</v>
      </c>
      <c r="BP95" s="22">
        <f>'Activity data'!BP54*ManureNEF*NtoN2O*kgtoGg</f>
        <v>2.3013531773158755</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0.38136130541954277</v>
      </c>
      <c r="AM96" s="22">
        <f>'Activity data'!AM55*ManureNEF*NtoN2O*kgtoGg</f>
        <v>0.39686743839372168</v>
      </c>
      <c r="AN96" s="22">
        <f>'Activity data'!AN55*ManureNEF*NtoN2O*kgtoGg</f>
        <v>0.40769820864829881</v>
      </c>
      <c r="AO96" s="22">
        <f>'Activity data'!AO55*ManureNEF*NtoN2O*kgtoGg</f>
        <v>0.41735386666412772</v>
      </c>
      <c r="AP96" s="22">
        <f>'Activity data'!AP55*ManureNEF*NtoN2O*kgtoGg</f>
        <v>0.42811934365181809</v>
      </c>
      <c r="AQ96" s="22">
        <f>'Activity data'!AQ55*ManureNEF*NtoN2O*kgtoGg</f>
        <v>0.44032457100839445</v>
      </c>
      <c r="AR96" s="22">
        <f>'Activity data'!AR55*ManureNEF*NtoN2O*kgtoGg</f>
        <v>0.4533186301639216</v>
      </c>
      <c r="AS96" s="22">
        <f>'Activity data'!AS55*ManureNEF*NtoN2O*kgtoGg</f>
        <v>0.46741190669069893</v>
      </c>
      <c r="AT96" s="22">
        <f>'Activity data'!AT55*ManureNEF*NtoN2O*kgtoGg</f>
        <v>0.48145089919731759</v>
      </c>
      <c r="AU96" s="22">
        <f>'Activity data'!AU55*ManureNEF*NtoN2O*kgtoGg</f>
        <v>0.49656267378417646</v>
      </c>
      <c r="AV96" s="22">
        <f>'Activity data'!AV55*ManureNEF*NtoN2O*kgtoGg</f>
        <v>0.51174141775167759</v>
      </c>
      <c r="AW96" s="22">
        <f>'Activity data'!AW55*ManureNEF*NtoN2O*kgtoGg</f>
        <v>0.53095011461855668</v>
      </c>
      <c r="AX96" s="22">
        <f>'Activity data'!AX55*ManureNEF*NtoN2O*kgtoGg</f>
        <v>0.55129441811355295</v>
      </c>
      <c r="AY96" s="22">
        <f>'Activity data'!AY55*ManureNEF*NtoN2O*kgtoGg</f>
        <v>0.57271756003309793</v>
      </c>
      <c r="AZ96" s="22">
        <f>'Activity data'!AZ55*ManureNEF*NtoN2O*kgtoGg</f>
        <v>0.59684122474230139</v>
      </c>
      <c r="BA96" s="22">
        <f>'Activity data'!BA55*ManureNEF*NtoN2O*kgtoGg</f>
        <v>0.62016113785771598</v>
      </c>
      <c r="BB96" s="22">
        <f>'Activity data'!BB55*ManureNEF*NtoN2O*kgtoGg</f>
        <v>0.64516881522095104</v>
      </c>
      <c r="BC96" s="22">
        <f>'Activity data'!BC55*ManureNEF*NtoN2O*kgtoGg</f>
        <v>0.67236920591887095</v>
      </c>
      <c r="BD96" s="22">
        <f>'Activity data'!BD55*ManureNEF*NtoN2O*kgtoGg</f>
        <v>0.69843698474459193</v>
      </c>
      <c r="BE96" s="22">
        <f>'Activity data'!BE55*ManureNEF*NtoN2O*kgtoGg</f>
        <v>0.72503403926522347</v>
      </c>
      <c r="BF96" s="22">
        <f>'Activity data'!BF55*ManureNEF*NtoN2O*kgtoGg</f>
        <v>0.7522274612927079</v>
      </c>
      <c r="BG96" s="22">
        <f>'Activity data'!BG55*ManureNEF*NtoN2O*kgtoGg</f>
        <v>0.78012558800608989</v>
      </c>
      <c r="BH96" s="22">
        <f>'Activity data'!BH55*ManureNEF*NtoN2O*kgtoGg</f>
        <v>0.80721534484276947</v>
      </c>
      <c r="BI96" s="22">
        <f>'Activity data'!BI55*ManureNEF*NtoN2O*kgtoGg</f>
        <v>0.83528726164502387</v>
      </c>
      <c r="BJ96" s="22">
        <f>'Activity data'!BJ55*ManureNEF*NtoN2O*kgtoGg</f>
        <v>0.86445353294815874</v>
      </c>
      <c r="BK96" s="22">
        <f>'Activity data'!BK55*ManureNEF*NtoN2O*kgtoGg</f>
        <v>0.89483347499380606</v>
      </c>
      <c r="BL96" s="22">
        <f>'Activity data'!BL55*ManureNEF*NtoN2O*kgtoGg</f>
        <v>0.92571751036864225</v>
      </c>
      <c r="BM96" s="22">
        <f>'Activity data'!BM55*ManureNEF*NtoN2O*kgtoGg</f>
        <v>0.93499322137570196</v>
      </c>
      <c r="BN96" s="22">
        <f>'Activity data'!BN55*ManureNEF*NtoN2O*kgtoGg</f>
        <v>0.94091175837580598</v>
      </c>
      <c r="BO96" s="22">
        <f>'Activity data'!BO55*ManureNEF*NtoN2O*kgtoGg</f>
        <v>0.94783137802621698</v>
      </c>
      <c r="BP96" s="22">
        <f>'Activity data'!BP55*ManureNEF*NtoN2O*kgtoGg</f>
        <v>0.95371448005151704</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5.9540447084892777E-2</v>
      </c>
      <c r="AM97" s="22">
        <f>'Activity data'!AM56*ManureNEF*NtoN2O*kgtoGg</f>
        <v>5.9630230365681533E-2</v>
      </c>
      <c r="AN97" s="22">
        <f>'Activity data'!AN56*ManureNEF*NtoN2O*kgtoGg</f>
        <v>5.9730408767765364E-2</v>
      </c>
      <c r="AO97" s="22">
        <f>'Activity data'!AO56*ManureNEF*NtoN2O*kgtoGg</f>
        <v>5.9843298292038202E-2</v>
      </c>
      <c r="AP97" s="22">
        <f>'Activity data'!AP56*ManureNEF*NtoN2O*kgtoGg</f>
        <v>5.997014779285622E-2</v>
      </c>
      <c r="AQ97" s="22">
        <f>'Activity data'!AQ56*ManureNEF*NtoN2O*kgtoGg</f>
        <v>6.0110531129603649E-2</v>
      </c>
      <c r="AR97" s="22">
        <f>'Activity data'!AR56*ManureNEF*NtoN2O*kgtoGg</f>
        <v>6.019703256221802E-2</v>
      </c>
      <c r="AS97" s="22">
        <f>'Activity data'!AS56*ManureNEF*NtoN2O*kgtoGg</f>
        <v>6.0294840563124154E-2</v>
      </c>
      <c r="AT97" s="22">
        <f>'Activity data'!AT56*ManureNEF*NtoN2O*kgtoGg</f>
        <v>6.0402436351888272E-2</v>
      </c>
      <c r="AU97" s="22">
        <f>'Activity data'!AU56*ManureNEF*NtoN2O*kgtoGg</f>
        <v>6.052030790668686E-2</v>
      </c>
      <c r="AV97" s="22">
        <f>'Activity data'!AV56*ManureNEF*NtoN2O*kgtoGg</f>
        <v>6.0647175721641591E-2</v>
      </c>
      <c r="AW97" s="22">
        <f>'Activity data'!AW56*ManureNEF*NtoN2O*kgtoGg</f>
        <v>6.073139270291688E-2</v>
      </c>
      <c r="AX97" s="22">
        <f>'Activity data'!AX56*ManureNEF*NtoN2O*kgtoGg</f>
        <v>6.0824161588876428E-2</v>
      </c>
      <c r="AY97" s="22">
        <f>'Activity data'!AY56*ManureNEF*NtoN2O*kgtoGg</f>
        <v>6.0925083904105781E-2</v>
      </c>
      <c r="AZ97" s="22">
        <f>'Activity data'!AZ56*ManureNEF*NtoN2O*kgtoGg</f>
        <v>6.1035145437939795E-2</v>
      </c>
      <c r="BA97" s="22">
        <f>'Activity data'!BA56*ManureNEF*NtoN2O*kgtoGg</f>
        <v>6.1151218645949836E-2</v>
      </c>
      <c r="BB97" s="22">
        <f>'Activity data'!BB56*ManureNEF*NtoN2O*kgtoGg</f>
        <v>6.1224612372745936E-2</v>
      </c>
      <c r="BC97" s="22">
        <f>'Activity data'!BC56*ManureNEF*NtoN2O*kgtoGg</f>
        <v>6.130549937799374E-2</v>
      </c>
      <c r="BD97" s="22">
        <f>'Activity data'!BD56*ManureNEF*NtoN2O*kgtoGg</f>
        <v>6.1391029636631712E-2</v>
      </c>
      <c r="BE97" s="22">
        <f>'Activity data'!BE56*ManureNEF*NtoN2O*kgtoGg</f>
        <v>6.1482303459782041E-2</v>
      </c>
      <c r="BF97" s="22">
        <f>'Activity data'!BF56*ManureNEF*NtoN2O*kgtoGg</f>
        <v>6.1579173941604996E-2</v>
      </c>
      <c r="BG97" s="22">
        <f>'Activity data'!BG56*ManureNEF*NtoN2O*kgtoGg</f>
        <v>6.1635308394539241E-2</v>
      </c>
      <c r="BH97" s="22">
        <f>'Activity data'!BH56*ManureNEF*NtoN2O*kgtoGg</f>
        <v>6.169536467209745E-2</v>
      </c>
      <c r="BI97" s="22">
        <f>'Activity data'!BI56*ManureNEF*NtoN2O*kgtoGg</f>
        <v>6.1760532669084642E-2</v>
      </c>
      <c r="BJ97" s="22">
        <f>'Activity data'!BJ56*ManureNEF*NtoN2O*kgtoGg</f>
        <v>6.183073050182504E-2</v>
      </c>
      <c r="BK97" s="22">
        <f>'Activity data'!BK56*ManureNEF*NtoN2O*kgtoGg</f>
        <v>6.1905889896205053E-2</v>
      </c>
      <c r="BL97" s="22">
        <f>'Activity data'!BL56*ManureNEF*NtoN2O*kgtoGg</f>
        <v>6.1937913834518382E-2</v>
      </c>
      <c r="BM97" s="22">
        <f>'Activity data'!BM56*ManureNEF*NtoN2O*kgtoGg</f>
        <v>6.1957830754164368E-2</v>
      </c>
      <c r="BN97" s="22">
        <f>'Activity data'!BN56*ManureNEF*NtoN2O*kgtoGg</f>
        <v>6.1978999509095439E-2</v>
      </c>
      <c r="BO97" s="22">
        <f>'Activity data'!BO56*ManureNEF*NtoN2O*kgtoGg</f>
        <v>6.2004471051411582E-2</v>
      </c>
      <c r="BP97" s="22">
        <f>'Activity data'!BP56*ManureNEF*NtoN2O*kgtoGg</f>
        <v>6.2032669331591198E-2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4.8457830523984648E-2</v>
      </c>
      <c r="AM98" s="22">
        <f>'Activity data'!AM57*ManureNEF*NtoN2O*kgtoGg</f>
        <v>4.853090191019957E-2</v>
      </c>
      <c r="AN98" s="22">
        <f>'Activity data'!AN57*ManureNEF*NtoN2O*kgtoGg</f>
        <v>4.8612433512127601E-2</v>
      </c>
      <c r="AO98" s="22">
        <f>'Activity data'!AO57*ManureNEF*NtoN2O*kgtoGg</f>
        <v>4.8704310239679652E-2</v>
      </c>
      <c r="AP98" s="22">
        <f>'Activity data'!AP57*ManureNEF*NtoN2O*kgtoGg</f>
        <v>4.8807548490543425E-2</v>
      </c>
      <c r="AQ98" s="22">
        <f>'Activity data'!AQ57*ManureNEF*NtoN2O*kgtoGg</f>
        <v>4.8921801444183483E-2</v>
      </c>
      <c r="AR98" s="22">
        <f>'Activity data'!AR57*ManureNEF*NtoN2O*kgtoGg</f>
        <v>4.8992201852089926E-2</v>
      </c>
      <c r="AS98" s="22">
        <f>'Activity data'!AS57*ManureNEF*NtoN2O*kgtoGg</f>
        <v>4.907180426967072E-2</v>
      </c>
      <c r="AT98" s="22">
        <f>'Activity data'!AT57*ManureNEF*NtoN2O*kgtoGg</f>
        <v>4.9159372616102391E-2</v>
      </c>
      <c r="AU98" s="22">
        <f>'Activity data'!AU57*ManureNEF*NtoN2O*kgtoGg</f>
        <v>4.9255304039289127E-2</v>
      </c>
      <c r="AV98" s="22">
        <f>'Activity data'!AV57*ManureNEF*NtoN2O*kgtoGg</f>
        <v>4.9358557195370738E-2</v>
      </c>
      <c r="AW98" s="22">
        <f>'Activity data'!AW57*ManureNEF*NtoN2O*kgtoGg</f>
        <v>4.9427098370415333E-2</v>
      </c>
      <c r="AX98" s="22">
        <f>'Activity data'!AX57*ManureNEF*NtoN2O*kgtoGg</f>
        <v>4.950259963340245E-2</v>
      </c>
      <c r="AY98" s="22">
        <f>'Activity data'!AY57*ManureNEF*NtoN2O*kgtoGg</f>
        <v>4.9584736679509925E-2</v>
      </c>
      <c r="AZ98" s="22">
        <f>'Activity data'!AZ57*ManureNEF*NtoN2O*kgtoGg</f>
        <v>4.9674311807256864E-2</v>
      </c>
      <c r="BA98" s="22">
        <f>'Activity data'!BA57*ManureNEF*NtoN2O*kgtoGg</f>
        <v>4.9768779620609112E-2</v>
      </c>
      <c r="BB98" s="22">
        <f>'Activity data'!BB57*ManureNEF*NtoN2O*kgtoGg</f>
        <v>4.9828512137725399E-2</v>
      </c>
      <c r="BC98" s="22">
        <f>'Activity data'!BC57*ManureNEF*NtoN2O*kgtoGg</f>
        <v>4.9894343164931201E-2</v>
      </c>
      <c r="BD98" s="22">
        <f>'Activity data'!BD57*ManureNEF*NtoN2O*kgtoGg</f>
        <v>4.9963953169233688E-2</v>
      </c>
      <c r="BE98" s="22">
        <f>'Activity data'!BE57*ManureNEF*NtoN2O*kgtoGg</f>
        <v>5.0038237654319737E-2</v>
      </c>
      <c r="BF98" s="22">
        <f>'Activity data'!BF57*ManureNEF*NtoN2O*kgtoGg</f>
        <v>5.0117077058804894E-2</v>
      </c>
      <c r="BG98" s="22">
        <f>'Activity data'!BG57*ManureNEF*NtoN2O*kgtoGg</f>
        <v>5.0162762873071046E-2</v>
      </c>
      <c r="BH98" s="22">
        <f>'Activity data'!BH57*ManureNEF*NtoN2O*kgtoGg</f>
        <v>5.0211640519482875E-2</v>
      </c>
      <c r="BI98" s="22">
        <f>'Activity data'!BI57*ManureNEF*NtoN2O*kgtoGg</f>
        <v>5.0264678410667847E-2</v>
      </c>
      <c r="BJ98" s="22">
        <f>'Activity data'!BJ57*ManureNEF*NtoN2O*kgtoGg</f>
        <v>5.0321809904444424E-2</v>
      </c>
      <c r="BK98" s="22">
        <f>'Activity data'!BK57*ManureNEF*NtoN2O*kgtoGg</f>
        <v>5.0382979434964732E-2</v>
      </c>
      <c r="BL98" s="22">
        <f>'Activity data'!BL57*ManureNEF*NtoN2O*kgtoGg</f>
        <v>5.040904256770011E-2</v>
      </c>
      <c r="BM98" s="22">
        <f>'Activity data'!BM57*ManureNEF*NtoN2O*kgtoGg</f>
        <v>5.0425252232961591E-2</v>
      </c>
      <c r="BN98" s="22">
        <f>'Activity data'!BN57*ManureNEF*NtoN2O*kgtoGg</f>
        <v>5.0442480721981674E-2</v>
      </c>
      <c r="BO98" s="22">
        <f>'Activity data'!BO57*ManureNEF*NtoN2O*kgtoGg</f>
        <v>5.0463211095050267E-2</v>
      </c>
      <c r="BP98" s="22">
        <f>'Activity data'!BP57*ManureNEF*NtoN2O*kgtoGg</f>
        <v>5.0486160662091037E-2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7.5100229270345445E-3</v>
      </c>
      <c r="AM99" s="22">
        <f>'Activity data'!AM58*ManureNEF*NtoN2O*kgtoGg</f>
        <v>7.5316717321164718E-3</v>
      </c>
      <c r="AN99" s="22">
        <f>'Activity data'!AN58*ManureNEF*NtoN2O*kgtoGg</f>
        <v>7.5546848153573813E-3</v>
      </c>
      <c r="AO99" s="22">
        <f>'Activity data'!AO58*ManureNEF*NtoN2O*kgtoGg</f>
        <v>7.5795408239615622E-3</v>
      </c>
      <c r="AP99" s="22">
        <f>'Activity data'!AP58*ManureNEF*NtoN2O*kgtoGg</f>
        <v>7.6065061253787489E-3</v>
      </c>
      <c r="AQ99" s="22">
        <f>'Activity data'!AQ58*ManureNEF*NtoN2O*kgtoGg</f>
        <v>7.6355232877915701E-3</v>
      </c>
      <c r="AR99" s="22">
        <f>'Activity data'!AR58*ManureNEF*NtoN2O*kgtoGg</f>
        <v>7.653881543176368E-3</v>
      </c>
      <c r="AS99" s="22">
        <f>'Activity data'!AS58*ManureNEF*NtoN2O*kgtoGg</f>
        <v>7.6739659947244309E-3</v>
      </c>
      <c r="AT99" s="22">
        <f>'Activity data'!AT58*ManureNEF*NtoN2O*kgtoGg</f>
        <v>7.6955059720922193E-3</v>
      </c>
      <c r="AU99" s="22">
        <f>'Activity data'!AU58*ManureNEF*NtoN2O*kgtoGg</f>
        <v>7.7186074031345758E-3</v>
      </c>
      <c r="AV99" s="22">
        <f>'Activity data'!AV58*ManureNEF*NtoN2O*kgtoGg</f>
        <v>7.7430424878109768E-3</v>
      </c>
      <c r="AW99" s="22">
        <f>'Activity data'!AW58*ManureNEF*NtoN2O*kgtoGg</f>
        <v>7.7591743138880238E-3</v>
      </c>
      <c r="AX99" s="22">
        <f>'Activity data'!AX58*ManureNEF*NtoN2O*kgtoGg</f>
        <v>7.7766174863464843E-3</v>
      </c>
      <c r="AY99" s="22">
        <f>'Activity data'!AY58*ManureNEF*NtoN2O*kgtoGg</f>
        <v>7.7953056430677134E-3</v>
      </c>
      <c r="AZ99" s="22">
        <f>'Activity data'!AZ58*ManureNEF*NtoN2O*kgtoGg</f>
        <v>7.8154288844173875E-3</v>
      </c>
      <c r="BA99" s="22">
        <f>'Activity data'!BA58*ManureNEF*NtoN2O*kgtoGg</f>
        <v>7.8364125046315979E-3</v>
      </c>
      <c r="BB99" s="22">
        <f>'Activity data'!BB58*ManureNEF*NtoN2O*kgtoGg</f>
        <v>7.8492568194219129E-3</v>
      </c>
      <c r="BC99" s="22">
        <f>'Activity data'!BC58*ManureNEF*NtoN2O*kgtoGg</f>
        <v>7.8632826348492592E-3</v>
      </c>
      <c r="BD99" s="22">
        <f>'Activity data'!BD58*ManureNEF*NtoN2O*kgtoGg</f>
        <v>7.8779680118051809E-3</v>
      </c>
      <c r="BE99" s="22">
        <f>'Activity data'!BE58*ManureNEF*NtoN2O*kgtoGg</f>
        <v>7.8935209316885972E-3</v>
      </c>
      <c r="BF99" s="22">
        <f>'Activity data'!BF58*ManureNEF*NtoN2O*kgtoGg</f>
        <v>7.9099182654546775E-3</v>
      </c>
      <c r="BG99" s="22">
        <f>'Activity data'!BG58*ManureNEF*NtoN2O*kgtoGg</f>
        <v>7.9186703081517412E-3</v>
      </c>
      <c r="BH99" s="22">
        <f>'Activity data'!BH58*ManureNEF*NtoN2O*kgtoGg</f>
        <v>7.9279963078171065E-3</v>
      </c>
      <c r="BI99" s="22">
        <f>'Activity data'!BI58*ManureNEF*NtoN2O*kgtoGg</f>
        <v>7.9381170913952505E-3</v>
      </c>
      <c r="BJ99" s="22">
        <f>'Activity data'!BJ58*ManureNEF*NtoN2O*kgtoGg</f>
        <v>7.9490196833540555E-3</v>
      </c>
      <c r="BK99" s="22">
        <f>'Activity data'!BK58*ManureNEF*NtoN2O*kgtoGg</f>
        <v>7.9606933562777829E-3</v>
      </c>
      <c r="BL99" s="22">
        <f>'Activity data'!BL58*ManureNEF*NtoN2O*kgtoGg</f>
        <v>7.964397549016471E-3</v>
      </c>
      <c r="BM99" s="22">
        <f>'Activity data'!BM58*ManureNEF*NtoN2O*kgtoGg</f>
        <v>7.9658067695104438E-3</v>
      </c>
      <c r="BN99" s="22">
        <f>'Activity data'!BN58*ManureNEF*NtoN2O*kgtoGg</f>
        <v>7.9673565963704236E-3</v>
      </c>
      <c r="BO99" s="22">
        <f>'Activity data'!BO58*ManureNEF*NtoN2O*kgtoGg</f>
        <v>7.9696020827684667E-3</v>
      </c>
      <c r="BP99" s="22">
        <f>'Activity data'!BP58*ManureNEF*NtoN2O*kgtoGg</f>
        <v>7.9722589408630137E-3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9.0616382708893453E-2</v>
      </c>
      <c r="AM100" s="22">
        <f>'Activity data'!AM59*ManureNEF*NtoN2O*kgtoGg</f>
        <v>9.0877598476881649E-2</v>
      </c>
      <c r="AN100" s="22">
        <f>'Activity data'!AN59*ManureNEF*NtoN2O*kgtoGg</f>
        <v>9.1155275706169825E-2</v>
      </c>
      <c r="AO100" s="22">
        <f>'Activity data'!AO59*ManureNEF*NtoN2O*kgtoGg</f>
        <v>9.1455189782355117E-2</v>
      </c>
      <c r="AP100" s="22">
        <f>'Activity data'!AP59*ManureNEF*NtoN2O*kgtoGg</f>
        <v>9.1780554710907389E-2</v>
      </c>
      <c r="AQ100" s="22">
        <f>'Activity data'!AQ59*ManureNEF*NtoN2O*kgtoGg</f>
        <v>9.2130677516106943E-2</v>
      </c>
      <c r="AR100" s="22">
        <f>'Activity data'!AR59*ManureNEF*NtoN2O*kgtoGg</f>
        <v>9.2352189316001462E-2</v>
      </c>
      <c r="AS100" s="22">
        <f>'Activity data'!AS59*ManureNEF*NtoN2O*kgtoGg</f>
        <v>9.2594529501332429E-2</v>
      </c>
      <c r="AT100" s="22">
        <f>'Activity data'!AT59*ManureNEF*NtoN2O*kgtoGg</f>
        <v>9.2854432147657803E-2</v>
      </c>
      <c r="AU100" s="22">
        <f>'Activity data'!AU59*ManureNEF*NtoN2O*kgtoGg</f>
        <v>9.3133175386765854E-2</v>
      </c>
      <c r="AV100" s="22">
        <f>'Activity data'!AV59*ManureNEF*NtoN2O*kgtoGg</f>
        <v>9.3428010569837058E-2</v>
      </c>
      <c r="AW100" s="22">
        <f>'Activity data'!AW59*ManureNEF*NtoN2O*kgtoGg</f>
        <v>9.3622658141461465E-2</v>
      </c>
      <c r="AX100" s="22">
        <f>'Activity data'!AX59*ManureNEF*NtoN2O*kgtoGg</f>
        <v>9.3833128496413801E-2</v>
      </c>
      <c r="AY100" s="22">
        <f>'Activity data'!AY59*ManureNEF*NtoN2O*kgtoGg</f>
        <v>9.4058620905428741E-2</v>
      </c>
      <c r="AZ100" s="22">
        <f>'Activity data'!AZ59*ManureNEF*NtoN2O*kgtoGg</f>
        <v>9.430142913080998E-2</v>
      </c>
      <c r="BA100" s="22">
        <f>'Activity data'!BA59*ManureNEF*NtoN2O*kgtoGg</f>
        <v>9.455461873867442E-2</v>
      </c>
      <c r="BB100" s="22">
        <f>'Activity data'!BB59*ManureNEF*NtoN2O*kgtoGg</f>
        <v>9.4709599003845527E-2</v>
      </c>
      <c r="BC100" s="22">
        <f>'Activity data'!BC59*ManureNEF*NtoN2O*kgtoGg</f>
        <v>9.4878835325880345E-2</v>
      </c>
      <c r="BD100" s="22">
        <f>'Activity data'!BD59*ManureNEF*NtoN2O*kgtoGg</f>
        <v>9.5056029956494814E-2</v>
      </c>
      <c r="BE100" s="22">
        <f>'Activity data'!BE59*ManureNEF*NtoN2O*kgtoGg</f>
        <v>9.5243692411601744E-2</v>
      </c>
      <c r="BF100" s="22">
        <f>'Activity data'!BF59*ManureNEF*NtoN2O*kgtoGg</f>
        <v>9.5441543614772348E-2</v>
      </c>
      <c r="BG100" s="22">
        <f>'Activity data'!BG59*ManureNEF*NtoN2O*kgtoGg</f>
        <v>9.5547146281798376E-2</v>
      </c>
      <c r="BH100" s="22">
        <f>'Activity data'!BH59*ManureNEF*NtoN2O*kgtoGg</f>
        <v>9.5659674347695206E-2</v>
      </c>
      <c r="BI100" s="22">
        <f>'Activity data'!BI59*ManureNEF*NtoN2O*kgtoGg</f>
        <v>9.5781792323491169E-2</v>
      </c>
      <c r="BJ100" s="22">
        <f>'Activity data'!BJ59*ManureNEF*NtoN2O*kgtoGg</f>
        <v>9.5913343645645174E-2</v>
      </c>
      <c r="BK100" s="22">
        <f>'Activity data'!BK59*ManureNEF*NtoN2O*kgtoGg</f>
        <v>9.6054198876521613E-2</v>
      </c>
      <c r="BL100" s="22">
        <f>'Activity data'!BL59*ManureNEF*NtoN2O*kgtoGg</f>
        <v>9.609889388612379E-2</v>
      </c>
      <c r="BM100" s="22">
        <f>'Activity data'!BM59*ManureNEF*NtoN2O*kgtoGg</f>
        <v>9.611589762430725E-2</v>
      </c>
      <c r="BN100" s="22">
        <f>'Activity data'!BN59*ManureNEF*NtoN2O*kgtoGg</f>
        <v>9.6134597927254498E-2</v>
      </c>
      <c r="BO100" s="22">
        <f>'Activity data'!BO59*ManureNEF*NtoN2O*kgtoGg</f>
        <v>9.6161692099507992E-2</v>
      </c>
      <c r="BP100" s="22">
        <f>'Activity data'!BP59*ManureNEF*NtoN2O*kgtoGg</f>
        <v>9.6193749907085666E-2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0.10373937151897396</v>
      </c>
      <c r="AM103" s="22">
        <f>'Activity data'!AM62*ManureNEF*NtoN2O*kgtoGg</f>
        <v>0.10504797783019051</v>
      </c>
      <c r="AN103" s="22">
        <f>'Activity data'!AN62*ManureNEF*NtoN2O*kgtoGg</f>
        <v>0.10502629496089162</v>
      </c>
      <c r="AO103" s="22">
        <f>'Activity data'!AO62*ManureNEF*NtoN2O*kgtoGg</f>
        <v>0.1046742476688496</v>
      </c>
      <c r="AP103" s="22">
        <f>'Activity data'!AP62*ManureNEF*NtoN2O*kgtoGg</f>
        <v>0.10459017911356595</v>
      </c>
      <c r="AQ103" s="22">
        <f>'Activity data'!AQ62*ManureNEF*NtoN2O*kgtoGg</f>
        <v>0.10483449752885149</v>
      </c>
      <c r="AR103" s="22">
        <f>'Activity data'!AR62*ManureNEF*NtoN2O*kgtoGg</f>
        <v>0.10526185437071776</v>
      </c>
      <c r="AS103" s="22">
        <f>'Activity data'!AS62*ManureNEF*NtoN2O*kgtoGg</f>
        <v>0.10589617703735173</v>
      </c>
      <c r="AT103" s="22">
        <f>'Activity data'!AT62*ManureNEF*NtoN2O*kgtoGg</f>
        <v>0.10645664644841928</v>
      </c>
      <c r="AU103" s="22">
        <f>'Activity data'!AU62*ManureNEF*NtoN2O*kgtoGg</f>
        <v>0.10719883757859007</v>
      </c>
      <c r="AV103" s="22">
        <f>'Activity data'!AV62*ManureNEF*NtoN2O*kgtoGg</f>
        <v>0.10788811194729465</v>
      </c>
      <c r="AW103" s="22">
        <f>'Activity data'!AW62*ManureNEF*NtoN2O*kgtoGg</f>
        <v>0.1091038244647865</v>
      </c>
      <c r="AX103" s="22">
        <f>'Activity data'!AX62*ManureNEF*NtoN2O*kgtoGg</f>
        <v>0.11044898988150205</v>
      </c>
      <c r="AY103" s="22">
        <f>'Activity data'!AY62*ManureNEF*NtoN2O*kgtoGg</f>
        <v>0.11189945655820543</v>
      </c>
      <c r="AZ103" s="22">
        <f>'Activity data'!AZ62*ManureNEF*NtoN2O*kgtoGg</f>
        <v>0.11376577757246964</v>
      </c>
      <c r="BA103" s="22">
        <f>'Activity data'!BA62*ManureNEF*NtoN2O*kgtoGg</f>
        <v>0.11533641810897417</v>
      </c>
      <c r="BB103" s="22">
        <f>'Activity data'!BB62*ManureNEF*NtoN2O*kgtoGg</f>
        <v>0.11712268135039311</v>
      </c>
      <c r="BC103" s="22">
        <f>'Activity data'!BC62*ManureNEF*NtoN2O*kgtoGg</f>
        <v>0.11917617860235387</v>
      </c>
      <c r="BD103" s="22">
        <f>'Activity data'!BD62*ManureNEF*NtoN2O*kgtoGg</f>
        <v>0.12087559132388727</v>
      </c>
      <c r="BE103" s="22">
        <f>'Activity data'!BE62*ManureNEF*NtoN2O*kgtoGg</f>
        <v>0.12253362683439008</v>
      </c>
      <c r="BF103" s="22">
        <f>'Activity data'!BF62*ManureNEF*NtoN2O*kgtoGg</f>
        <v>0.12416077720283632</v>
      </c>
      <c r="BG103" s="22">
        <f>'Activity data'!BG62*ManureNEF*NtoN2O*kgtoGg</f>
        <v>0.12595653170767893</v>
      </c>
      <c r="BH103" s="22">
        <f>'Activity data'!BH62*ManureNEF*NtoN2O*kgtoGg</f>
        <v>0.12748901145113314</v>
      </c>
      <c r="BI103" s="22">
        <f>'Activity data'!BI62*ManureNEF*NtoN2O*kgtoGg</f>
        <v>0.12905901172767434</v>
      </c>
      <c r="BJ103" s="22">
        <f>'Activity data'!BJ62*ManureNEF*NtoN2O*kgtoGg</f>
        <v>0.13067807527102665</v>
      </c>
      <c r="BK103" s="22">
        <f>'Activity data'!BK62*ManureNEF*NtoN2O*kgtoGg</f>
        <v>0.13235759915470238</v>
      </c>
      <c r="BL103" s="22">
        <f>'Activity data'!BL62*ManureNEF*NtoN2O*kgtoGg</f>
        <v>0.13400231153975686</v>
      </c>
      <c r="BM103" s="22">
        <f>'Activity data'!BM62*ManureNEF*NtoN2O*kgtoGg</f>
        <v>0.13234442185593281</v>
      </c>
      <c r="BN103" s="22">
        <f>'Activity data'!BN62*ManureNEF*NtoN2O*kgtoGg</f>
        <v>0.13021756515841126</v>
      </c>
      <c r="BO103" s="22">
        <f>'Activity data'!BO62*ManureNEF*NtoN2O*kgtoGg</f>
        <v>0.12826513885154414</v>
      </c>
      <c r="BP103" s="22">
        <f>'Activity data'!BP62*ManureNEF*NtoN2O*kgtoGg</f>
        <v>0.12619646733614942</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2.6319074707598693E-2</v>
      </c>
      <c r="AM104" s="22">
        <f>'Activity data'!AM63*ManureNEF*NtoN2O*kgtoGg</f>
        <v>2.665107312597589E-2</v>
      </c>
      <c r="AN104" s="22">
        <f>'Activity data'!AN63*ManureNEF*NtoN2O*kgtoGg</f>
        <v>2.6645572099233621E-2</v>
      </c>
      <c r="AO104" s="22">
        <f>'Activity data'!AO63*ManureNEF*NtoN2O*kgtoGg</f>
        <v>2.6556256356867022E-2</v>
      </c>
      <c r="AP104" s="22">
        <f>'Activity data'!AP63*ManureNEF*NtoN2O*kgtoGg</f>
        <v>2.6534927843355968E-2</v>
      </c>
      <c r="AQ104" s="22">
        <f>'Activity data'!AQ63*ManureNEF*NtoN2O*kgtoGg</f>
        <v>2.6596912358301347E-2</v>
      </c>
      <c r="AR104" s="22">
        <f>'Activity data'!AR63*ManureNEF*NtoN2O*kgtoGg</f>
        <v>2.6705334421045616E-2</v>
      </c>
      <c r="AS104" s="22">
        <f>'Activity data'!AS63*ManureNEF*NtoN2O*kgtoGg</f>
        <v>2.6866264503881229E-2</v>
      </c>
      <c r="AT104" s="22">
        <f>'Activity data'!AT63*ManureNEF*NtoN2O*kgtoGg</f>
        <v>2.7008457733753585E-2</v>
      </c>
      <c r="AU104" s="22">
        <f>'Activity data'!AU63*ManureNEF*NtoN2O*kgtoGg</f>
        <v>2.7196754457709631E-2</v>
      </c>
      <c r="AV104" s="22">
        <f>'Activity data'!AV63*ManureNEF*NtoN2O*kgtoGg</f>
        <v>2.7371625997206581E-2</v>
      </c>
      <c r="AW104" s="22">
        <f>'Activity data'!AW63*ManureNEF*NtoN2O*kgtoGg</f>
        <v>2.7680056905378978E-2</v>
      </c>
      <c r="AX104" s="22">
        <f>'Activity data'!AX63*ManureNEF*NtoN2O*kgtoGg</f>
        <v>2.8021330508430822E-2</v>
      </c>
      <c r="AY104" s="22">
        <f>'Activity data'!AY63*ManureNEF*NtoN2O*kgtoGg</f>
        <v>2.8389319443259262E-2</v>
      </c>
      <c r="AZ104" s="22">
        <f>'Activity data'!AZ63*ManureNEF*NtoN2O*kgtoGg</f>
        <v>2.8862812211564656E-2</v>
      </c>
      <c r="BA104" s="22">
        <f>'Activity data'!BA63*ManureNEF*NtoN2O*kgtoGg</f>
        <v>2.9261289713536844E-2</v>
      </c>
      <c r="BB104" s="22">
        <f>'Activity data'!BB63*ManureNEF*NtoN2O*kgtoGg</f>
        <v>2.9714471519151932E-2</v>
      </c>
      <c r="BC104" s="22">
        <f>'Activity data'!BC63*ManureNEF*NtoN2O*kgtoGg</f>
        <v>3.0235451613737516E-2</v>
      </c>
      <c r="BD104" s="22">
        <f>'Activity data'!BD63*ManureNEF*NtoN2O*kgtoGg</f>
        <v>3.0666599110798456E-2</v>
      </c>
      <c r="BE104" s="22">
        <f>'Activity data'!BE63*ManureNEF*NtoN2O*kgtoGg</f>
        <v>3.108724905141232E-2</v>
      </c>
      <c r="BF104" s="22">
        <f>'Activity data'!BF63*ManureNEF*NtoN2O*kgtoGg</f>
        <v>3.1500063313544227E-2</v>
      </c>
      <c r="BG104" s="22">
        <f>'Activity data'!BG63*ManureNEF*NtoN2O*kgtoGg</f>
        <v>3.1955653088934513E-2</v>
      </c>
      <c r="BH104" s="22">
        <f>'Activity data'!BH63*ManureNEF*NtoN2O*kgtoGg</f>
        <v>3.2344449051983859E-2</v>
      </c>
      <c r="BI104" s="22">
        <f>'Activity data'!BI63*ManureNEF*NtoN2O*kgtoGg</f>
        <v>3.2742764117558373E-2</v>
      </c>
      <c r="BJ104" s="22">
        <f>'Activity data'!BJ63*ManureNEF*NtoN2O*kgtoGg</f>
        <v>3.3153526721282502E-2</v>
      </c>
      <c r="BK104" s="22">
        <f>'Activity data'!BK63*ManureNEF*NtoN2O*kgtoGg</f>
        <v>3.3579628344228743E-2</v>
      </c>
      <c r="BL104" s="22">
        <f>'Activity data'!BL63*ManureNEF*NtoN2O*kgtoGg</f>
        <v>3.3996898157038859E-2</v>
      </c>
      <c r="BM104" s="22">
        <f>'Activity data'!BM63*ManureNEF*NtoN2O*kgtoGg</f>
        <v>3.3576285213210287E-2</v>
      </c>
      <c r="BN104" s="22">
        <f>'Activity data'!BN63*ManureNEF*NtoN2O*kgtoGg</f>
        <v>3.3036693547145599E-2</v>
      </c>
      <c r="BO104" s="22">
        <f>'Activity data'!BO63*ManureNEF*NtoN2O*kgtoGg</f>
        <v>3.2541355537293495E-2</v>
      </c>
      <c r="BP104" s="22">
        <f>'Activity data'!BP63*ManureNEF*NtoN2O*kgtoGg</f>
        <v>3.2016525674128216E-2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0.1694572187378483</v>
      </c>
      <c r="AM105" s="22">
        <f>'Activity data'!AM64*ManureNEF*NtoN2O*kgtoGg</f>
        <v>0.17369427478210367</v>
      </c>
      <c r="AN105" s="22">
        <f>'Activity data'!AN64*ManureNEF*NtoN2O*kgtoGg</f>
        <v>0.1768131057755892</v>
      </c>
      <c r="AO105" s="22">
        <f>'Activity data'!AO64*ManureNEF*NtoN2O*kgtoGg</f>
        <v>0.17965074126679934</v>
      </c>
      <c r="AP105" s="22">
        <f>'Activity data'!AP64*ManureNEF*NtoN2O*kgtoGg</f>
        <v>0.18274864304927863</v>
      </c>
      <c r="AQ105" s="22">
        <f>'Activity data'!AQ64*ManureNEF*NtoN2O*kgtoGg</f>
        <v>0.1861825637635465</v>
      </c>
      <c r="AR105" s="22">
        <f>'Activity data'!AR64*ManureNEF*NtoN2O*kgtoGg</f>
        <v>0.18967611805415169</v>
      </c>
      <c r="AS105" s="22">
        <f>'Activity data'!AS64*ManureNEF*NtoN2O*kgtoGg</f>
        <v>0.19341928509397394</v>
      </c>
      <c r="AT105" s="22">
        <f>'Activity data'!AT64*ManureNEF*NtoN2O*kgtoGg</f>
        <v>0.19714095701524945</v>
      </c>
      <c r="AU105" s="22">
        <f>'Activity data'!AU64*ManureNEF*NtoN2O*kgtoGg</f>
        <v>0.20110384145707455</v>
      </c>
      <c r="AV105" s="22">
        <f>'Activity data'!AV64*ManureNEF*NtoN2O*kgtoGg</f>
        <v>0.2050726090672485</v>
      </c>
      <c r="AW105" s="22">
        <f>'Activity data'!AW64*ManureNEF*NtoN2O*kgtoGg</f>
        <v>0.20954316940380951</v>
      </c>
      <c r="AX105" s="22">
        <f>'Activity data'!AX64*ManureNEF*NtoN2O*kgtoGg</f>
        <v>0.21424057361919366</v>
      </c>
      <c r="AY105" s="22">
        <f>'Activity data'!AY64*ManureNEF*NtoN2O*kgtoGg</f>
        <v>0.21914846410917607</v>
      </c>
      <c r="AZ105" s="22">
        <f>'Activity data'!AZ64*ManureNEF*NtoN2O*kgtoGg</f>
        <v>0.2246325818312267</v>
      </c>
      <c r="BA105" s="22">
        <f>'Activity data'!BA64*ManureNEF*NtoN2O*kgtoGg</f>
        <v>0.22989125878958455</v>
      </c>
      <c r="BB105" s="22">
        <f>'Activity data'!BB64*ManureNEF*NtoN2O*kgtoGg</f>
        <v>0.23539239907576345</v>
      </c>
      <c r="BC105" s="22">
        <f>'Activity data'!BC64*ManureNEF*NtoN2O*kgtoGg</f>
        <v>0.24133916380758769</v>
      </c>
      <c r="BD105" s="22">
        <f>'Activity data'!BD64*ManureNEF*NtoN2O*kgtoGg</f>
        <v>0.24698380632771536</v>
      </c>
      <c r="BE105" s="22">
        <f>'Activity data'!BE64*ManureNEF*NtoN2O*kgtoGg</f>
        <v>0.25269949014179416</v>
      </c>
      <c r="BF105" s="22">
        <f>'Activity data'!BF64*ManureNEF*NtoN2O*kgtoGg</f>
        <v>0.25850005270754473</v>
      </c>
      <c r="BG105" s="22">
        <f>'Activity data'!BG64*ManureNEF*NtoN2O*kgtoGg</f>
        <v>0.26452971480793125</v>
      </c>
      <c r="BH105" s="22">
        <f>'Activity data'!BH64*ManureNEF*NtoN2O*kgtoGg</f>
        <v>0.27034457580906046</v>
      </c>
      <c r="BI105" s="22">
        <f>'Activity data'!BI64*ManureNEF*NtoN2O*kgtoGg</f>
        <v>0.27633776869841881</v>
      </c>
      <c r="BJ105" s="22">
        <f>'Activity data'!BJ64*ManureNEF*NtoN2O*kgtoGg</f>
        <v>0.28253177033948046</v>
      </c>
      <c r="BK105" s="22">
        <f>'Activity data'!BK64*ManureNEF*NtoN2O*kgtoGg</f>
        <v>0.28895027075659063</v>
      </c>
      <c r="BL105" s="22">
        <f>'Activity data'!BL64*ManureNEF*NtoN2O*kgtoGg</f>
        <v>0.29534349420295908</v>
      </c>
      <c r="BM105" s="22">
        <f>'Activity data'!BM64*ManureNEF*NtoN2O*kgtoGg</f>
        <v>0.29704917118681207</v>
      </c>
      <c r="BN105" s="22">
        <f>'Activity data'!BN64*ManureNEF*NtoN2O*kgtoGg</f>
        <v>0.29802857766922514</v>
      </c>
      <c r="BO105" s="22">
        <f>'Activity data'!BO64*ManureNEF*NtoN2O*kgtoGg</f>
        <v>0.29921998872986261</v>
      </c>
      <c r="BP105" s="22">
        <f>'Activity data'!BP64*ManureNEF*NtoN2O*kgtoGg</f>
        <v>0.30018774851150792</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0.69481186977108778</v>
      </c>
      <c r="AM106" s="22">
        <f>'Activity data'!AM65*ManureNEF*NtoN2O*kgtoGg</f>
        <v>0.7219871849023497</v>
      </c>
      <c r="AN106" s="22">
        <f>'Activity data'!AN65*ManureNEF*NtoN2O*kgtoGg</f>
        <v>0.73541065892626067</v>
      </c>
      <c r="AO106" s="22">
        <f>'Activity data'!AO65*ManureNEF*NtoN2O*kgtoGg</f>
        <v>0.74525421321611574</v>
      </c>
      <c r="AP106" s="22">
        <f>'Activity data'!AP65*ManureNEF*NtoN2O*kgtoGg</f>
        <v>0.75789063432929149</v>
      </c>
      <c r="AQ106" s="22">
        <f>'Activity data'!AQ65*ManureNEF*NtoN2O*kgtoGg</f>
        <v>0.77411512396200799</v>
      </c>
      <c r="AR106" s="22">
        <f>'Activity data'!AR65*ManureNEF*NtoN2O*kgtoGg</f>
        <v>0.79312996318615692</v>
      </c>
      <c r="AS106" s="22">
        <f>'Activity data'!AS65*ManureNEF*NtoN2O*kgtoGg</f>
        <v>0.81463946306029111</v>
      </c>
      <c r="AT106" s="22">
        <f>'Activity data'!AT65*ManureNEF*NtoN2O*kgtoGg</f>
        <v>0.83553991651908022</v>
      </c>
      <c r="AU106" s="22">
        <f>'Activity data'!AU65*ManureNEF*NtoN2O*kgtoGg</f>
        <v>0.85877452956478462</v>
      </c>
      <c r="AV106" s="22">
        <f>'Activity data'!AV65*ManureNEF*NtoN2O*kgtoGg</f>
        <v>0.88168807149192097</v>
      </c>
      <c r="AW106" s="22">
        <f>'Activity data'!AW65*ManureNEF*NtoN2O*kgtoGg</f>
        <v>0.91168344087441522</v>
      </c>
      <c r="AX106" s="22">
        <f>'Activity data'!AX65*ManureNEF*NtoN2O*kgtoGg</f>
        <v>0.94371383783047957</v>
      </c>
      <c r="AY106" s="22">
        <f>'Activity data'!AY65*ManureNEF*NtoN2O*kgtoGg</f>
        <v>0.97756316885434025</v>
      </c>
      <c r="AZ106" s="22">
        <f>'Activity data'!AZ65*ManureNEF*NtoN2O*kgtoGg</f>
        <v>1.0171319061592836</v>
      </c>
      <c r="BA106" s="22">
        <f>'Activity data'!BA65*ManureNEF*NtoN2O*kgtoGg</f>
        <v>1.0537445956296347</v>
      </c>
      <c r="BB106" s="22">
        <f>'Activity data'!BB65*ManureNEF*NtoN2O*kgtoGg</f>
        <v>1.0942466666418447</v>
      </c>
      <c r="BC106" s="22">
        <f>'Activity data'!BC65*ManureNEF*NtoN2O*kgtoGg</f>
        <v>1.1389343058612464</v>
      </c>
      <c r="BD106" s="22">
        <f>'Activity data'!BD65*ManureNEF*NtoN2O*kgtoGg</f>
        <v>1.1798977088359501</v>
      </c>
      <c r="BE106" s="22">
        <f>'Activity data'!BE65*ManureNEF*NtoN2O*kgtoGg</f>
        <v>1.2210980276017456</v>
      </c>
      <c r="BF106" s="22">
        <f>'Activity data'!BF65*ManureNEF*NtoN2O*kgtoGg</f>
        <v>1.2626787575514014</v>
      </c>
      <c r="BG106" s="22">
        <f>'Activity data'!BG65*ManureNEF*NtoN2O*kgtoGg</f>
        <v>1.3077921773279642</v>
      </c>
      <c r="BH106" s="22">
        <f>'Activity data'!BH65*ManureNEF*NtoN2O*kgtoGg</f>
        <v>1.3502012246194735</v>
      </c>
      <c r="BI106" s="22">
        <f>'Activity data'!BI65*ManureNEF*NtoN2O*kgtoGg</f>
        <v>1.3939554721411731</v>
      </c>
      <c r="BJ106" s="22">
        <f>'Activity data'!BJ65*ManureNEF*NtoN2O*kgtoGg</f>
        <v>1.4392632541679586</v>
      </c>
      <c r="BK106" s="22">
        <f>'Activity data'!BK65*ManureNEF*NtoN2O*kgtoGg</f>
        <v>1.4863406838928872</v>
      </c>
      <c r="BL106" s="22">
        <f>'Activity data'!BL65*ManureNEF*NtoN2O*kgtoGg</f>
        <v>1.5343337799328283</v>
      </c>
      <c r="BM106" s="22">
        <f>'Activity data'!BM65*ManureNEF*NtoN2O*kgtoGg</f>
        <v>1.5352270664045529</v>
      </c>
      <c r="BN106" s="22">
        <f>'Activity data'!BN65*ManureNEF*NtoN2O*kgtoGg</f>
        <v>1.5289642190033834</v>
      </c>
      <c r="BO106" s="22">
        <f>'Activity data'!BO65*ManureNEF*NtoN2O*kgtoGg</f>
        <v>1.5248875988606585</v>
      </c>
      <c r="BP106" s="22">
        <f>'Activity data'!BP65*ManureNEF*NtoN2O*kgtoGg</f>
        <v>1.5186954714586725</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1.0853910244455613</v>
      </c>
      <c r="AM108" s="22">
        <f>'Activity data'!AM67*UDCPPEF*NtoN2O*kgtoGg</f>
        <v>1.09693735602665</v>
      </c>
      <c r="AN108" s="22">
        <f>'Activity data'!AN67*UDCPPEF*NtoN2O*kgtoGg</f>
        <v>1.1043919922812833</v>
      </c>
      <c r="AO108" s="22">
        <f>'Activity data'!AO67*UDCPPEF*NtoN2O*kgtoGg</f>
        <v>1.1109212574584857</v>
      </c>
      <c r="AP108" s="22">
        <f>'Activity data'!AP67*UDCPPEF*NtoN2O*kgtoGg</f>
        <v>1.1185301810398671</v>
      </c>
      <c r="AQ108" s="22">
        <f>'Activity data'!AQ67*UDCPPEF*NtoN2O*kgtoGg</f>
        <v>1.1274725193075703</v>
      </c>
      <c r="AR108" s="22">
        <f>'Activity data'!AR67*UDCPPEF*NtoN2O*kgtoGg</f>
        <v>1.1364044870183674</v>
      </c>
      <c r="AS108" s="22">
        <f>'Activity data'!AS67*UDCPPEF*NtoN2O*kgtoGg</f>
        <v>1.1463113423490328</v>
      </c>
      <c r="AT108" s="22">
        <f>'Activity data'!AT67*UDCPPEF*NtoN2O*kgtoGg</f>
        <v>1.1561936131409218</v>
      </c>
      <c r="AU108" s="22">
        <f>'Activity data'!AU67*UDCPPEF*NtoN2O*kgtoGg</f>
        <v>1.1669938950014815</v>
      </c>
      <c r="AV108" s="22">
        <f>'Activity data'!AV67*UDCPPEF*NtoN2O*kgtoGg</f>
        <v>1.1778525979787933</v>
      </c>
      <c r="AW108" s="22">
        <f>'Activity data'!AW67*UDCPPEF*NtoN2O*kgtoGg</f>
        <v>1.1902878886565658</v>
      </c>
      <c r="AX108" s="22">
        <f>'Activity data'!AX67*UDCPPEF*NtoN2O*kgtoGg</f>
        <v>1.2035425738564178</v>
      </c>
      <c r="AY108" s="22">
        <f>'Activity data'!AY67*UDCPPEF*NtoN2O*kgtoGg</f>
        <v>1.2175465666497338</v>
      </c>
      <c r="AZ108" s="22">
        <f>'Activity data'!AZ67*UDCPPEF*NtoN2O*kgtoGg</f>
        <v>1.233578530655929</v>
      </c>
      <c r="BA108" s="22">
        <f>'Activity data'!BA67*UDCPPEF*NtoN2O*kgtoGg</f>
        <v>1.2487981721452868</v>
      </c>
      <c r="BB108" s="22">
        <f>'Activity data'!BB67*UDCPPEF*NtoN2O*kgtoGg</f>
        <v>1.2646160486466733</v>
      </c>
      <c r="BC108" s="22">
        <f>'Activity data'!BC67*UDCPPEF*NtoN2O*kgtoGg</f>
        <v>1.2819627600707664</v>
      </c>
      <c r="BD108" s="22">
        <f>'Activity data'!BD67*UDCPPEF*NtoN2O*kgtoGg</f>
        <v>1.2982249372764665</v>
      </c>
      <c r="BE108" s="22">
        <f>'Activity data'!BE67*UDCPPEF*NtoN2O*kgtoGg</f>
        <v>1.3147049465844374</v>
      </c>
      <c r="BF108" s="22">
        <f>'Activity data'!BF67*UDCPPEF*NtoN2O*kgtoGg</f>
        <v>1.3314478164928489</v>
      </c>
      <c r="BG108" s="22">
        <f>'Activity data'!BG67*UDCPPEF*NtoN2O*kgtoGg</f>
        <v>1.3487269655969951</v>
      </c>
      <c r="BH108" s="22">
        <f>'Activity data'!BH67*UDCPPEF*NtoN2O*kgtoGg</f>
        <v>1.3652326177831018</v>
      </c>
      <c r="BI108" s="22">
        <f>'Activity data'!BI67*UDCPPEF*NtoN2O*kgtoGg</f>
        <v>1.3823135447676738</v>
      </c>
      <c r="BJ108" s="22">
        <f>'Activity data'!BJ67*UDCPPEF*NtoN2O*kgtoGg</f>
        <v>1.4000403182746579</v>
      </c>
      <c r="BK108" s="22">
        <f>'Activity data'!BK67*UDCPPEF*NtoN2O*kgtoGg</f>
        <v>1.4184869036387528</v>
      </c>
      <c r="BL108" s="22">
        <f>'Activity data'!BL67*UDCPPEF*NtoN2O*kgtoGg</f>
        <v>1.4365815273393354</v>
      </c>
      <c r="BM108" s="22">
        <f>'Activity data'!BM67*UDCPPEF*NtoN2O*kgtoGg</f>
        <v>1.4388464310296312</v>
      </c>
      <c r="BN108" s="22">
        <f>'Activity data'!BN67*UDCPPEF*NtoN2O*kgtoGg</f>
        <v>1.4387260097755952</v>
      </c>
      <c r="BO108" s="22">
        <f>'Activity data'!BO67*UDCPPEF*NtoN2O*kgtoGg</f>
        <v>1.4393803521911404</v>
      </c>
      <c r="BP108" s="22">
        <f>'Activity data'!BP67*UDCPPEF*NtoN2O*kgtoGg</f>
        <v>1.4393468721758584</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0.73915871398806998</v>
      </c>
      <c r="AM109" s="22">
        <f>'Activity data'!AM68*UDCPPEF*NtoN2O*kgtoGg</f>
        <v>0.74702184479580513</v>
      </c>
      <c r="AN109" s="22">
        <f>'Activity data'!AN68*UDCPPEF*NtoN2O*kgtoGg</f>
        <v>0.75209850309048576</v>
      </c>
      <c r="AO109" s="22">
        <f>'Activity data'!AO68*UDCPPEF*NtoN2O*kgtoGg</f>
        <v>0.75654497734996606</v>
      </c>
      <c r="AP109" s="22">
        <f>'Activity data'!AP68*UDCPPEF*NtoN2O*kgtoGg</f>
        <v>0.76172670636980955</v>
      </c>
      <c r="AQ109" s="22">
        <f>'Activity data'!AQ68*UDCPPEF*NtoN2O*kgtoGg</f>
        <v>0.76781649991437861</v>
      </c>
      <c r="AR109" s="22">
        <f>'Activity data'!AR68*UDCPPEF*NtoN2O*kgtoGg</f>
        <v>0.77389923103873848</v>
      </c>
      <c r="AS109" s="22">
        <f>'Activity data'!AS68*UDCPPEF*NtoN2O*kgtoGg</f>
        <v>0.7806458673024953</v>
      </c>
      <c r="AT109" s="22">
        <f>'Activity data'!AT68*UDCPPEF*NtoN2O*kgtoGg</f>
        <v>0.7873757613271356</v>
      </c>
      <c r="AU109" s="22">
        <f>'Activity data'!AU68*UDCPPEF*NtoN2O*kgtoGg</f>
        <v>0.79473082717065313</v>
      </c>
      <c r="AV109" s="22">
        <f>'Activity data'!AV68*UDCPPEF*NtoN2O*kgtoGg</f>
        <v>0.80212567819440128</v>
      </c>
      <c r="AW109" s="22">
        <f>'Activity data'!AW68*UDCPPEF*NtoN2O*kgtoGg</f>
        <v>0.81059419622931417</v>
      </c>
      <c r="AX109" s="22">
        <f>'Activity data'!AX68*UDCPPEF*NtoN2O*kgtoGg</f>
        <v>0.81962072754013304</v>
      </c>
      <c r="AY109" s="22">
        <f>'Activity data'!AY68*UDCPPEF*NtoN2O*kgtoGg</f>
        <v>0.82915754244892892</v>
      </c>
      <c r="AZ109" s="22">
        <f>'Activity data'!AZ68*UDCPPEF*NtoN2O*kgtoGg</f>
        <v>0.84007541962925247</v>
      </c>
      <c r="BA109" s="22">
        <f>'Activity data'!BA68*UDCPPEF*NtoN2O*kgtoGg</f>
        <v>0.8504400996176279</v>
      </c>
      <c r="BB109" s="22">
        <f>'Activity data'!BB68*UDCPPEF*NtoN2O*kgtoGg</f>
        <v>0.86121218174237102</v>
      </c>
      <c r="BC109" s="22">
        <f>'Activity data'!BC68*UDCPPEF*NtoN2O*kgtoGg</f>
        <v>0.87302541090990016</v>
      </c>
      <c r="BD109" s="22">
        <f>'Activity data'!BD68*UDCPPEF*NtoN2O*kgtoGg</f>
        <v>0.88410006485422588</v>
      </c>
      <c r="BE109" s="22">
        <f>'Activity data'!BE68*UDCPPEF*NtoN2O*kgtoGg</f>
        <v>0.895323063950624</v>
      </c>
      <c r="BF109" s="22">
        <f>'Activity data'!BF68*UDCPPEF*NtoN2O*kgtoGg</f>
        <v>0.90672507291443771</v>
      </c>
      <c r="BG109" s="22">
        <f>'Activity data'!BG68*UDCPPEF*NtoN2O*kgtoGg</f>
        <v>0.91849229167981572</v>
      </c>
      <c r="BH109" s="22">
        <f>'Activity data'!BH68*UDCPPEF*NtoN2O*kgtoGg</f>
        <v>0.92973275375167519</v>
      </c>
      <c r="BI109" s="22">
        <f>'Activity data'!BI68*UDCPPEF*NtoN2O*kgtoGg</f>
        <v>0.94136498189737039</v>
      </c>
      <c r="BJ109" s="22">
        <f>'Activity data'!BJ68*UDCPPEF*NtoN2O*kgtoGg</f>
        <v>0.9534370359437665</v>
      </c>
      <c r="BK109" s="22">
        <f>'Activity data'!BK68*UDCPPEF*NtoN2O*kgtoGg</f>
        <v>0.96599928678987079</v>
      </c>
      <c r="BL109" s="22">
        <f>'Activity data'!BL68*UDCPPEF*NtoN2O*kgtoGg</f>
        <v>0.97832184933497102</v>
      </c>
      <c r="BM109" s="22">
        <f>'Activity data'!BM68*UDCPPEF*NtoN2O*kgtoGg</f>
        <v>0.97986426424473227</v>
      </c>
      <c r="BN109" s="22">
        <f>'Activity data'!BN68*UDCPPEF*NtoN2O*kgtoGg</f>
        <v>0.97978225654680107</v>
      </c>
      <c r="BO109" s="22">
        <f>'Activity data'!BO68*UDCPPEF*NtoN2O*kgtoGg</f>
        <v>0.98022786820885532</v>
      </c>
      <c r="BP109" s="22">
        <f>'Activity data'!BP68*UDCPPEF*NtoN2O*kgtoGg</f>
        <v>0.98020506808937535</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12.325247444726241</v>
      </c>
      <c r="AM110" s="22">
        <f>'Activity data'!AM69*UDCPPEF*NtoN2O*kgtoGg</f>
        <v>12.524639138960005</v>
      </c>
      <c r="AN110" s="22">
        <f>'Activity data'!AN69*UDCPPEF*NtoN2O*kgtoGg</f>
        <v>12.567810200037233</v>
      </c>
      <c r="AO110" s="22">
        <f>'Activity data'!AO69*UDCPPEF*NtoN2O*kgtoGg</f>
        <v>12.570554692791868</v>
      </c>
      <c r="AP110" s="22">
        <f>'Activity data'!AP69*UDCPPEF*NtoN2O*kgtoGg</f>
        <v>12.602631384472735</v>
      </c>
      <c r="AQ110" s="22">
        <f>'Activity data'!AQ69*UDCPPEF*NtoN2O*kgtoGg</f>
        <v>12.671353511408064</v>
      </c>
      <c r="AR110" s="22">
        <f>'Activity data'!AR69*UDCPPEF*NtoN2O*kgtoGg</f>
        <v>12.755742240315671</v>
      </c>
      <c r="AS110" s="22">
        <f>'Activity data'!AS69*UDCPPEF*NtoN2O*kgtoGg</f>
        <v>12.863058762637944</v>
      </c>
      <c r="AT110" s="22">
        <f>'Activity data'!AT69*UDCPPEF*NtoN2O*kgtoGg</f>
        <v>12.960495150244173</v>
      </c>
      <c r="AU110" s="22">
        <f>'Activity data'!AU69*UDCPPEF*NtoN2O*kgtoGg</f>
        <v>13.078102542441465</v>
      </c>
      <c r="AV110" s="22">
        <f>'Activity data'!AV69*UDCPPEF*NtoN2O*kgtoGg</f>
        <v>13.188396301913251</v>
      </c>
      <c r="AW110" s="22">
        <f>'Activity data'!AW69*UDCPPEF*NtoN2O*kgtoGg</f>
        <v>13.244220949320413</v>
      </c>
      <c r="AX110" s="22">
        <f>'Activity data'!AX69*UDCPPEF*NtoN2O*kgtoGg</f>
        <v>13.309472649960661</v>
      </c>
      <c r="AY110" s="22">
        <f>'Activity data'!AY69*UDCPPEF*NtoN2O*kgtoGg</f>
        <v>13.380940490418174</v>
      </c>
      <c r="AZ110" s="22">
        <f>'Activity data'!AZ69*UDCPPEF*NtoN2O*kgtoGg</f>
        <v>13.493647051578849</v>
      </c>
      <c r="BA110" s="22">
        <f>'Activity data'!BA69*UDCPPEF*NtoN2O*kgtoGg</f>
        <v>13.565825288313883</v>
      </c>
      <c r="BB110" s="22">
        <f>'Activity data'!BB69*UDCPPEF*NtoN2O*kgtoGg</f>
        <v>13.652876993626553</v>
      </c>
      <c r="BC110" s="22">
        <f>'Activity data'!BC69*UDCPPEF*NtoN2O*kgtoGg</f>
        <v>13.762489109468207</v>
      </c>
      <c r="BD110" s="22">
        <f>'Activity data'!BD69*UDCPPEF*NtoN2O*kgtoGg</f>
        <v>13.825318292639412</v>
      </c>
      <c r="BE110" s="22">
        <f>'Activity data'!BE69*UDCPPEF*NtoN2O*kgtoGg</f>
        <v>13.876388257850191</v>
      </c>
      <c r="BF110" s="22">
        <f>'Activity data'!BF69*UDCPPEF*NtoN2O*kgtoGg</f>
        <v>13.916807739405025</v>
      </c>
      <c r="BG110" s="22">
        <f>'Activity data'!BG69*UDCPPEF*NtoN2O*kgtoGg</f>
        <v>14.036891138999511</v>
      </c>
      <c r="BH110" s="22">
        <f>'Activity data'!BH69*UDCPPEF*NtoN2O*kgtoGg</f>
        <v>14.124418841727168</v>
      </c>
      <c r="BI110" s="22">
        <f>'Activity data'!BI69*UDCPPEF*NtoN2O*kgtoGg</f>
        <v>14.211673919622562</v>
      </c>
      <c r="BJ110" s="22">
        <f>'Activity data'!BJ69*UDCPPEF*NtoN2O*kgtoGg</f>
        <v>14.299711058111765</v>
      </c>
      <c r="BK110" s="22">
        <f>'Activity data'!BK69*UDCPPEF*NtoN2O*kgtoGg</f>
        <v>14.389532011572156</v>
      </c>
      <c r="BL110" s="22">
        <f>'Activity data'!BL69*UDCPPEF*NtoN2O*kgtoGg</f>
        <v>14.469012278397027</v>
      </c>
      <c r="BM110" s="22">
        <f>'Activity data'!BM69*UDCPPEF*NtoN2O*kgtoGg</f>
        <v>14.202224916686683</v>
      </c>
      <c r="BN110" s="22">
        <f>'Activity data'!BN69*UDCPPEF*NtoN2O*kgtoGg</f>
        <v>13.887057595510665</v>
      </c>
      <c r="BO110" s="22">
        <f>'Activity data'!BO69*UDCPPEF*NtoN2O*kgtoGg</f>
        <v>13.590203624352148</v>
      </c>
      <c r="BP110" s="22">
        <f>'Activity data'!BP69*UDCPPEF*NtoN2O*kgtoGg</f>
        <v>13.281924599425876</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7.7501255499693285</v>
      </c>
      <c r="AM111" s="22">
        <f>'Activity data'!AM70*UDCPPEF*NtoN2O*kgtoGg</f>
        <v>7.8755032083784462</v>
      </c>
      <c r="AN111" s="22">
        <f>'Activity data'!AN70*UDCPPEF*NtoN2O*kgtoGg</f>
        <v>7.902649206458757</v>
      </c>
      <c r="AO111" s="22">
        <f>'Activity data'!AO70*UDCPPEF*NtoN2O*kgtoGg</f>
        <v>7.9043749457199617</v>
      </c>
      <c r="AP111" s="22">
        <f>'Activity data'!AP70*UDCPPEF*NtoN2O*kgtoGg</f>
        <v>7.9245447953614576</v>
      </c>
      <c r="AQ111" s="22">
        <f>'Activity data'!AQ70*UDCPPEF*NtoN2O*kgtoGg</f>
        <v>7.9677573242943041</v>
      </c>
      <c r="AR111" s="22">
        <f>'Activity data'!AR70*UDCPPEF*NtoN2O*kgtoGg</f>
        <v>8.0208210252032988</v>
      </c>
      <c r="AS111" s="22">
        <f>'Activity data'!AS70*UDCPPEF*NtoN2O*kgtoGg</f>
        <v>8.0883017411332307</v>
      </c>
      <c r="AT111" s="22">
        <f>'Activity data'!AT70*UDCPPEF*NtoN2O*kgtoGg</f>
        <v>8.1495698203722267</v>
      </c>
      <c r="AU111" s="22">
        <f>'Activity data'!AU70*UDCPPEF*NtoN2O*kgtoGg</f>
        <v>8.2235214435928654</v>
      </c>
      <c r="AV111" s="22">
        <f>'Activity data'!AV70*UDCPPEF*NtoN2O*kgtoGg</f>
        <v>8.2928742486475198</v>
      </c>
      <c r="AW111" s="22">
        <f>'Activity data'!AW70*UDCPPEF*NtoN2O*kgtoGg</f>
        <v>8.3279768320340608</v>
      </c>
      <c r="AX111" s="22">
        <f>'Activity data'!AX70*UDCPPEF*NtoN2O*kgtoGg</f>
        <v>8.3690071541090365</v>
      </c>
      <c r="AY111" s="22">
        <f>'Activity data'!AY70*UDCPPEF*NtoN2O*kgtoGg</f>
        <v>8.4139461899227097</v>
      </c>
      <c r="AZ111" s="22">
        <f>'Activity data'!AZ70*UDCPPEF*NtoN2O*kgtoGg</f>
        <v>8.4848161666284714</v>
      </c>
      <c r="BA111" s="22">
        <f>'Activity data'!BA70*UDCPPEF*NtoN2O*kgtoGg</f>
        <v>8.530201900195328</v>
      </c>
      <c r="BB111" s="22">
        <f>'Activity data'!BB70*UDCPPEF*NtoN2O*kgtoGg</f>
        <v>8.584940082819065</v>
      </c>
      <c r="BC111" s="22">
        <f>'Activity data'!BC70*UDCPPEF*NtoN2O*kgtoGg</f>
        <v>8.6538642698084374</v>
      </c>
      <c r="BD111" s="22">
        <f>'Activity data'!BD70*UDCPPEF*NtoN2O*kgtoGg</f>
        <v>8.6933713109418971</v>
      </c>
      <c r="BE111" s="22">
        <f>'Activity data'!BE70*UDCPPEF*NtoN2O*kgtoGg</f>
        <v>8.7254841463223691</v>
      </c>
      <c r="BF111" s="22">
        <f>'Activity data'!BF70*UDCPPEF*NtoN2O*kgtoGg</f>
        <v>8.7508999489761869</v>
      </c>
      <c r="BG111" s="22">
        <f>'Activity data'!BG70*UDCPPEF*NtoN2O*kgtoGg</f>
        <v>8.8264084876483775</v>
      </c>
      <c r="BH111" s="22">
        <f>'Activity data'!BH70*UDCPPEF*NtoN2O*kgtoGg</f>
        <v>8.881445977831179</v>
      </c>
      <c r="BI111" s="22">
        <f>'Activity data'!BI70*UDCPPEF*NtoN2O*kgtoGg</f>
        <v>8.9363120412992192</v>
      </c>
      <c r="BJ111" s="22">
        <f>'Activity data'!BJ70*UDCPPEF*NtoN2O*kgtoGg</f>
        <v>8.9916698651004179</v>
      </c>
      <c r="BK111" s="22">
        <f>'Activity data'!BK70*UDCPPEF*NtoN2O*kgtoGg</f>
        <v>9.0481493531965231</v>
      </c>
      <c r="BL111" s="22">
        <f>'Activity data'!BL70*UDCPPEF*NtoN2O*kgtoGg</f>
        <v>9.0981266091826836</v>
      </c>
      <c r="BM111" s="22">
        <f>'Activity data'!BM70*UDCPPEF*NtoN2O*kgtoGg</f>
        <v>8.9303705006199348</v>
      </c>
      <c r="BN111" s="22">
        <f>'Activity data'!BN70*UDCPPEF*NtoN2O*kgtoGg</f>
        <v>8.7321930344623038</v>
      </c>
      <c r="BO111" s="22">
        <f>'Activity data'!BO70*UDCPPEF*NtoN2O*kgtoGg</f>
        <v>8.5455310175897825</v>
      </c>
      <c r="BP111" s="22">
        <f>'Activity data'!BP70*UDCPPEF*NtoN2O*kgtoGg</f>
        <v>8.351684917678579</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5.9181769692815109</v>
      </c>
      <c r="AM113" s="22">
        <f>'Activity data'!AM72*UDSOEF*NtoN2O*kgtoGg</f>
        <v>5.9271012110466588</v>
      </c>
      <c r="AN113" s="22">
        <f>'Activity data'!AN72*UDSOEF*NtoN2O*kgtoGg</f>
        <v>5.9370587028200514</v>
      </c>
      <c r="AO113" s="22">
        <f>'Activity data'!AO72*UDSOEF*NtoN2O*kgtoGg</f>
        <v>5.9482796495098214</v>
      </c>
      <c r="AP113" s="22">
        <f>'Activity data'!AP72*UDSOEF*NtoN2O*kgtoGg</f>
        <v>5.9608881842296846</v>
      </c>
      <c r="AQ113" s="22">
        <f>'Activity data'!AQ72*UDSOEF*NtoN2O*kgtoGg</f>
        <v>5.9748419496292788</v>
      </c>
      <c r="AR113" s="22">
        <f>'Activity data'!AR72*UDSOEF*NtoN2O*kgtoGg</f>
        <v>5.9834399835939589</v>
      </c>
      <c r="AS113" s="22">
        <f>'Activity data'!AS72*UDSOEF*NtoN2O*kgtoGg</f>
        <v>5.9931618632020998</v>
      </c>
      <c r="AT113" s="22">
        <f>'Activity data'!AT72*UDSOEF*NtoN2O*kgtoGg</f>
        <v>6.003856625338293</v>
      </c>
      <c r="AU113" s="22">
        <f>'Activity data'!AU72*UDSOEF*NtoN2O*kgtoGg</f>
        <v>6.0155727738574276</v>
      </c>
      <c r="AV113" s="22">
        <f>'Activity data'!AV72*UDSOEF*NtoN2O*kgtoGg</f>
        <v>6.0281831289583518</v>
      </c>
      <c r="AW113" s="22">
        <f>'Activity data'!AW72*UDSOEF*NtoN2O*kgtoGg</f>
        <v>6.0365540939646305</v>
      </c>
      <c r="AX113" s="22">
        <f>'Activity data'!AX72*UDSOEF*NtoN2O*kgtoGg</f>
        <v>6.0457750976895239</v>
      </c>
      <c r="AY113" s="22">
        <f>'Activity data'!AY72*UDSOEF*NtoN2O*kgtoGg</f>
        <v>6.0558065326370212</v>
      </c>
      <c r="AZ113" s="22">
        <f>'Activity data'!AZ72*UDSOEF*NtoN2O*kgtoGg</f>
        <v>6.0667463838916067</v>
      </c>
      <c r="BA113" s="22">
        <f>'Activity data'!BA72*UDSOEF*NtoN2O*kgtoGg</f>
        <v>6.0782837810733277</v>
      </c>
      <c r="BB113" s="22">
        <f>'Activity data'!BB72*UDSOEF*NtoN2O*kgtoGg</f>
        <v>6.0855789406645071</v>
      </c>
      <c r="BC113" s="22">
        <f>'Activity data'!BC72*UDSOEF*NtoN2O*kgtoGg</f>
        <v>6.0936189140776911</v>
      </c>
      <c r="BD113" s="22">
        <f>'Activity data'!BD72*UDSOEF*NtoN2O*kgtoGg</f>
        <v>6.1021204156892965</v>
      </c>
      <c r="BE113" s="22">
        <f>'Activity data'!BE72*UDSOEF*NtoN2O*kgtoGg</f>
        <v>6.1111928137735152</v>
      </c>
      <c r="BF113" s="22">
        <f>'Activity data'!BF72*UDSOEF*NtoN2O*kgtoGg</f>
        <v>6.1208215062438702</v>
      </c>
      <c r="BG113" s="22">
        <f>'Activity data'!BG72*UDSOEF*NtoN2O*kgtoGg</f>
        <v>6.1264011356017924</v>
      </c>
      <c r="BH113" s="22">
        <f>'Activity data'!BH72*UDSOEF*NtoN2O*kgtoGg</f>
        <v>6.1323705848771555</v>
      </c>
      <c r="BI113" s="22">
        <f>'Activity data'!BI72*UDSOEF*NtoN2O*kgtoGg</f>
        <v>6.1388481267463657</v>
      </c>
      <c r="BJ113" s="22">
        <f>'Activity data'!BJ72*UDSOEF*NtoN2O*kgtoGg</f>
        <v>6.1458256221693546</v>
      </c>
      <c r="BK113" s="22">
        <f>'Activity data'!BK72*UDSOEF*NtoN2O*kgtoGg</f>
        <v>6.1532962848637549</v>
      </c>
      <c r="BL113" s="22">
        <f>'Activity data'!BL72*UDSOEF*NtoN2O*kgtoGg</f>
        <v>6.1564793871659846</v>
      </c>
      <c r="BM113" s="22">
        <f>'Activity data'!BM72*UDSOEF*NtoN2O*kgtoGg</f>
        <v>6.1584590809862165</v>
      </c>
      <c r="BN113" s="22">
        <f>'Activity data'!BN72*UDSOEF*NtoN2O*kgtoGg</f>
        <v>6.1605632042173175</v>
      </c>
      <c r="BO113" s="22">
        <f>'Activity data'!BO72*UDSOEF*NtoN2O*kgtoGg</f>
        <v>6.1630950141463323</v>
      </c>
      <c r="BP113" s="22">
        <f>'Activity data'!BP72*UDSOEF*NtoN2O*kgtoGg</f>
        <v>6.1658978552485229</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0.66064329527678245</v>
      </c>
      <c r="AM114" s="22">
        <f>'Activity data'!AM73*UDSOEF*NtoN2O*kgtoGg</f>
        <v>0.66163950416309592</v>
      </c>
      <c r="AN114" s="22">
        <f>'Activity data'!AN73*UDSOEF*NtoN2O*kgtoGg</f>
        <v>0.66275105425901415</v>
      </c>
      <c r="AO114" s="22">
        <f>'Activity data'!AO73*UDSOEF*NtoN2O*kgtoGg</f>
        <v>0.66400364322952532</v>
      </c>
      <c r="AP114" s="22">
        <f>'Activity data'!AP73*UDSOEF*NtoN2O*kgtoGg</f>
        <v>0.66541112799538771</v>
      </c>
      <c r="AQ114" s="22">
        <f>'Activity data'!AQ73*UDSOEF*NtoN2O*kgtoGg</f>
        <v>0.66696878022561945</v>
      </c>
      <c r="AR114" s="22">
        <f>'Activity data'!AR73*UDSOEF*NtoN2O*kgtoGg</f>
        <v>0.66792857468949085</v>
      </c>
      <c r="AS114" s="22">
        <f>'Activity data'!AS73*UDSOEF*NtoN2O*kgtoGg</f>
        <v>0.66901382351086669</v>
      </c>
      <c r="AT114" s="22">
        <f>'Activity data'!AT73*UDSOEF*NtoN2O*kgtoGg</f>
        <v>0.67020767474859222</v>
      </c>
      <c r="AU114" s="22">
        <f>'Activity data'!AU73*UDSOEF*NtoN2O*kgtoGg</f>
        <v>0.67151554286504256</v>
      </c>
      <c r="AV114" s="22">
        <f>'Activity data'!AV73*UDSOEF*NtoN2O*kgtoGg</f>
        <v>0.67292323083918171</v>
      </c>
      <c r="AW114" s="22">
        <f>'Activity data'!AW73*UDSOEF*NtoN2O*kgtoGg</f>
        <v>0.6738576777026497</v>
      </c>
      <c r="AX114" s="22">
        <f>'Activity data'!AX73*UDSOEF*NtoN2O*kgtoGg</f>
        <v>0.67488701398613604</v>
      </c>
      <c r="AY114" s="22">
        <f>'Activity data'!AY73*UDSOEF*NtoN2O*kgtoGg</f>
        <v>0.67600681832359799</v>
      </c>
      <c r="AZ114" s="22">
        <f>'Activity data'!AZ73*UDSOEF*NtoN2O*kgtoGg</f>
        <v>0.67722802874366161</v>
      </c>
      <c r="BA114" s="22">
        <f>'Activity data'!BA73*UDSOEF*NtoN2O*kgtoGg</f>
        <v>0.67851594293288087</v>
      </c>
      <c r="BB114" s="22">
        <f>'Activity data'!BB73*UDSOEF*NtoN2O*kgtoGg</f>
        <v>0.67933029814680956</v>
      </c>
      <c r="BC114" s="22">
        <f>'Activity data'!BC73*UDSOEF*NtoN2O*kgtoGg</f>
        <v>0.68022779657532806</v>
      </c>
      <c r="BD114" s="22">
        <f>'Activity data'!BD73*UDSOEF*NtoN2O*kgtoGg</f>
        <v>0.68117681517829387</v>
      </c>
      <c r="BE114" s="22">
        <f>'Activity data'!BE73*UDSOEF*NtoN2O*kgtoGg</f>
        <v>0.68218956268441466</v>
      </c>
      <c r="BF114" s="22">
        <f>'Activity data'!BF73*UDSOEF*NtoN2O*kgtoGg</f>
        <v>0.68326440906968477</v>
      </c>
      <c r="BG114" s="22">
        <f>'Activity data'!BG73*UDSOEF*NtoN2O*kgtoGg</f>
        <v>0.68388726045526749</v>
      </c>
      <c r="BH114" s="22">
        <f>'Activity data'!BH73*UDSOEF*NtoN2O*kgtoGg</f>
        <v>0.68455362725381597</v>
      </c>
      <c r="BI114" s="22">
        <f>'Activity data'!BI73*UDSOEF*NtoN2O*kgtoGg</f>
        <v>0.68527671218824437</v>
      </c>
      <c r="BJ114" s="22">
        <f>'Activity data'!BJ73*UDSOEF*NtoN2O*kgtoGg</f>
        <v>0.68605560670136023</v>
      </c>
      <c r="BK114" s="22">
        <f>'Activity data'!BK73*UDSOEF*NtoN2O*kgtoGg</f>
        <v>0.68688955324367351</v>
      </c>
      <c r="BL114" s="22">
        <f>'Activity data'!BL73*UDSOEF*NtoN2O*kgtoGg</f>
        <v>0.68724488144779139</v>
      </c>
      <c r="BM114" s="22">
        <f>'Activity data'!BM73*UDSOEF*NtoN2O*kgtoGg</f>
        <v>0.68746587373237966</v>
      </c>
      <c r="BN114" s="22">
        <f>'Activity data'!BN73*UDSOEF*NtoN2O*kgtoGg</f>
        <v>0.68770075601323688</v>
      </c>
      <c r="BO114" s="22">
        <f>'Activity data'!BO73*UDSOEF*NtoN2O*kgtoGg</f>
        <v>0.68798338075784993</v>
      </c>
      <c r="BP114" s="22">
        <f>'Activity data'!BP73*UDSOEF*NtoN2O*kgtoGg</f>
        <v>0.68829626058410398</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0.7464781825064456</v>
      </c>
      <c r="AM115" s="22">
        <f>'Activity data'!AM74*UDSOEF*NtoN2O*kgtoGg</f>
        <v>0.74863002156579395</v>
      </c>
      <c r="AN115" s="22">
        <f>'Activity data'!AN74*UDSOEF*NtoN2O*kgtoGg</f>
        <v>0.75091746658672776</v>
      </c>
      <c r="AO115" s="22">
        <f>'Activity data'!AO74*UDSOEF*NtoN2O*kgtoGg</f>
        <v>0.75338809394798667</v>
      </c>
      <c r="AP115" s="22">
        <f>'Activity data'!AP74*UDSOEF*NtoN2O*kgtoGg</f>
        <v>0.75606837993222509</v>
      </c>
      <c r="AQ115" s="22">
        <f>'Activity data'!AQ74*UDSOEF*NtoN2O*kgtoGg</f>
        <v>0.75895261595518615</v>
      </c>
      <c r="AR115" s="22">
        <f>'Activity data'!AR74*UDSOEF*NtoN2O*kgtoGg</f>
        <v>0.76077738230367509</v>
      </c>
      <c r="AS115" s="22">
        <f>'Activity data'!AS74*UDSOEF*NtoN2O*kgtoGg</f>
        <v>0.76277372839128377</v>
      </c>
      <c r="AT115" s="22">
        <f>'Activity data'!AT74*UDSOEF*NtoN2O*kgtoGg</f>
        <v>0.76491475023808209</v>
      </c>
      <c r="AU115" s="22">
        <f>'Activity data'!AU74*UDSOEF*NtoN2O*kgtoGg</f>
        <v>0.76721097681759343</v>
      </c>
      <c r="AV115" s="22">
        <f>'Activity data'!AV74*UDSOEF*NtoN2O*kgtoGg</f>
        <v>0.76963976535470546</v>
      </c>
      <c r="AW115" s="22">
        <f>'Activity data'!AW74*UDSOEF*NtoN2O*kgtoGg</f>
        <v>0.7712432299948937</v>
      </c>
      <c r="AX115" s="22">
        <f>'Activity data'!AX74*UDSOEF*NtoN2O*kgtoGg</f>
        <v>0.77297703930552408</v>
      </c>
      <c r="AY115" s="22">
        <f>'Activity data'!AY74*UDSOEF*NtoN2O*kgtoGg</f>
        <v>0.77483459705191127</v>
      </c>
      <c r="AZ115" s="22">
        <f>'Activity data'!AZ74*UDSOEF*NtoN2O*kgtoGg</f>
        <v>0.77683479875233064</v>
      </c>
      <c r="BA115" s="22">
        <f>'Activity data'!BA74*UDSOEF*NtoN2O*kgtoGg</f>
        <v>0.77892052003868284</v>
      </c>
      <c r="BB115" s="22">
        <f>'Activity data'!BB74*UDSOEF*NtoN2O*kgtoGg</f>
        <v>0.78019721397868425</v>
      </c>
      <c r="BC115" s="22">
        <f>'Activity data'!BC74*UDSOEF*NtoN2O*kgtoGg</f>
        <v>0.78159134623501669</v>
      </c>
      <c r="BD115" s="22">
        <f>'Activity data'!BD74*UDSOEF*NtoN2O*kgtoGg</f>
        <v>0.78305103731798498</v>
      </c>
      <c r="BE115" s="22">
        <f>'Activity data'!BE74*UDSOEF*NtoN2O*kgtoGg</f>
        <v>0.78459696007748103</v>
      </c>
      <c r="BF115" s="22">
        <f>'Activity data'!BF74*UDSOEF*NtoN2O*kgtoGg</f>
        <v>0.78622681554218177</v>
      </c>
      <c r="BG115" s="22">
        <f>'Activity data'!BG74*UDSOEF*NtoN2O*kgtoGg</f>
        <v>0.78709674749701031</v>
      </c>
      <c r="BH115" s="22">
        <f>'Activity data'!BH74*UDSOEF*NtoN2O*kgtoGg</f>
        <v>0.78802372939145959</v>
      </c>
      <c r="BI115" s="22">
        <f>'Activity data'!BI74*UDSOEF*NtoN2O*kgtoGg</f>
        <v>0.78902971089169649</v>
      </c>
      <c r="BJ115" s="22">
        <f>'Activity data'!BJ74*UDSOEF*NtoN2O*kgtoGg</f>
        <v>0.79011340226109594</v>
      </c>
      <c r="BK115" s="22">
        <f>'Activity data'!BK74*UDSOEF*NtoN2O*kgtoGg</f>
        <v>0.79127373722038208</v>
      </c>
      <c r="BL115" s="22">
        <f>'Activity data'!BL74*UDSOEF*NtoN2O*kgtoGg</f>
        <v>0.79164192505284225</v>
      </c>
      <c r="BM115" s="22">
        <f>'Activity data'!BM74*UDSOEF*NtoN2O*kgtoGg</f>
        <v>0.79178199817423089</v>
      </c>
      <c r="BN115" s="22">
        <f>'Activity data'!BN74*UDSOEF*NtoN2O*kgtoGg</f>
        <v>0.79193604722959032</v>
      </c>
      <c r="BO115" s="22">
        <f>'Activity data'!BO74*UDSOEF*NtoN2O*kgtoGg</f>
        <v>0.79215924316674524</v>
      </c>
      <c r="BP115" s="22">
        <f>'Activity data'!BP74*UDSOEF*NtoN2O*kgtoGg</f>
        <v>0.79242332845927566</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1.2354062291178025</v>
      </c>
      <c r="AM116" s="22">
        <f>'Activity data'!AM75*UDSOEF*NtoN2O*kgtoGg</f>
        <v>1.238967479051527</v>
      </c>
      <c r="AN116" s="22">
        <f>'Activity data'!AN75*UDSOEF*NtoN2O*kgtoGg</f>
        <v>1.2427531540971624</v>
      </c>
      <c r="AO116" s="22">
        <f>'Activity data'!AO75*UDSOEF*NtoN2O*kgtoGg</f>
        <v>1.2468419921951222</v>
      </c>
      <c r="AP116" s="22">
        <f>'Activity data'!AP75*UDSOEF*NtoN2O*kgtoGg</f>
        <v>1.2512778110553961</v>
      </c>
      <c r="AQ116" s="22">
        <f>'Activity data'!AQ75*UDSOEF*NtoN2O*kgtoGg</f>
        <v>1.2560511630869964</v>
      </c>
      <c r="AR116" s="22">
        <f>'Activity data'!AR75*UDSOEF*NtoN2O*kgtoGg</f>
        <v>1.2590711143279534</v>
      </c>
      <c r="AS116" s="22">
        <f>'Activity data'!AS75*UDSOEF*NtoN2O*kgtoGg</f>
        <v>1.2623750265519189</v>
      </c>
      <c r="AT116" s="22">
        <f>'Activity data'!AT75*UDSOEF*NtoN2O*kgtoGg</f>
        <v>1.2659183742185991</v>
      </c>
      <c r="AU116" s="22">
        <f>'Activity data'!AU75*UDSOEF*NtoN2O*kgtoGg</f>
        <v>1.2697185825653041</v>
      </c>
      <c r="AV116" s="22">
        <f>'Activity data'!AV75*UDSOEF*NtoN2O*kgtoGg</f>
        <v>1.2737381782591577</v>
      </c>
      <c r="AW116" s="22">
        <f>'Activity data'!AW75*UDSOEF*NtoN2O*kgtoGg</f>
        <v>1.2763918796680953</v>
      </c>
      <c r="AX116" s="22">
        <f>'Activity data'!AX75*UDSOEF*NtoN2O*kgtoGg</f>
        <v>1.2792612988589727</v>
      </c>
      <c r="AY116" s="22">
        <f>'Activity data'!AY75*UDSOEF*NtoN2O*kgtoGg</f>
        <v>1.2823355191973718</v>
      </c>
      <c r="AZ116" s="22">
        <f>'Activity data'!AZ75*UDSOEF*NtoN2O*kgtoGg</f>
        <v>1.2856458123822216</v>
      </c>
      <c r="BA116" s="22">
        <f>'Activity data'!BA75*UDSOEF*NtoN2O*kgtoGg</f>
        <v>1.2890976387446629</v>
      </c>
      <c r="BB116" s="22">
        <f>'Activity data'!BB75*UDSOEF*NtoN2O*kgtoGg</f>
        <v>1.2912105412823622</v>
      </c>
      <c r="BC116" s="22">
        <f>'Activity data'!BC75*UDSOEF*NtoN2O*kgtoGg</f>
        <v>1.2935178018481084</v>
      </c>
      <c r="BD116" s="22">
        <f>'Activity data'!BD75*UDSOEF*NtoN2O*kgtoGg</f>
        <v>1.2959335609402649</v>
      </c>
      <c r="BE116" s="22">
        <f>'Activity data'!BE75*UDSOEF*NtoN2O*kgtoGg</f>
        <v>1.298492031705484</v>
      </c>
      <c r="BF116" s="22">
        <f>'Activity data'!BF75*UDSOEF*NtoN2O*kgtoGg</f>
        <v>1.3011894093929235</v>
      </c>
      <c r="BG116" s="22">
        <f>'Activity data'!BG75*UDSOEF*NtoN2O*kgtoGg</f>
        <v>1.3026291291075638</v>
      </c>
      <c r="BH116" s="22">
        <f>'Activity data'!BH75*UDSOEF*NtoN2O*kgtoGg</f>
        <v>1.304163265313443</v>
      </c>
      <c r="BI116" s="22">
        <f>'Activity data'!BI75*UDSOEF*NtoN2O*kgtoGg</f>
        <v>1.3058281442622117</v>
      </c>
      <c r="BJ116" s="22">
        <f>'Activity data'!BJ75*UDSOEF*NtoN2O*kgtoGg</f>
        <v>1.307621631465953</v>
      </c>
      <c r="BK116" s="22">
        <f>'Activity data'!BK75*UDSOEF*NtoN2O*kgtoGg</f>
        <v>1.3095419622541242</v>
      </c>
      <c r="BL116" s="22">
        <f>'Activity data'!BL75*UDSOEF*NtoN2O*kgtoGg</f>
        <v>1.3101513056379845</v>
      </c>
      <c r="BM116" s="22">
        <f>'Activity data'!BM75*UDSOEF*NtoN2O*kgtoGg</f>
        <v>1.3103831238086305</v>
      </c>
      <c r="BN116" s="22">
        <f>'Activity data'!BN75*UDSOEF*NtoN2O*kgtoGg</f>
        <v>1.3106380718661095</v>
      </c>
      <c r="BO116" s="22">
        <f>'Activity data'!BO75*UDSOEF*NtoN2O*kgtoGg</f>
        <v>1.311007456608406</v>
      </c>
      <c r="BP116" s="22">
        <f>'Activity data'!BP75*UDSOEF*NtoN2O*kgtoGg</f>
        <v>1.3114445124032788</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0.18237965681913762</v>
      </c>
      <c r="AM117" s="22">
        <f>'Activity data'!AM76*UDSOEF*NtoN2O*kgtoGg</f>
        <v>0.18465941344182754</v>
      </c>
      <c r="AN117" s="22">
        <f>'Activity data'!AN76*UDSOEF*NtoN2O*kgtoGg</f>
        <v>0.18574555739497409</v>
      </c>
      <c r="AO117" s="22">
        <f>'Activity data'!AO76*UDSOEF*NtoN2O*kgtoGg</f>
        <v>0.18650574563616654</v>
      </c>
      <c r="AP117" s="22">
        <f>'Activity data'!AP76*UDSOEF*NtoN2O*kgtoGg</f>
        <v>0.18747992207419362</v>
      </c>
      <c r="AQ117" s="22">
        <f>'Activity data'!AQ76*UDSOEF*NtoN2O*kgtoGg</f>
        <v>0.18873342715272604</v>
      </c>
      <c r="AR117" s="22">
        <f>'Activity data'!AR76*UDSOEF*NtoN2O*kgtoGg</f>
        <v>0.19029518325327599</v>
      </c>
      <c r="AS117" s="22">
        <f>'Activity data'!AS76*UDSOEF*NtoN2O*kgtoGg</f>
        <v>0.19204574669671481</v>
      </c>
      <c r="AT117" s="22">
        <f>'Activity data'!AT76*UDSOEF*NtoN2O*kgtoGg</f>
        <v>0.19372448684563412</v>
      </c>
      <c r="AU117" s="22">
        <f>'Activity data'!AU76*UDSOEF*NtoN2O*kgtoGg</f>
        <v>0.19557701634583011</v>
      </c>
      <c r="AV117" s="22">
        <f>'Activity data'!AV76*UDSOEF*NtoN2O*kgtoGg</f>
        <v>0.19738098938647575</v>
      </c>
      <c r="AW117" s="22">
        <f>'Activity data'!AW76*UDSOEF*NtoN2O*kgtoGg</f>
        <v>0.19984051089817545</v>
      </c>
      <c r="AX117" s="22">
        <f>'Activity data'!AX76*UDSOEF*NtoN2O*kgtoGg</f>
        <v>0.20244993820635537</v>
      </c>
      <c r="AY117" s="22">
        <f>'Activity data'!AY76*UDSOEF*NtoN2O*kgtoGg</f>
        <v>0.20519013494250241</v>
      </c>
      <c r="AZ117" s="22">
        <f>'Activity data'!AZ76*UDSOEF*NtoN2O*kgtoGg</f>
        <v>0.20838244537912598</v>
      </c>
      <c r="BA117" s="22">
        <f>'Activity data'!BA76*UDSOEF*NtoN2O*kgtoGg</f>
        <v>0.21130756767700037</v>
      </c>
      <c r="BB117" s="22">
        <f>'Activity data'!BB76*UDSOEF*NtoN2O*kgtoGg</f>
        <v>0.21463122031994444</v>
      </c>
      <c r="BC117" s="22">
        <f>'Activity data'!BC76*UDSOEF*NtoN2O*kgtoGg</f>
        <v>0.21828300499608402</v>
      </c>
      <c r="BD117" s="22">
        <f>'Activity data'!BD76*UDSOEF*NtoN2O*kgtoGg</f>
        <v>0.22160992279515479</v>
      </c>
      <c r="BE117" s="22">
        <f>'Activity data'!BE76*UDSOEF*NtoN2O*kgtoGg</f>
        <v>0.22493806582344569</v>
      </c>
      <c r="BF117" s="22">
        <f>'Activity data'!BF76*UDSOEF*NtoN2O*kgtoGg</f>
        <v>0.22827856439909208</v>
      </c>
      <c r="BG117" s="22">
        <f>'Activity data'!BG76*UDSOEF*NtoN2O*kgtoGg</f>
        <v>0.23200098290928767</v>
      </c>
      <c r="BH117" s="22">
        <f>'Activity data'!BH76*UDSOEF*NtoN2O*kgtoGg</f>
        <v>0.23548850849177477</v>
      </c>
      <c r="BI117" s="22">
        <f>'Activity data'!BI76*UDSOEF*NtoN2O*kgtoGg</f>
        <v>0.23907316117222818</v>
      </c>
      <c r="BJ117" s="22">
        <f>'Activity data'!BJ76*UDSOEF*NtoN2O*kgtoGg</f>
        <v>0.242771330480338</v>
      </c>
      <c r="BK117" s="22">
        <f>'Activity data'!BK76*UDSOEF*NtoN2O*kgtoGg</f>
        <v>0.24659997472758782</v>
      </c>
      <c r="BL117" s="22">
        <f>'Activity data'!BL76*UDSOEF*NtoN2O*kgtoGg</f>
        <v>0.25062007093017036</v>
      </c>
      <c r="BM117" s="22">
        <f>'Activity data'!BM76*UDSOEF*NtoN2O*kgtoGg</f>
        <v>0.25076800359284523</v>
      </c>
      <c r="BN117" s="22">
        <f>'Activity data'!BN76*UDSOEF*NtoN2O*kgtoGg</f>
        <v>0.25031853911785651</v>
      </c>
      <c r="BO117" s="22">
        <f>'Activity data'!BO76*UDSOEF*NtoN2O*kgtoGg</f>
        <v>0.25003861639292702</v>
      </c>
      <c r="BP117" s="22">
        <f>'Activity data'!BP76*UDSOEF*NtoN2O*kgtoGg</f>
        <v>0.24957555276768462</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0.66033099204763357</v>
      </c>
      <c r="AN135" s="22">
        <f>'Activity data'!AN47*ttokg*FracGASF*MSVolatEF*NtoN2O*kgtoGg</f>
        <v>0.66015814291429842</v>
      </c>
      <c r="AO135" s="22">
        <f>'Activity data'!AO47*ttokg*FracGASF*MSVolatEF*NtoN2O*kgtoGg</f>
        <v>0.66004302883480792</v>
      </c>
      <c r="AP135" s="22">
        <f>'Activity data'!AP47*ttokg*FracGASF*MSVolatEF*NtoN2O*kgtoGg</f>
        <v>0.65994333251476955</v>
      </c>
      <c r="AQ135" s="22">
        <f>'Activity data'!AQ47*ttokg*FracGASF*MSVolatEF*NtoN2O*kgtoGg</f>
        <v>0.6598331232465795</v>
      </c>
      <c r="AR135" s="22">
        <f>'Activity data'!AR47*ttokg*FracGASF*MSVolatEF*NtoN2O*kgtoGg</f>
        <v>0.65970938088638198</v>
      </c>
      <c r="AS135" s="22">
        <f>'Activity data'!AS47*ttokg*FracGASF*MSVolatEF*NtoN2O*kgtoGg</f>
        <v>0.65958022711116759</v>
      </c>
      <c r="AT135" s="22">
        <f>'Activity data'!AT47*ttokg*FracGASF*MSVolatEF*NtoN2O*kgtoGg</f>
        <v>0.65944237811394946</v>
      </c>
      <c r="AU135" s="22">
        <f>'Activity data'!AU47*ttokg*FracGASF*MSVolatEF*NtoN2O*kgtoGg</f>
        <v>0.6593081698605231</v>
      </c>
      <c r="AV135" s="22">
        <f>'Activity data'!AV47*ttokg*FracGASF*MSVolatEF*NtoN2O*kgtoGg</f>
        <v>0.65916618135661631</v>
      </c>
      <c r="AW135" s="22">
        <f>'Activity data'!AW47*ttokg*FracGASF*MSVolatEF*NtoN2O*kgtoGg</f>
        <v>0.65902678805818449</v>
      </c>
      <c r="AX135" s="22">
        <f>'Activity data'!AX47*ttokg*FracGASF*MSVolatEF*NtoN2O*kgtoGg</f>
        <v>0.65886559093377073</v>
      </c>
      <c r="AY135" s="22">
        <f>'Activity data'!AY47*ttokg*FracGASF*MSVolatEF*NtoN2O*kgtoGg</f>
        <v>0.65869872877506552</v>
      </c>
      <c r="AZ135" s="22">
        <f>'Activity data'!AZ47*ttokg*FracGASF*MSVolatEF*NtoN2O*kgtoGg</f>
        <v>0.65852727991652549</v>
      </c>
      <c r="BA135" s="22">
        <f>'Activity data'!BA47*ttokg*FracGASF*MSVolatEF*NtoN2O*kgtoGg</f>
        <v>0.65833751540091701</v>
      </c>
      <c r="BB135" s="22">
        <f>'Activity data'!BB47*ttokg*FracGASF*MSVolatEF*NtoN2O*kgtoGg</f>
        <v>0.65816098395690403</v>
      </c>
      <c r="BC135" s="22">
        <f>'Activity data'!BC47*ttokg*FracGASF*MSVolatEF*NtoN2O*kgtoGg</f>
        <v>0.65797638880913212</v>
      </c>
      <c r="BD135" s="22">
        <f>'Activity data'!BD47*ttokg*FracGASF*MSVolatEF*NtoN2O*kgtoGg</f>
        <v>0.65778024658613199</v>
      </c>
      <c r="BE135" s="22">
        <f>'Activity data'!BE47*ttokg*FracGASF*MSVolatEF*NtoN2O*kgtoGg</f>
        <v>0.6575996737161971</v>
      </c>
      <c r="BF135" s="22">
        <f>'Activity data'!BF47*ttokg*FracGASF*MSVolatEF*NtoN2O*kgtoGg</f>
        <v>0.65742092862125623</v>
      </c>
      <c r="BG135" s="22">
        <f>'Activity data'!BG47*ttokg*FracGASF*MSVolatEF*NtoN2O*kgtoGg</f>
        <v>0.65724351924445956</v>
      </c>
      <c r="BH135" s="22">
        <f>'Activity data'!BH47*ttokg*FracGASF*MSVolatEF*NtoN2O*kgtoGg</f>
        <v>0.65705997240052727</v>
      </c>
      <c r="BI135" s="22">
        <f>'Activity data'!BI47*ttokg*FracGASF*MSVolatEF*NtoN2O*kgtoGg</f>
        <v>0.65688763640687031</v>
      </c>
      <c r="BJ135" s="22">
        <f>'Activity data'!BJ47*ttokg*FracGASF*MSVolatEF*NtoN2O*kgtoGg</f>
        <v>0.65671358006629965</v>
      </c>
      <c r="BK135" s="22">
        <f>'Activity data'!BK47*ttokg*FracGASF*MSVolatEF*NtoN2O*kgtoGg</f>
        <v>0.65653731541106508</v>
      </c>
      <c r="BL135" s="22">
        <f>'Activity data'!BL47*ttokg*FracGASF*MSVolatEF*NtoN2O*kgtoGg</f>
        <v>0.65635837085441318</v>
      </c>
      <c r="BM135" s="22">
        <f>'Activity data'!BM47*ttokg*FracGASF*MSVolatEF*NtoN2O*kgtoGg</f>
        <v>0.65618176804877137</v>
      </c>
      <c r="BN135" s="22">
        <f>'Activity data'!BN47*ttokg*FracGASF*MSVolatEF*NtoN2O*kgtoGg</f>
        <v>0.65614399445608407</v>
      </c>
      <c r="BO135" s="22">
        <f>'Activity data'!BO47*ttokg*FracGASF*MSVolatEF*NtoN2O*kgtoGg</f>
        <v>0.65612746151081058</v>
      </c>
      <c r="BP135" s="22">
        <f>'Activity data'!BP47*ttokg*FracGASF*MSVolatEF*NtoN2O*kgtoGg</f>
        <v>0.65610489958991924</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8.716369095028766E-3</v>
      </c>
      <c r="AN136" s="22">
        <f>'Activity data'!AN48*ttokg*FracGASM*MSVolatEF*NtoN2O*kgtoGg</f>
        <v>8.7140874864687409E-3</v>
      </c>
      <c r="AO136" s="22">
        <f>'Activity data'!AO48*ttokg*FracGASM*MSVolatEF*NtoN2O*kgtoGg</f>
        <v>8.7125679806194633E-3</v>
      </c>
      <c r="AP136" s="22">
        <f>'Activity data'!AP48*ttokg*FracGASM*MSVolatEF*NtoN2O*kgtoGg</f>
        <v>8.71125198919496E-3</v>
      </c>
      <c r="AQ136" s="22">
        <f>'Activity data'!AQ48*ttokg*FracGASM*MSVolatEF*NtoN2O*kgtoGg</f>
        <v>8.7097972268548509E-3</v>
      </c>
      <c r="AR136" s="22">
        <f>'Activity data'!AR48*ttokg*FracGASM*MSVolatEF*NtoN2O*kgtoGg</f>
        <v>8.7081638277002413E-3</v>
      </c>
      <c r="AS136" s="22">
        <f>'Activity data'!AS48*ttokg*FracGASM*MSVolatEF*NtoN2O*kgtoGg</f>
        <v>8.7064589978674157E-3</v>
      </c>
      <c r="AT136" s="22">
        <f>'Activity data'!AT48*ttokg*FracGASM*MSVolatEF*NtoN2O*kgtoGg</f>
        <v>8.7046393911041336E-3</v>
      </c>
      <c r="AU136" s="22">
        <f>'Activity data'!AU48*ttokg*FracGASM*MSVolatEF*NtoN2O*kgtoGg</f>
        <v>8.7028678421589047E-3</v>
      </c>
      <c r="AV136" s="22">
        <f>'Activity data'!AV48*ttokg*FracGASM*MSVolatEF*NtoN2O*kgtoGg</f>
        <v>8.7009935939073389E-3</v>
      </c>
      <c r="AW136" s="22">
        <f>'Activity data'!AW48*ttokg*FracGASM*MSVolatEF*NtoN2O*kgtoGg</f>
        <v>8.6991536023680385E-3</v>
      </c>
      <c r="AX136" s="22">
        <f>'Activity data'!AX48*ttokg*FracGASM*MSVolatEF*NtoN2O*kgtoGg</f>
        <v>8.697025800325775E-3</v>
      </c>
      <c r="AY136" s="22">
        <f>'Activity data'!AY48*ttokg*FracGASM*MSVolatEF*NtoN2O*kgtoGg</f>
        <v>8.6948232198308644E-3</v>
      </c>
      <c r="AZ136" s="22">
        <f>'Activity data'!AZ48*ttokg*FracGASM*MSVolatEF*NtoN2O*kgtoGg</f>
        <v>8.6925600948981347E-3</v>
      </c>
      <c r="BA136" s="22">
        <f>'Activity data'!BA48*ttokg*FracGASM*MSVolatEF*NtoN2O*kgtoGg</f>
        <v>8.6900552032921075E-3</v>
      </c>
      <c r="BB136" s="22">
        <f>'Activity data'!BB48*ttokg*FracGASM*MSVolatEF*NtoN2O*kgtoGg</f>
        <v>8.6877249882311349E-3</v>
      </c>
      <c r="BC136" s="22">
        <f>'Activity data'!BC48*ttokg*FracGASM*MSVolatEF*NtoN2O*kgtoGg</f>
        <v>8.6852883322805479E-3</v>
      </c>
      <c r="BD136" s="22">
        <f>'Activity data'!BD48*ttokg*FracGASM*MSVolatEF*NtoN2O*kgtoGg</f>
        <v>8.6826992549369417E-3</v>
      </c>
      <c r="BE136" s="22">
        <f>'Activity data'!BE48*ttokg*FracGASM*MSVolatEF*NtoN2O*kgtoGg</f>
        <v>8.6803156930538028E-3</v>
      </c>
      <c r="BF136" s="22">
        <f>'Activity data'!BF48*ttokg*FracGASM*MSVolatEF*NtoN2O*kgtoGg</f>
        <v>8.6779562578005835E-3</v>
      </c>
      <c r="BG136" s="22">
        <f>'Activity data'!BG48*ttokg*FracGASM*MSVolatEF*NtoN2O*kgtoGg</f>
        <v>8.6756144540268663E-3</v>
      </c>
      <c r="BH136" s="22">
        <f>'Activity data'!BH48*ttokg*FracGASM*MSVolatEF*NtoN2O*kgtoGg</f>
        <v>8.6731916356869616E-3</v>
      </c>
      <c r="BI136" s="22">
        <f>'Activity data'!BI48*ttokg*FracGASM*MSVolatEF*NtoN2O*kgtoGg</f>
        <v>8.6709168005706886E-3</v>
      </c>
      <c r="BJ136" s="22">
        <f>'Activity data'!BJ48*ttokg*FracGASM*MSVolatEF*NtoN2O*kgtoGg</f>
        <v>8.6686192568751572E-3</v>
      </c>
      <c r="BK136" s="22">
        <f>'Activity data'!BK48*ttokg*FracGASM*MSVolatEF*NtoN2O*kgtoGg</f>
        <v>8.6662925634260583E-3</v>
      </c>
      <c r="BL136" s="22">
        <f>'Activity data'!BL48*ttokg*FracGASM*MSVolatEF*NtoN2O*kgtoGg</f>
        <v>8.6639304952782579E-3</v>
      </c>
      <c r="BM136" s="22">
        <f>'Activity data'!BM48*ttokg*FracGASM*MSVolatEF*NtoN2O*kgtoGg</f>
        <v>8.6615993382437827E-3</v>
      </c>
      <c r="BN136" s="22">
        <f>'Activity data'!BN48*ttokg*FracGASM*MSVolatEF*NtoN2O*kgtoGg</f>
        <v>8.6611007268203102E-3</v>
      </c>
      <c r="BO136" s="22">
        <f>'Activity data'!BO48*ttokg*FracGASM*MSVolatEF*NtoN2O*kgtoGg</f>
        <v>8.6608824919427018E-3</v>
      </c>
      <c r="BP136" s="22">
        <f>'Activity data'!BP48*ttokg*FracGASM*MSVolatEF*NtoN2O*kgtoGg</f>
        <v>8.6605846745869321E-3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1.0697375599739958</v>
      </c>
      <c r="AM137" s="22">
        <f>SUM('Activity data'!AM50:AM65)*FracGASM*MSVolatEF*NtoN2O*kgtoGg</f>
        <v>1.0902746861236994</v>
      </c>
      <c r="AN137" s="22">
        <f>SUM('Activity data'!AN50:AN65)*FracGASM*MSVolatEF*NtoN2O*kgtoGg</f>
        <v>1.0993610376049749</v>
      </c>
      <c r="AO137" s="22">
        <f>SUM('Activity data'!AO50:AO65)*FracGASM*MSVolatEF*NtoN2O*kgtoGg</f>
        <v>1.1055317488808671</v>
      </c>
      <c r="AP137" s="22">
        <f>SUM('Activity data'!AP50:AP65)*FracGASM*MSVolatEF*NtoN2O*kgtoGg</f>
        <v>1.114042783533054</v>
      </c>
      <c r="AQ137" s="22">
        <f>SUM('Activity data'!AQ50:AQ65)*FracGASM*MSVolatEF*NtoN2O*kgtoGg</f>
        <v>1.1255019608985373</v>
      </c>
      <c r="AR137" s="22">
        <f>SUM('Activity data'!AR50:AR65)*FracGASM*MSVolatEF*NtoN2O*kgtoGg</f>
        <v>1.1383094321884937</v>
      </c>
      <c r="AS137" s="22">
        <f>SUM('Activity data'!AS50:AS65)*FracGASM*MSVolatEF*NtoN2O*kgtoGg</f>
        <v>1.1530954706169447</v>
      </c>
      <c r="AT137" s="22">
        <f>SUM('Activity data'!AT50:AT65)*FracGASM*MSVolatEF*NtoN2O*kgtoGg</f>
        <v>1.1673335790255206</v>
      </c>
      <c r="AU137" s="22">
        <f>SUM('Activity data'!AU50:AU65)*FracGASM*MSVolatEF*NtoN2O*kgtoGg</f>
        <v>1.1833804240663248</v>
      </c>
      <c r="AV137" s="22">
        <f>SUM('Activity data'!AV50:AV65)*FracGASM*MSVolatEF*NtoN2O*kgtoGg</f>
        <v>1.199093655931013</v>
      </c>
      <c r="AW137" s="22">
        <f>SUM('Activity data'!AW50:AW65)*FracGASM*MSVolatEF*NtoN2O*kgtoGg</f>
        <v>1.2154336714808203</v>
      </c>
      <c r="AX137" s="22">
        <f>SUM('Activity data'!AX50:AX65)*FracGASM*MSVolatEF*NtoN2O*kgtoGg</f>
        <v>1.2330657939167029</v>
      </c>
      <c r="AY137" s="22">
        <f>SUM('Activity data'!AY50:AY65)*FracGASM*MSVolatEF*NtoN2O*kgtoGg</f>
        <v>1.2517808839126041</v>
      </c>
      <c r="AZ137" s="22">
        <f>SUM('Activity data'!AZ50:AZ65)*FracGASM*MSVolatEF*NtoN2O*kgtoGg</f>
        <v>1.2745400949615155</v>
      </c>
      <c r="BA137" s="22">
        <f>SUM('Activity data'!BA50:BA65)*FracGASM*MSVolatEF*NtoN2O*kgtoGg</f>
        <v>1.2946207977670678</v>
      </c>
      <c r="BB137" s="22">
        <f>SUM('Activity data'!BB50:BB65)*FracGASM*MSVolatEF*NtoN2O*kgtoGg</f>
        <v>1.3166200838524398</v>
      </c>
      <c r="BC137" s="22">
        <f>SUM('Activity data'!BC50:BC65)*FracGASM*MSVolatEF*NtoN2O*kgtoGg</f>
        <v>1.3413254138497963</v>
      </c>
      <c r="BD137" s="22">
        <f>SUM('Activity data'!BD50:BD65)*FracGASM*MSVolatEF*NtoN2O*kgtoGg</f>
        <v>1.3627867701321592</v>
      </c>
      <c r="BE137" s="22">
        <f>SUM('Activity data'!BE50:BE65)*FracGASM*MSVolatEF*NtoN2O*kgtoGg</f>
        <v>1.3839933632562493</v>
      </c>
      <c r="BF137" s="22">
        <f>SUM('Activity data'!BF50:BF65)*FracGASM*MSVolatEF*NtoN2O*kgtoGg</f>
        <v>1.4050476650877615</v>
      </c>
      <c r="BG137" s="22">
        <f>SUM('Activity data'!BG50:BG65)*FracGASM*MSVolatEF*NtoN2O*kgtoGg</f>
        <v>1.430308011119523</v>
      </c>
      <c r="BH137" s="22">
        <f>SUM('Activity data'!BH50:BH65)*FracGASM*MSVolatEF*NtoN2O*kgtoGg</f>
        <v>1.4532752046805777</v>
      </c>
      <c r="BI137" s="22">
        <f>SUM('Activity data'!BI50:BI65)*FracGASM*MSVolatEF*NtoN2O*kgtoGg</f>
        <v>1.4768848910932086</v>
      </c>
      <c r="BJ137" s="22">
        <f>SUM('Activity data'!BJ50:BJ65)*FracGASM*MSVolatEF*NtoN2O*kgtoGg</f>
        <v>1.501267584025247</v>
      </c>
      <c r="BK137" s="22">
        <f>SUM('Activity data'!BK50:BK65)*FracGASM*MSVolatEF*NtoN2O*kgtoGg</f>
        <v>1.5265557034118331</v>
      </c>
      <c r="BL137" s="22">
        <f>SUM('Activity data'!BL50:BL65)*FracGASM*MSVolatEF*NtoN2O*kgtoGg</f>
        <v>1.5515803198931286</v>
      </c>
      <c r="BM137" s="22">
        <f>SUM('Activity data'!BM50:BM65)*FracGASM*MSVolatEF*NtoN2O*kgtoGg</f>
        <v>1.5434619285661819</v>
      </c>
      <c r="BN137" s="22">
        <f>SUM('Activity data'!BN50:BN65)*FracGASM*MSVolatEF*NtoN2O*kgtoGg</f>
        <v>1.5304743474299325</v>
      </c>
      <c r="BO137" s="22">
        <f>SUM('Activity data'!BO50:BO65)*FracGASM*MSVolatEF*NtoN2O*kgtoGg</f>
        <v>1.5191308401808876</v>
      </c>
      <c r="BP137" s="22">
        <f>SUM('Activity data'!BP50:BP65)*FracGASM*MSVolatEF*NtoN2O*kgtoGg</f>
        <v>1.5064636065992889</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3.9455372541989715</v>
      </c>
      <c r="AM138" s="22">
        <f>SUM('Activity data'!AM66:AM81)*FracGASM*MSVolatEF*NtoN2O*kgtoGg</f>
        <v>3.983537794955585</v>
      </c>
      <c r="AN138" s="22">
        <f>SUM('Activity data'!AN66:AN81)*FracGASM*MSVolatEF*NtoN2O*kgtoGg</f>
        <v>3.9954682915040767</v>
      </c>
      <c r="AO138" s="22">
        <f>SUM('Activity data'!AO66:AO81)*FracGASM*MSVolatEF*NtoN2O*kgtoGg</f>
        <v>4.000971526521468</v>
      </c>
      <c r="AP138" s="22">
        <f>SUM('Activity data'!AP66:AP81)*FracGASM*MSVolatEF*NtoN2O*kgtoGg</f>
        <v>4.0118965060674787</v>
      </c>
      <c r="AQ138" s="22">
        <f>SUM('Activity data'!AQ66:AQ81)*FracGASM*MSVolatEF*NtoN2O*kgtoGg</f>
        <v>4.0294776869881064</v>
      </c>
      <c r="AR138" s="22">
        <f>SUM('Activity data'!AR66:AR81)*FracGASM*MSVolatEF*NtoN2O*kgtoGg</f>
        <v>4.0479172602769937</v>
      </c>
      <c r="AS138" s="22">
        <f>SUM('Activity data'!AS66:AS81)*FracGASM*MSVolatEF*NtoN2O*kgtoGg</f>
        <v>4.070633923298562</v>
      </c>
      <c r="AT138" s="22">
        <f>SUM('Activity data'!AT66:AT81)*FracGASM*MSVolatEF*NtoN2O*kgtoGg</f>
        <v>4.092015931071999</v>
      </c>
      <c r="AU138" s="22">
        <f>SUM('Activity data'!AU66:AU81)*FracGASM*MSVolatEF*NtoN2O*kgtoGg</f>
        <v>4.1171819635966012</v>
      </c>
      <c r="AV138" s="22">
        <f>SUM('Activity data'!AV66:AV81)*FracGASM*MSVolatEF*NtoN2O*kgtoGg</f>
        <v>4.1414260555186848</v>
      </c>
      <c r="AW138" s="22">
        <f>SUM('Activity data'!AW66:AW81)*FracGASM*MSVolatEF*NtoN2O*kgtoGg</f>
        <v>4.1558135793554394</v>
      </c>
      <c r="AX138" s="22">
        <f>SUM('Activity data'!AX66:AX81)*FracGASM*MSVolatEF*NtoN2O*kgtoGg</f>
        <v>4.1721625024416404</v>
      </c>
      <c r="AY138" s="22">
        <f>SUM('Activity data'!AY66:AY81)*FracGASM*MSVolatEF*NtoN2O*kgtoGg</f>
        <v>4.1899219136601493</v>
      </c>
      <c r="AZ138" s="22">
        <f>SUM('Activity data'!AZ66:AZ81)*FracGASM*MSVolatEF*NtoN2O*kgtoGg</f>
        <v>4.2151073249647553</v>
      </c>
      <c r="BA138" s="22">
        <f>SUM('Activity data'!BA66:BA81)*FracGASM*MSVolatEF*NtoN2O*kgtoGg</f>
        <v>4.233679750406238</v>
      </c>
      <c r="BB138" s="22">
        <f>SUM('Activity data'!BB66:BB81)*FracGASM*MSVolatEF*NtoN2O*kgtoGg</f>
        <v>4.2534822878476417</v>
      </c>
      <c r="BC138" s="22">
        <f>SUM('Activity data'!BC66:BC81)*FracGASM*MSVolatEF*NtoN2O*kgtoGg</f>
        <v>4.2775100420578918</v>
      </c>
      <c r="BD138" s="22">
        <f>SUM('Activity data'!BD66:BD81)*FracGASM*MSVolatEF*NtoN2O*kgtoGg</f>
        <v>4.2938079252411132</v>
      </c>
      <c r="BE138" s="22">
        <f>SUM('Activity data'!BE66:BE81)*FracGASM*MSVolatEF*NtoN2O*kgtoGg</f>
        <v>4.3084000425693434</v>
      </c>
      <c r="BF138" s="22">
        <f>SUM('Activity data'!BF66:BF81)*FracGASM*MSVolatEF*NtoN2O*kgtoGg</f>
        <v>4.3214723129941151</v>
      </c>
      <c r="BG138" s="22">
        <f>SUM('Activity data'!BG66:BG81)*FracGASM*MSVolatEF*NtoN2O*kgtoGg</f>
        <v>4.3463830537923682</v>
      </c>
      <c r="BH138" s="22">
        <f>SUM('Activity data'!BH66:BH81)*FracGASM*MSVolatEF*NtoN2O*kgtoGg</f>
        <v>4.3659310764605577</v>
      </c>
      <c r="BI138" s="22">
        <f>SUM('Activity data'!BI66:BI81)*FracGASM*MSVolatEF*NtoN2O*kgtoGg</f>
        <v>4.385705734096546</v>
      </c>
      <c r="BJ138" s="22">
        <f>SUM('Activity data'!BJ66:BJ81)*FracGASM*MSVolatEF*NtoN2O*kgtoGg</f>
        <v>4.4058914606443951</v>
      </c>
      <c r="BK138" s="22">
        <f>SUM('Activity data'!BK66:BK81)*FracGASM*MSVolatEF*NtoN2O*kgtoGg</f>
        <v>4.4266651722673496</v>
      </c>
      <c r="BL138" s="22">
        <f>SUM('Activity data'!BL66:BL81)*FracGASM*MSVolatEF*NtoN2O*kgtoGg</f>
        <v>4.4443598547580718</v>
      </c>
      <c r="BM138" s="22">
        <f>SUM('Activity data'!BM66:BM81)*FracGASM*MSVolatEF*NtoN2O*kgtoGg</f>
        <v>4.4018303416026736</v>
      </c>
      <c r="BN138" s="22">
        <f>SUM('Activity data'!BN66:BN81)*FracGASM*MSVolatEF*NtoN2O*kgtoGg</f>
        <v>4.3509353276040725</v>
      </c>
      <c r="BO138" s="22">
        <f>SUM('Activity data'!BO66:BO81)*FracGASM*MSVolatEF*NtoN2O*kgtoGg</f>
        <v>4.3033191427343587</v>
      </c>
      <c r="BP138" s="22">
        <f>SUM('Activity data'!BP66:BP81)*FracGASM*MSVolatEF*NtoN2O*kgtoGg</f>
        <v>4.2537717619152566</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2.2781419225643352E-4</v>
      </c>
      <c r="AN139" s="22">
        <f>'Activity data'!AN47*FracLEACH*MSLeachEF*NtoN2O*kgtoGg</f>
        <v>2.2775455930543296E-4</v>
      </c>
      <c r="AO139" s="22">
        <f>'Activity data'!AO47*FracLEACH*MSLeachEF*NtoN2O*kgtoGg</f>
        <v>2.2771484494800868E-4</v>
      </c>
      <c r="AP139" s="22">
        <f>'Activity data'!AP47*FracLEACH*MSLeachEF*NtoN2O*kgtoGg</f>
        <v>2.2768044971759548E-4</v>
      </c>
      <c r="AQ139" s="22">
        <f>'Activity data'!AQ47*FracLEACH*MSLeachEF*NtoN2O*kgtoGg</f>
        <v>2.2764242752006987E-4</v>
      </c>
      <c r="AR139" s="22">
        <f>'Activity data'!AR47*FracLEACH*MSLeachEF*NtoN2O*kgtoGg</f>
        <v>2.2759973640580172E-4</v>
      </c>
      <c r="AS139" s="22">
        <f>'Activity data'!AS47*FracLEACH*MSLeachEF*NtoN2O*kgtoGg</f>
        <v>2.2755517835335276E-4</v>
      </c>
      <c r="AT139" s="22">
        <f>'Activity data'!AT47*FracLEACH*MSLeachEF*NtoN2O*kgtoGg</f>
        <v>2.2750762044931251E-4</v>
      </c>
      <c r="AU139" s="22">
        <f>'Activity data'!AU47*FracLEACH*MSLeachEF*NtoN2O*kgtoGg</f>
        <v>2.274613186018804E-4</v>
      </c>
      <c r="AV139" s="22">
        <f>'Activity data'!AV47*FracLEACH*MSLeachEF*NtoN2O*kgtoGg</f>
        <v>2.274123325680326E-4</v>
      </c>
      <c r="AW139" s="22">
        <f>'Activity data'!AW47*FracLEACH*MSLeachEF*NtoN2O*kgtoGg</f>
        <v>2.2736424188007362E-4</v>
      </c>
      <c r="AX139" s="22">
        <f>'Activity data'!AX47*FracLEACH*MSLeachEF*NtoN2O*kgtoGg</f>
        <v>2.273086288721509E-4</v>
      </c>
      <c r="AY139" s="22">
        <f>'Activity data'!AY47*FracLEACH*MSLeachEF*NtoN2O*kgtoGg</f>
        <v>2.2725106142739755E-4</v>
      </c>
      <c r="AZ139" s="22">
        <f>'Activity data'!AZ47*FracLEACH*MSLeachEF*NtoN2O*kgtoGg</f>
        <v>2.2719191157120124E-4</v>
      </c>
      <c r="BA139" s="22">
        <f>'Activity data'!BA47*FracLEACH*MSLeachEF*NtoN2O*kgtoGg</f>
        <v>2.2712644281331636E-4</v>
      </c>
      <c r="BB139" s="22">
        <f>'Activity data'!BB47*FracLEACH*MSLeachEF*NtoN2O*kgtoGg</f>
        <v>2.2706553946513184E-4</v>
      </c>
      <c r="BC139" s="22">
        <f>'Activity data'!BC47*FracLEACH*MSLeachEF*NtoN2O*kgtoGg</f>
        <v>2.2700185413915055E-4</v>
      </c>
      <c r="BD139" s="22">
        <f>'Activity data'!BD47*FracLEACH*MSLeachEF*NtoN2O*kgtoGg</f>
        <v>2.2693418507221548E-4</v>
      </c>
      <c r="BE139" s="22">
        <f>'Activity data'!BE47*FracLEACH*MSLeachEF*NtoN2O*kgtoGg</f>
        <v>2.2687188743208798E-4</v>
      </c>
      <c r="BF139" s="22">
        <f>'Activity data'!BF47*FracLEACH*MSLeachEF*NtoN2O*kgtoGg</f>
        <v>2.2681022037433337E-4</v>
      </c>
      <c r="BG139" s="22">
        <f>'Activity data'!BG47*FracLEACH*MSLeachEF*NtoN2O*kgtoGg</f>
        <v>2.2674901413933848E-4</v>
      </c>
      <c r="BH139" s="22">
        <f>'Activity data'!BH47*FracLEACH*MSLeachEF*NtoN2O*kgtoGg</f>
        <v>2.2668569047818186E-4</v>
      </c>
      <c r="BI139" s="22">
        <f>'Activity data'!BI47*FracLEACH*MSLeachEF*NtoN2O*kgtoGg</f>
        <v>2.2662623456037019E-4</v>
      </c>
      <c r="BJ139" s="22">
        <f>'Activity data'!BJ47*FracLEACH*MSLeachEF*NtoN2O*kgtoGg</f>
        <v>2.2656618512287334E-4</v>
      </c>
      <c r="BK139" s="22">
        <f>'Activity data'!BK47*FracLEACH*MSLeachEF*NtoN2O*kgtoGg</f>
        <v>2.2650537381681743E-4</v>
      </c>
      <c r="BL139" s="22">
        <f>'Activity data'!BL47*FracLEACH*MSLeachEF*NtoN2O*kgtoGg</f>
        <v>2.264436379447725E-4</v>
      </c>
      <c r="BM139" s="22">
        <f>'Activity data'!BM47*FracLEACH*MSLeachEF*NtoN2O*kgtoGg</f>
        <v>2.263827099768261E-4</v>
      </c>
      <c r="BN139" s="22">
        <f>'Activity data'!BN47*FracLEACH*MSLeachEF*NtoN2O*kgtoGg</f>
        <v>2.2636967808734897E-4</v>
      </c>
      <c r="BO139" s="22">
        <f>'Activity data'!BO47*FracLEACH*MSLeachEF*NtoN2O*kgtoGg</f>
        <v>2.2636397422122966E-4</v>
      </c>
      <c r="BP139" s="22">
        <f>'Activity data'!BP47*FracLEACH*MSLeachEF*NtoN2O*kgtoGg</f>
        <v>2.2635619035852204E-4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1.5035736688924619E-6</v>
      </c>
      <c r="AN140" s="22">
        <f>'Activity data'!AN48*FracLEACH*MSLeachEF*NtoN2O*kgtoGg</f>
        <v>1.503180091415858E-6</v>
      </c>
      <c r="AO140" s="22">
        <f>'Activity data'!AO48*FracLEACH*MSLeachEF*NtoN2O*kgtoGg</f>
        <v>1.5029179766568576E-6</v>
      </c>
      <c r="AP140" s="22">
        <f>'Activity data'!AP48*FracLEACH*MSLeachEF*NtoN2O*kgtoGg</f>
        <v>1.5026909681361304E-6</v>
      </c>
      <c r="AQ140" s="22">
        <f>'Activity data'!AQ48*FracLEACH*MSLeachEF*NtoN2O*kgtoGg</f>
        <v>1.5024400216324613E-6</v>
      </c>
      <c r="AR140" s="22">
        <f>'Activity data'!AR48*FracLEACH*MSLeachEF*NtoN2O*kgtoGg</f>
        <v>1.5021582602782918E-6</v>
      </c>
      <c r="AS140" s="22">
        <f>'Activity data'!AS48*FracLEACH*MSLeachEF*NtoN2O*kgtoGg</f>
        <v>1.5018641771321288E-6</v>
      </c>
      <c r="AT140" s="22">
        <f>'Activity data'!AT48*FracLEACH*MSLeachEF*NtoN2O*kgtoGg</f>
        <v>1.5015502949654626E-6</v>
      </c>
      <c r="AU140" s="22">
        <f>'Activity data'!AU48*FracLEACH*MSLeachEF*NtoN2O*kgtoGg</f>
        <v>1.5012447027724111E-6</v>
      </c>
      <c r="AV140" s="22">
        <f>'Activity data'!AV48*FracLEACH*MSLeachEF*NtoN2O*kgtoGg</f>
        <v>1.5009213949490153E-6</v>
      </c>
      <c r="AW140" s="22">
        <f>'Activity data'!AW48*FracLEACH*MSLeachEF*NtoN2O*kgtoGg</f>
        <v>1.5006039964084863E-6</v>
      </c>
      <c r="AX140" s="22">
        <f>'Activity data'!AX48*FracLEACH*MSLeachEF*NtoN2O*kgtoGg</f>
        <v>1.5002369505561962E-6</v>
      </c>
      <c r="AY140" s="22">
        <f>'Activity data'!AY48*FracLEACH*MSLeachEF*NtoN2O*kgtoGg</f>
        <v>1.4998570054208242E-6</v>
      </c>
      <c r="AZ140" s="22">
        <f>'Activity data'!AZ48*FracLEACH*MSLeachEF*NtoN2O*kgtoGg</f>
        <v>1.4994666163699281E-6</v>
      </c>
      <c r="BA140" s="22">
        <f>'Activity data'!BA48*FracLEACH*MSLeachEF*NtoN2O*kgtoGg</f>
        <v>1.4990345225678884E-6</v>
      </c>
      <c r="BB140" s="22">
        <f>'Activity data'!BB48*FracLEACH*MSLeachEF*NtoN2O*kgtoGg</f>
        <v>1.4986325604698704E-6</v>
      </c>
      <c r="BC140" s="22">
        <f>'Activity data'!BC48*FracLEACH*MSLeachEF*NtoN2O*kgtoGg</f>
        <v>1.4982122373183941E-6</v>
      </c>
      <c r="BD140" s="22">
        <f>'Activity data'!BD48*FracLEACH*MSLeachEF*NtoN2O*kgtoGg</f>
        <v>1.4977656214766223E-6</v>
      </c>
      <c r="BE140" s="22">
        <f>'Activity data'!BE48*FracLEACH*MSLeachEF*NtoN2O*kgtoGg</f>
        <v>1.4973544570517807E-6</v>
      </c>
      <c r="BF140" s="22">
        <f>'Activity data'!BF48*FracLEACH*MSLeachEF*NtoN2O*kgtoGg</f>
        <v>1.4969474544706005E-6</v>
      </c>
      <c r="BG140" s="22">
        <f>'Activity data'!BG48*FracLEACH*MSLeachEF*NtoN2O*kgtoGg</f>
        <v>1.4965434933196341E-6</v>
      </c>
      <c r="BH140" s="22">
        <f>'Activity data'!BH48*FracLEACH*MSLeachEF*NtoN2O*kgtoGg</f>
        <v>1.4961255571560006E-6</v>
      </c>
      <c r="BI140" s="22">
        <f>'Activity data'!BI48*FracLEACH*MSLeachEF*NtoN2O*kgtoGg</f>
        <v>1.4957331480984435E-6</v>
      </c>
      <c r="BJ140" s="22">
        <f>'Activity data'!BJ48*FracLEACH*MSLeachEF*NtoN2O*kgtoGg</f>
        <v>1.4953368218109643E-6</v>
      </c>
      <c r="BK140" s="22">
        <f>'Activity data'!BK48*FracLEACH*MSLeachEF*NtoN2O*kgtoGg</f>
        <v>1.4949354671909952E-6</v>
      </c>
      <c r="BL140" s="22">
        <f>'Activity data'!BL48*FracLEACH*MSLeachEF*NtoN2O*kgtoGg</f>
        <v>1.4945280104354992E-6</v>
      </c>
      <c r="BM140" s="22">
        <f>'Activity data'!BM48*FracLEACH*MSLeachEF*NtoN2O*kgtoGg</f>
        <v>1.4941258858470524E-6</v>
      </c>
      <c r="BN140" s="22">
        <f>'Activity data'!BN48*FracLEACH*MSLeachEF*NtoN2O*kgtoGg</f>
        <v>1.4940398753765033E-6</v>
      </c>
      <c r="BO140" s="22">
        <f>'Activity data'!BO48*FracLEACH*MSLeachEF*NtoN2O*kgtoGg</f>
        <v>1.494002229860116E-6</v>
      </c>
      <c r="BP140" s="22">
        <f>'Activity data'!BP48*FracLEACH*MSLeachEF*NtoN2O*kgtoGg</f>
        <v>1.4939508563662457E-6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0.18452972909551421</v>
      </c>
      <c r="AM141" s="22">
        <f>SUM('Activity data'!AM50:AM65)*FracLEACH*MSLeachEF*NtoN2O*kgtoGg</f>
        <v>0.18807238335633814</v>
      </c>
      <c r="AN141" s="22">
        <f>SUM('Activity data'!AN50:AN65)*FracLEACH*MSLeachEF*NtoN2O*kgtoGg</f>
        <v>0.18963977898685819</v>
      </c>
      <c r="AO141" s="22">
        <f>SUM('Activity data'!AO50:AO65)*FracLEACH*MSLeachEF*NtoN2O*kgtoGg</f>
        <v>0.19070422668194953</v>
      </c>
      <c r="AP141" s="22">
        <f>SUM('Activity data'!AP50:AP65)*FracLEACH*MSLeachEF*NtoN2O*kgtoGg</f>
        <v>0.19217238015945179</v>
      </c>
      <c r="AQ141" s="22">
        <f>SUM('Activity data'!AQ50:AQ65)*FracLEACH*MSLeachEF*NtoN2O*kgtoGg</f>
        <v>0.19414908825499771</v>
      </c>
      <c r="AR141" s="22">
        <f>SUM('Activity data'!AR50:AR65)*FracLEACH*MSLeachEF*NtoN2O*kgtoGg</f>
        <v>0.19635837705251516</v>
      </c>
      <c r="AS141" s="22">
        <f>SUM('Activity data'!AS50:AS65)*FracLEACH*MSLeachEF*NtoN2O*kgtoGg</f>
        <v>0.19890896868142294</v>
      </c>
      <c r="AT141" s="22">
        <f>SUM('Activity data'!AT50:AT65)*FracLEACH*MSLeachEF*NtoN2O*kgtoGg</f>
        <v>0.20136504238190225</v>
      </c>
      <c r="AU141" s="22">
        <f>SUM('Activity data'!AU50:AU65)*FracLEACH*MSLeachEF*NtoN2O*kgtoGg</f>
        <v>0.20413312315144103</v>
      </c>
      <c r="AV141" s="22">
        <f>SUM('Activity data'!AV50:AV65)*FracLEACH*MSLeachEF*NtoN2O*kgtoGg</f>
        <v>0.20684365564809976</v>
      </c>
      <c r="AW141" s="22">
        <f>SUM('Activity data'!AW50:AW65)*FracLEACH*MSLeachEF*NtoN2O*kgtoGg</f>
        <v>0.20966230833044147</v>
      </c>
      <c r="AX141" s="22">
        <f>SUM('Activity data'!AX50:AX65)*FracLEACH*MSLeachEF*NtoN2O*kgtoGg</f>
        <v>0.21270384945063117</v>
      </c>
      <c r="AY141" s="22">
        <f>SUM('Activity data'!AY50:AY65)*FracLEACH*MSLeachEF*NtoN2O*kgtoGg</f>
        <v>0.21593220247492415</v>
      </c>
      <c r="AZ141" s="22">
        <f>SUM('Activity data'!AZ50:AZ65)*FracLEACH*MSLeachEF*NtoN2O*kgtoGg</f>
        <v>0.21985816638086139</v>
      </c>
      <c r="BA141" s="22">
        <f>SUM('Activity data'!BA50:BA65)*FracLEACH*MSLeachEF*NtoN2O*kgtoGg</f>
        <v>0.22332208761481911</v>
      </c>
      <c r="BB141" s="22">
        <f>SUM('Activity data'!BB50:BB65)*FracLEACH*MSLeachEF*NtoN2O*kgtoGg</f>
        <v>0.2271169644645458</v>
      </c>
      <c r="BC141" s="22">
        <f>SUM('Activity data'!BC50:BC65)*FracLEACH*MSLeachEF*NtoN2O*kgtoGg</f>
        <v>0.23137863388908983</v>
      </c>
      <c r="BD141" s="22">
        <f>SUM('Activity data'!BD50:BD65)*FracLEACH*MSLeachEF*NtoN2O*kgtoGg</f>
        <v>0.23508071784779747</v>
      </c>
      <c r="BE141" s="22">
        <f>SUM('Activity data'!BE50:BE65)*FracLEACH*MSLeachEF*NtoN2O*kgtoGg</f>
        <v>0.23873885516170298</v>
      </c>
      <c r="BF141" s="22">
        <f>SUM('Activity data'!BF50:BF65)*FracLEACH*MSLeachEF*NtoN2O*kgtoGg</f>
        <v>0.24237072222763881</v>
      </c>
      <c r="BG141" s="22">
        <f>SUM('Activity data'!BG50:BG65)*FracLEACH*MSLeachEF*NtoN2O*kgtoGg</f>
        <v>0.24672813191811771</v>
      </c>
      <c r="BH141" s="22">
        <f>SUM('Activity data'!BH50:BH65)*FracLEACH*MSLeachEF*NtoN2O*kgtoGg</f>
        <v>0.25068997280739963</v>
      </c>
      <c r="BI141" s="22">
        <f>SUM('Activity data'!BI50:BI65)*FracLEACH*MSLeachEF*NtoN2O*kgtoGg</f>
        <v>0.25476264371357848</v>
      </c>
      <c r="BJ141" s="22">
        <f>SUM('Activity data'!BJ50:BJ65)*FracLEACH*MSLeachEF*NtoN2O*kgtoGg</f>
        <v>0.25896865824435505</v>
      </c>
      <c r="BK141" s="22">
        <f>SUM('Activity data'!BK50:BK65)*FracLEACH*MSLeachEF*NtoN2O*kgtoGg</f>
        <v>0.26333085883854118</v>
      </c>
      <c r="BL141" s="22">
        <f>SUM('Activity data'!BL50:BL65)*FracLEACH*MSLeachEF*NtoN2O*kgtoGg</f>
        <v>0.26764760518156461</v>
      </c>
      <c r="BM141" s="22">
        <f>SUM('Activity data'!BM50:BM65)*FracLEACH*MSLeachEF*NtoN2O*kgtoGg</f>
        <v>0.26624718267766634</v>
      </c>
      <c r="BN141" s="22">
        <f>SUM('Activity data'!BN50:BN65)*FracLEACH*MSLeachEF*NtoN2O*kgtoGg</f>
        <v>0.26400682493166328</v>
      </c>
      <c r="BO141" s="22">
        <f>SUM('Activity data'!BO50:BO65)*FracLEACH*MSLeachEF*NtoN2O*kgtoGg</f>
        <v>0.26205006993120306</v>
      </c>
      <c r="BP141" s="22">
        <f>SUM('Activity data'!BP50:BP65)*FracLEACH*MSLeachEF*NtoN2O*kgtoGg</f>
        <v>0.25986497213837728</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0.10256796891953314</v>
      </c>
      <c r="AN143" s="22">
        <f>'Activity data'!AN85*FracLEACH*MSLeachEF*NtoN2O*kgtoGg</f>
        <v>0.10301316391776208</v>
      </c>
      <c r="AO143" s="22">
        <f>'Activity data'!AO85*FracLEACH*MSLeachEF*NtoN2O*kgtoGg</f>
        <v>0.10330965491789675</v>
      </c>
      <c r="AP143" s="22">
        <f>'Activity data'!AP85*FracLEACH*MSLeachEF*NtoN2O*kgtoGg</f>
        <v>0.10356643551127631</v>
      </c>
      <c r="AQ143" s="22">
        <f>'Activity data'!AQ85*FracLEACH*MSLeachEF*NtoN2O*kgtoGg</f>
        <v>0.10385029354405896</v>
      </c>
      <c r="AR143" s="22">
        <f>'Activity data'!AR85*FracLEACH*MSLeachEF*NtoN2O*kgtoGg</f>
        <v>0.10416900778211166</v>
      </c>
      <c r="AS143" s="22">
        <f>'Activity data'!AS85*FracLEACH*MSLeachEF*NtoN2O*kgtoGg</f>
        <v>0.10450165981002997</v>
      </c>
      <c r="AT143" s="22">
        <f>'Activity data'!AT85*FracLEACH*MSLeachEF*NtoN2O*kgtoGg</f>
        <v>0.10485670749171808</v>
      </c>
      <c r="AU143" s="22">
        <f>'Activity data'!AU85*FracLEACH*MSLeachEF*NtoN2O*kgtoGg</f>
        <v>0.10520237797321619</v>
      </c>
      <c r="AV143" s="22">
        <f>'Activity data'!AV85*FracLEACH*MSLeachEF*NtoN2O*kgtoGg</f>
        <v>0.105568087482576</v>
      </c>
      <c r="AW143" s="22">
        <f>'Activity data'!AW85*FracLEACH*MSLeachEF*NtoN2O*kgtoGg</f>
        <v>0.10592711270909047</v>
      </c>
      <c r="AX143" s="22">
        <f>'Activity data'!AX85*FracLEACH*MSLeachEF*NtoN2O*kgtoGg</f>
        <v>0.10634229647156151</v>
      </c>
      <c r="AY143" s="22">
        <f>'Activity data'!AY85*FracLEACH*MSLeachEF*NtoN2O*kgtoGg</f>
        <v>0.10677207125270115</v>
      </c>
      <c r="AZ143" s="22">
        <f>'Activity data'!AZ85*FracLEACH*MSLeachEF*NtoN2O*kgtoGg</f>
        <v>0.10721365966452229</v>
      </c>
      <c r="BA143" s="22">
        <f>'Activity data'!BA85*FracLEACH*MSLeachEF*NtoN2O*kgtoGg</f>
        <v>0.10770242238817668</v>
      </c>
      <c r="BB143" s="22">
        <f>'Activity data'!BB85*FracLEACH*MSLeachEF*NtoN2O*kgtoGg</f>
        <v>0.10815710164741503</v>
      </c>
      <c r="BC143" s="22">
        <f>'Activity data'!BC85*FracLEACH*MSLeachEF*NtoN2O*kgtoGg</f>
        <v>0.1086325500046017</v>
      </c>
      <c r="BD143" s="22">
        <f>'Activity data'!BD85*FracLEACH*MSLeachEF*NtoN2O*kgtoGg</f>
        <v>0.10913773932743116</v>
      </c>
      <c r="BE143" s="22">
        <f>'Activity data'!BE85*FracLEACH*MSLeachEF*NtoN2O*kgtoGg</f>
        <v>0.10960282779481145</v>
      </c>
      <c r="BF143" s="22">
        <f>'Activity data'!BF85*FracLEACH*MSLeachEF*NtoN2O*kgtoGg</f>
        <v>0.11006320859447333</v>
      </c>
      <c r="BG143" s="22">
        <f>'Activity data'!BG85*FracLEACH*MSLeachEF*NtoN2O*kgtoGg</f>
        <v>0.11052014908161854</v>
      </c>
      <c r="BH143" s="22">
        <f>'Activity data'!BH85*FracLEACH*MSLeachEF*NtoN2O*kgtoGg</f>
        <v>0.11099289739850469</v>
      </c>
      <c r="BI143" s="22">
        <f>'Activity data'!BI85*FracLEACH*MSLeachEF*NtoN2O*kgtoGg</f>
        <v>0.11143677074001665</v>
      </c>
      <c r="BJ143" s="22">
        <f>'Activity data'!BJ85*FracLEACH*MSLeachEF*NtoN2O*kgtoGg</f>
        <v>0.11188507505451871</v>
      </c>
      <c r="BK143" s="22">
        <f>'Activity data'!BK85*FracLEACH*MSLeachEF*NtoN2O*kgtoGg</f>
        <v>0.11233906716521613</v>
      </c>
      <c r="BL143" s="22">
        <f>'Activity data'!BL85*FracLEACH*MSLeachEF*NtoN2O*kgtoGg</f>
        <v>0.11279996170396522</v>
      </c>
      <c r="BM143" s="22">
        <f>'Activity data'!BM85*FracLEACH*MSLeachEF*NtoN2O*kgtoGg</f>
        <v>0.11325482476418408</v>
      </c>
      <c r="BN143" s="22">
        <f>'Activity data'!BN85*FracLEACH*MSLeachEF*NtoN2O*kgtoGg</f>
        <v>0.11335211547201153</v>
      </c>
      <c r="BO143" s="22">
        <f>'Activity data'!BO85*FracLEACH*MSLeachEF*NtoN2O*kgtoGg</f>
        <v>0.11339469818214519</v>
      </c>
      <c r="BP143" s="22">
        <f>'Activity data'!BP85*FracLEACH*MSLeachEF*NtoN2O*kgtoGg</f>
        <v>0.11345280928827317</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0.39896862767573887</v>
      </c>
      <c r="AM156" s="22">
        <f>Constants!$H63*'Activity data'!AM5*Constants!$H81*EF!$H206*MMVolatEF*NtoN2O*kgtoGg</f>
        <v>0.40321283456693657</v>
      </c>
      <c r="AN156" s="22">
        <f>Constants!$H63*'Activity data'!AN5*Constants!$H81*EF!$H206*MMVolatEF*NtoN2O*kgtoGg</f>
        <v>0.40595301384735027</v>
      </c>
      <c r="AO156" s="22">
        <f>Constants!$H63*'Activity data'!AO5*Constants!$H81*EF!$H206*MMVolatEF*NtoN2O*kgtoGg</f>
        <v>0.40835304471991996</v>
      </c>
      <c r="AP156" s="22">
        <f>Constants!$H63*'Activity data'!AP5*Constants!$H81*EF!$H206*MMVolatEF*NtoN2O*kgtoGg</f>
        <v>0.41114993702046576</v>
      </c>
      <c r="AQ156" s="22">
        <f>Constants!$H63*'Activity data'!AQ5*Constants!$H81*EF!$H206*MMVolatEF*NtoN2O*kgtoGg</f>
        <v>0.41443696662226326</v>
      </c>
      <c r="AR156" s="22">
        <f>Constants!$H63*'Activity data'!AR5*Constants!$H81*EF!$H206*MMVolatEF*NtoN2O*kgtoGg</f>
        <v>0.41772018420906898</v>
      </c>
      <c r="AS156" s="22">
        <f>Constants!$H63*'Activity data'!AS5*Constants!$H81*EF!$H206*MMVolatEF*NtoN2O*kgtoGg</f>
        <v>0.42136175152152827</v>
      </c>
      <c r="AT156" s="22">
        <f>Constants!$H63*'Activity data'!AT5*Constants!$H81*EF!$H206*MMVolatEF*NtoN2O*kgtoGg</f>
        <v>0.42499428203574913</v>
      </c>
      <c r="AU156" s="22">
        <f>Constants!$H63*'Activity data'!AU5*Constants!$H81*EF!$H206*MMVolatEF*NtoN2O*kgtoGg</f>
        <v>0.42896425556175999</v>
      </c>
      <c r="AV156" s="22">
        <f>Constants!$H63*'Activity data'!AV5*Constants!$H81*EF!$H206*MMVolatEF*NtoN2O*kgtoGg</f>
        <v>0.43295570355388763</v>
      </c>
      <c r="AW156" s="22">
        <f>Constants!$H63*'Activity data'!AW5*Constants!$H81*EF!$H206*MMVolatEF*NtoN2O*kgtoGg</f>
        <v>0.43752667451708871</v>
      </c>
      <c r="AX156" s="22">
        <f>Constants!$H63*'Activity data'!AX5*Constants!$H81*EF!$H206*MMVolatEF*NtoN2O*kgtoGg</f>
        <v>0.44239883896783144</v>
      </c>
      <c r="AY156" s="22">
        <f>Constants!$H63*'Activity data'!AY5*Constants!$H81*EF!$H206*MMVolatEF*NtoN2O*kgtoGg</f>
        <v>0.44754643431448016</v>
      </c>
      <c r="AZ156" s="22">
        <f>Constants!$H63*'Activity data'!AZ5*Constants!$H81*EF!$H206*MMVolatEF*NtoN2O*kgtoGg</f>
        <v>0.45343947243110339</v>
      </c>
      <c r="BA156" s="22">
        <f>Constants!$H63*'Activity data'!BA5*Constants!$H81*EF!$H206*MMVolatEF*NtoN2O*kgtoGg</f>
        <v>0.45903391659174836</v>
      </c>
      <c r="BB156" s="22">
        <f>Constants!$H63*'Activity data'!BB5*Constants!$H81*EF!$H206*MMVolatEF*NtoN2O*kgtoGg</f>
        <v>0.46484826030601123</v>
      </c>
      <c r="BC156" s="22">
        <f>Constants!$H63*'Activity data'!BC5*Constants!$H81*EF!$H206*MMVolatEF*NtoN2O*kgtoGg</f>
        <v>0.47122457399912715</v>
      </c>
      <c r="BD156" s="22">
        <f>Constants!$H63*'Activity data'!BD5*Constants!$H81*EF!$H206*MMVolatEF*NtoN2O*kgtoGg</f>
        <v>0.47720223400980599</v>
      </c>
      <c r="BE156" s="22">
        <f>Constants!$H63*'Activity data'!BE5*Constants!$H81*EF!$H206*MMVolatEF*NtoN2O*kgtoGg</f>
        <v>0.48325996486403272</v>
      </c>
      <c r="BF156" s="22">
        <f>Constants!$H63*'Activity data'!BF5*Constants!$H81*EF!$H206*MMVolatEF*NtoN2O*kgtoGg</f>
        <v>0.489414318161845</v>
      </c>
      <c r="BG156" s="22">
        <f>Constants!$H63*'Activity data'!BG5*Constants!$H81*EF!$H206*MMVolatEF*NtoN2O*kgtoGg</f>
        <v>0.49576579726036363</v>
      </c>
      <c r="BH156" s="22">
        <f>Constants!$H63*'Activity data'!BH5*Constants!$H81*EF!$H206*MMVolatEF*NtoN2O*kgtoGg</f>
        <v>0.50183295393779026</v>
      </c>
      <c r="BI156" s="22">
        <f>Constants!$H63*'Activity data'!BI5*Constants!$H81*EF!$H206*MMVolatEF*NtoN2O*kgtoGg</f>
        <v>0.50811157044094912</v>
      </c>
      <c r="BJ156" s="22">
        <f>Constants!$H63*'Activity data'!BJ5*Constants!$H81*EF!$H206*MMVolatEF*NtoN2O*kgtoGg</f>
        <v>0.51462758756280891</v>
      </c>
      <c r="BK156" s="22">
        <f>Constants!$H63*'Activity data'!BK5*Constants!$H81*EF!$H206*MMVolatEF*NtoN2O*kgtoGg</f>
        <v>0.52140819352163892</v>
      </c>
      <c r="BL156" s="22">
        <f>Constants!$H63*'Activity data'!BL5*Constants!$H81*EF!$H206*MMVolatEF*NtoN2O*kgtoGg</f>
        <v>0.52805942521928262</v>
      </c>
      <c r="BM156" s="22">
        <f>Constants!$H63*'Activity data'!BM5*Constants!$H81*EF!$H206*MMVolatEF*NtoN2O*kgtoGg</f>
        <v>0.52889195975917036</v>
      </c>
      <c r="BN156" s="22">
        <f>Constants!$H63*'Activity data'!BN5*Constants!$H81*EF!$H206*MMVolatEF*NtoN2O*kgtoGg</f>
        <v>0.52884769524860809</v>
      </c>
      <c r="BO156" s="22">
        <f>Constants!$H63*'Activity data'!BO5*Constants!$H81*EF!$H206*MMVolatEF*NtoN2O*kgtoGg</f>
        <v>0.52908821879236367</v>
      </c>
      <c r="BP156" s="22">
        <f>Constants!$H63*'Activity data'!BP5*Constants!$H81*EF!$H206*MMVolatEF*NtoN2O*kgtoGg</f>
        <v>0.52907591218999572</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3.1476339708921289E-2</v>
      </c>
      <c r="AM157" s="22">
        <f>Constants!$H64*'Activity data'!AM6*Constants!$H82*EF!$H207*MMVolatEF*NtoN2O*kgtoGg</f>
        <v>3.1811183324772854E-2</v>
      </c>
      <c r="AN157" s="22">
        <f>Constants!$H64*'Activity data'!AN6*Constants!$H82*EF!$H207*MMVolatEF*NtoN2O*kgtoGg</f>
        <v>3.2027367776157216E-2</v>
      </c>
      <c r="AO157" s="22">
        <f>Constants!$H64*'Activity data'!AO6*Constants!$H82*EF!$H207*MMVolatEF*NtoN2O*kgtoGg</f>
        <v>3.2216716466296084E-2</v>
      </c>
      <c r="AP157" s="22">
        <f>Constants!$H64*'Activity data'!AP6*Constants!$H82*EF!$H207*MMVolatEF*NtoN2O*kgtoGg</f>
        <v>3.2437375250156143E-2</v>
      </c>
      <c r="AQ157" s="22">
        <f>Constants!$H64*'Activity data'!AQ6*Constants!$H82*EF!$H207*MMVolatEF*NtoN2O*kgtoGg</f>
        <v>3.2696703059919528E-2</v>
      </c>
      <c r="AR157" s="22">
        <f>Constants!$H64*'Activity data'!AR6*Constants!$H82*EF!$H207*MMVolatEF*NtoN2O*kgtoGg</f>
        <v>3.2955730123532659E-2</v>
      </c>
      <c r="AS157" s="22">
        <f>Constants!$H64*'Activity data'!AS6*Constants!$H82*EF!$H207*MMVolatEF*NtoN2O*kgtoGg</f>
        <v>3.3243028928121948E-2</v>
      </c>
      <c r="AT157" s="22">
        <f>Constants!$H64*'Activity data'!AT6*Constants!$H82*EF!$H207*MMVolatEF*NtoN2O*kgtoGg</f>
        <v>3.3529614781086729E-2</v>
      </c>
      <c r="AU157" s="22">
        <f>Constants!$H64*'Activity data'!AU6*Constants!$H82*EF!$H207*MMVolatEF*NtoN2O*kgtoGg</f>
        <v>3.3842822955042956E-2</v>
      </c>
      <c r="AV157" s="22">
        <f>Constants!$H64*'Activity data'!AV6*Constants!$H82*EF!$H207*MMVolatEF*NtoN2O*kgtoGg</f>
        <v>3.4157725341385003E-2</v>
      </c>
      <c r="AW157" s="22">
        <f>Constants!$H64*'Activity data'!AW6*Constants!$H82*EF!$H207*MMVolatEF*NtoN2O*kgtoGg</f>
        <v>3.4518348771040409E-2</v>
      </c>
      <c r="AX157" s="22">
        <f>Constants!$H64*'Activity data'!AX6*Constants!$H82*EF!$H207*MMVolatEF*NtoN2O*kgtoGg</f>
        <v>3.490273464183611E-2</v>
      </c>
      <c r="AY157" s="22">
        <f>Constants!$H64*'Activity data'!AY6*Constants!$H82*EF!$H207*MMVolatEF*NtoN2O*kgtoGg</f>
        <v>3.5308850432842286E-2</v>
      </c>
      <c r="AZ157" s="22">
        <f>Constants!$H64*'Activity data'!AZ6*Constants!$H82*EF!$H207*MMVolatEF*NtoN2O*kgtoGg</f>
        <v>3.5773777389021939E-2</v>
      </c>
      <c r="BA157" s="22">
        <f>Constants!$H64*'Activity data'!BA6*Constants!$H82*EF!$H207*MMVolatEF*NtoN2O*kgtoGg</f>
        <v>3.6215146992213315E-2</v>
      </c>
      <c r="BB157" s="22">
        <f>Constants!$H64*'Activity data'!BB6*Constants!$H82*EF!$H207*MMVolatEF*NtoN2O*kgtoGg</f>
        <v>3.6673865410753521E-2</v>
      </c>
      <c r="BC157" s="22">
        <f>Constants!$H64*'Activity data'!BC6*Constants!$H82*EF!$H207*MMVolatEF*NtoN2O*kgtoGg</f>
        <v>3.7176920042052225E-2</v>
      </c>
      <c r="BD157" s="22">
        <f>Constants!$H64*'Activity data'!BD6*Constants!$H82*EF!$H207*MMVolatEF*NtoN2O*kgtoGg</f>
        <v>3.7648523181017524E-2</v>
      </c>
      <c r="BE157" s="22">
        <f>Constants!$H64*'Activity data'!BE6*Constants!$H82*EF!$H207*MMVolatEF*NtoN2O*kgtoGg</f>
        <v>3.8126443450948684E-2</v>
      </c>
      <c r="BF157" s="22">
        <f>Constants!$H64*'Activity data'!BF6*Constants!$H82*EF!$H207*MMVolatEF*NtoN2O*kgtoGg</f>
        <v>3.8611986678292631E-2</v>
      </c>
      <c r="BG157" s="22">
        <f>Constants!$H64*'Activity data'!BG6*Constants!$H82*EF!$H207*MMVolatEF*NtoN2O*kgtoGg</f>
        <v>3.9113082002312866E-2</v>
      </c>
      <c r="BH157" s="22">
        <f>Constants!$H64*'Activity data'!BH6*Constants!$H82*EF!$H207*MMVolatEF*NtoN2O*kgtoGg</f>
        <v>3.959174591570995E-2</v>
      </c>
      <c r="BI157" s="22">
        <f>Constants!$H64*'Activity data'!BI6*Constants!$H82*EF!$H207*MMVolatEF*NtoN2O*kgtoGg</f>
        <v>4.0087092798262544E-2</v>
      </c>
      <c r="BJ157" s="22">
        <f>Constants!$H64*'Activity data'!BJ6*Constants!$H82*EF!$H207*MMVolatEF*NtoN2O*kgtoGg</f>
        <v>4.0601169229965088E-2</v>
      </c>
      <c r="BK157" s="22">
        <f>Constants!$H64*'Activity data'!BK6*Constants!$H82*EF!$H207*MMVolatEF*NtoN2O*kgtoGg</f>
        <v>4.1136120205523839E-2</v>
      </c>
      <c r="BL157" s="22">
        <f>Constants!$H64*'Activity data'!BL6*Constants!$H82*EF!$H207*MMVolatEF*NtoN2O*kgtoGg</f>
        <v>4.1660864292840723E-2</v>
      </c>
      <c r="BM157" s="22">
        <f>Constants!$H64*'Activity data'!BM6*Constants!$H82*EF!$H207*MMVolatEF*NtoN2O*kgtoGg</f>
        <v>4.172654649985931E-2</v>
      </c>
      <c r="BN157" s="22">
        <f>Constants!$H64*'Activity data'!BN6*Constants!$H82*EF!$H207*MMVolatEF*NtoN2O*kgtoGg</f>
        <v>4.172305428349226E-2</v>
      </c>
      <c r="BO157" s="22">
        <f>Constants!$H64*'Activity data'!BO6*Constants!$H82*EF!$H207*MMVolatEF*NtoN2O*kgtoGg</f>
        <v>4.1742030213543065E-2</v>
      </c>
      <c r="BP157" s="22">
        <f>Constants!$H64*'Activity data'!BP6*Constants!$H82*EF!$H207*MMVolatEF*NtoN2O*kgtoGg</f>
        <v>4.1741059293099902E-2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2.9177317657423814E-4</v>
      </c>
      <c r="AM158" s="22">
        <f>Constants!$H65*'Activity data'!AM7*Constants!$H83*EF!$H208*MMVolatEF*NtoN2O*kgtoGg</f>
        <v>2.9487704399834422E-4</v>
      </c>
      <c r="AN158" s="22">
        <f>Constants!$H65*'Activity data'!AN7*Constants!$H83*EF!$H208*MMVolatEF*NtoN2O*kgtoGg</f>
        <v>2.9688098806203385E-4</v>
      </c>
      <c r="AO158" s="22">
        <f>Constants!$H65*'Activity data'!AO7*Constants!$H83*EF!$H208*MMVolatEF*NtoN2O*kgtoGg</f>
        <v>2.986361752697234E-4</v>
      </c>
      <c r="AP158" s="22">
        <f>Constants!$H65*'Activity data'!AP7*Constants!$H83*EF!$H208*MMVolatEF*NtoN2O*kgtoGg</f>
        <v>3.0068159461966169E-4</v>
      </c>
      <c r="AQ158" s="22">
        <f>Constants!$H65*'Activity data'!AQ7*Constants!$H83*EF!$H208*MMVolatEF*NtoN2O*kgtoGg</f>
        <v>3.0308546049251785E-4</v>
      </c>
      <c r="AR158" s="22">
        <f>Constants!$H65*'Activity data'!AR7*Constants!$H83*EF!$H208*MMVolatEF*NtoN2O*kgtoGg</f>
        <v>3.0548653856792316E-4</v>
      </c>
      <c r="AS158" s="22">
        <f>Constants!$H65*'Activity data'!AS7*Constants!$H83*EF!$H208*MMVolatEF*NtoN2O*kgtoGg</f>
        <v>3.0814968446151136E-4</v>
      </c>
      <c r="AT158" s="22">
        <f>Constants!$H65*'Activity data'!AT7*Constants!$H83*EF!$H208*MMVolatEF*NtoN2O*kgtoGg</f>
        <v>3.1080622157650086E-4</v>
      </c>
      <c r="AU158" s="22">
        <f>Constants!$H65*'Activity data'!AU7*Constants!$H83*EF!$H208*MMVolatEF*NtoN2O*kgtoGg</f>
        <v>3.1370953704104728E-4</v>
      </c>
      <c r="AV158" s="22">
        <f>Constants!$H65*'Activity data'!AV7*Constants!$H83*EF!$H208*MMVolatEF*NtoN2O*kgtoGg</f>
        <v>3.1662855718200052E-4</v>
      </c>
      <c r="AW158" s="22">
        <f>Constants!$H65*'Activity data'!AW7*Constants!$H83*EF!$H208*MMVolatEF*NtoN2O*kgtoGg</f>
        <v>3.1997139324841355E-4</v>
      </c>
      <c r="AX158" s="22">
        <f>Constants!$H65*'Activity data'!AX7*Constants!$H83*EF!$H208*MMVolatEF*NtoN2O*kgtoGg</f>
        <v>3.2353449771321038E-4</v>
      </c>
      <c r="AY158" s="22">
        <f>Constants!$H65*'Activity data'!AY7*Constants!$H83*EF!$H208*MMVolatEF*NtoN2O*kgtoGg</f>
        <v>3.2729902991405092E-4</v>
      </c>
      <c r="AZ158" s="22">
        <f>Constants!$H65*'Activity data'!AZ7*Constants!$H83*EF!$H208*MMVolatEF*NtoN2O*kgtoGg</f>
        <v>3.3160871827470491E-4</v>
      </c>
      <c r="BA158" s="22">
        <f>Constants!$H65*'Activity data'!BA7*Constants!$H83*EF!$H208*MMVolatEF*NtoN2O*kgtoGg</f>
        <v>3.3570003932274789E-4</v>
      </c>
      <c r="BB158" s="22">
        <f>Constants!$H65*'Activity data'!BB7*Constants!$H83*EF!$H208*MMVolatEF*NtoN2O*kgtoGg</f>
        <v>3.3995217700356759E-4</v>
      </c>
      <c r="BC158" s="22">
        <f>Constants!$H65*'Activity data'!BC7*Constants!$H83*EF!$H208*MMVolatEF*NtoN2O*kgtoGg</f>
        <v>3.4461529378022383E-4</v>
      </c>
      <c r="BD158" s="22">
        <f>Constants!$H65*'Activity data'!BD7*Constants!$H83*EF!$H208*MMVolatEF*NtoN2O*kgtoGg</f>
        <v>3.489868677056155E-4</v>
      </c>
      <c r="BE158" s="22">
        <f>Constants!$H65*'Activity data'!BE7*Constants!$H83*EF!$H208*MMVolatEF*NtoN2O*kgtoGg</f>
        <v>3.5341699892787787E-4</v>
      </c>
      <c r="BF158" s="22">
        <f>Constants!$H65*'Activity data'!BF7*Constants!$H83*EF!$H208*MMVolatEF*NtoN2O*kgtoGg</f>
        <v>3.5791779193990967E-4</v>
      </c>
      <c r="BG158" s="22">
        <f>Constants!$H65*'Activity data'!BG7*Constants!$H83*EF!$H208*MMVolatEF*NtoN2O*kgtoGg</f>
        <v>3.6256274671571685E-4</v>
      </c>
      <c r="BH158" s="22">
        <f>Constants!$H65*'Activity data'!BH7*Constants!$H83*EF!$H208*MMVolatEF*NtoN2O*kgtoGg</f>
        <v>3.6699977121776653E-4</v>
      </c>
      <c r="BI158" s="22">
        <f>Constants!$H65*'Activity data'!BI7*Constants!$H83*EF!$H208*MMVolatEF*NtoN2O*kgtoGg</f>
        <v>3.7159144022264621E-4</v>
      </c>
      <c r="BJ158" s="22">
        <f>Constants!$H65*'Activity data'!BJ7*Constants!$H83*EF!$H208*MMVolatEF*NtoN2O*kgtoGg</f>
        <v>3.7635672471464474E-4</v>
      </c>
      <c r="BK158" s="22">
        <f>Constants!$H65*'Activity data'!BK7*Constants!$H83*EF!$H208*MMVolatEF*NtoN2O*kgtoGg</f>
        <v>3.8131550794337011E-4</v>
      </c>
      <c r="BL158" s="22">
        <f>Constants!$H65*'Activity data'!BL7*Constants!$H83*EF!$H208*MMVolatEF*NtoN2O*kgtoGg</f>
        <v>3.8617967736906758E-4</v>
      </c>
      <c r="BM158" s="22">
        <f>Constants!$H65*'Activity data'!BM7*Constants!$H83*EF!$H208*MMVolatEF*NtoN2O*kgtoGg</f>
        <v>3.8678852535976269E-4</v>
      </c>
      <c r="BN158" s="22">
        <f>Constants!$H65*'Activity data'!BN7*Constants!$H83*EF!$H208*MMVolatEF*NtoN2O*kgtoGg</f>
        <v>3.8675615390005306E-4</v>
      </c>
      <c r="BO158" s="22">
        <f>Constants!$H65*'Activity data'!BO7*Constants!$H83*EF!$H208*MMVolatEF*NtoN2O*kgtoGg</f>
        <v>3.8693205324033764E-4</v>
      </c>
      <c r="BP158" s="22">
        <f>Constants!$H65*'Activity data'!BP7*Constants!$H83*EF!$H208*MMVolatEF*NtoN2O*kgtoGg</f>
        <v>3.8692305319317443E-4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2.5947889357318408E-3</v>
      </c>
      <c r="AM159" s="22">
        <f>Constants!$H66*'Activity data'!AM8*Constants!$H84*EF!$H209*MMVolatEF*NtoN2O*kgtoGg</f>
        <v>2.636766134517896E-3</v>
      </c>
      <c r="AN159" s="22">
        <f>Constants!$H66*'Activity data'!AN8*Constants!$H84*EF!$H209*MMVolatEF*NtoN2O*kgtoGg</f>
        <v>2.6458547789552076E-3</v>
      </c>
      <c r="AO159" s="22">
        <f>Constants!$H66*'Activity data'!AO8*Constants!$H84*EF!$H209*MMVolatEF*NtoN2O*kgtoGg</f>
        <v>2.6464325669035508E-3</v>
      </c>
      <c r="AP159" s="22">
        <f>Constants!$H66*'Activity data'!AP8*Constants!$H84*EF!$H209*MMVolatEF*NtoN2O*kgtoGg</f>
        <v>2.6531855546258389E-3</v>
      </c>
      <c r="AQ159" s="22">
        <f>Constants!$H66*'Activity data'!AQ8*Constants!$H84*EF!$H209*MMVolatEF*NtoN2O*kgtoGg</f>
        <v>2.6676533708227504E-3</v>
      </c>
      <c r="AR159" s="22">
        <f>Constants!$H66*'Activity data'!AR8*Constants!$H84*EF!$H209*MMVolatEF*NtoN2O*kgtoGg</f>
        <v>2.6854194190138259E-3</v>
      </c>
      <c r="AS159" s="22">
        <f>Constants!$H66*'Activity data'!AS8*Constants!$H84*EF!$H209*MMVolatEF*NtoN2O*kgtoGg</f>
        <v>2.7080123710816733E-3</v>
      </c>
      <c r="AT159" s="22">
        <f>Constants!$H66*'Activity data'!AT8*Constants!$H84*EF!$H209*MMVolatEF*NtoN2O*kgtoGg</f>
        <v>2.7285252947882471E-3</v>
      </c>
      <c r="AU159" s="22">
        <f>Constants!$H66*'Activity data'!AU8*Constants!$H84*EF!$H209*MMVolatEF*NtoN2O*kgtoGg</f>
        <v>2.7532847457771509E-3</v>
      </c>
      <c r="AV159" s="22">
        <f>Constants!$H66*'Activity data'!AV8*Constants!$H84*EF!$H209*MMVolatEF*NtoN2O*kgtoGg</f>
        <v>2.7765044846133164E-3</v>
      </c>
      <c r="AW159" s="22">
        <f>Constants!$H66*'Activity data'!AW8*Constants!$H84*EF!$H209*MMVolatEF*NtoN2O*kgtoGg</f>
        <v>2.788257041962193E-3</v>
      </c>
      <c r="AX159" s="22">
        <f>Constants!$H66*'Activity data'!AX8*Constants!$H84*EF!$H209*MMVolatEF*NtoN2O*kgtoGg</f>
        <v>2.8019942420969817E-3</v>
      </c>
      <c r="AY159" s="22">
        <f>Constants!$H66*'Activity data'!AY8*Constants!$H84*EF!$H209*MMVolatEF*NtoN2O*kgtoGg</f>
        <v>2.8170401032459316E-3</v>
      </c>
      <c r="AZ159" s="22">
        <f>Constants!$H66*'Activity data'!AZ8*Constants!$H84*EF!$H209*MMVolatEF*NtoN2O*kgtoGg</f>
        <v>2.8407678003323899E-3</v>
      </c>
      <c r="BA159" s="22">
        <f>Constants!$H66*'Activity data'!BA8*Constants!$H84*EF!$H209*MMVolatEF*NtoN2O*kgtoGg</f>
        <v>2.8559632185923963E-3</v>
      </c>
      <c r="BB159" s="22">
        <f>Constants!$H66*'Activity data'!BB8*Constants!$H84*EF!$H209*MMVolatEF*NtoN2O*kgtoGg</f>
        <v>2.874289893395064E-3</v>
      </c>
      <c r="BC159" s="22">
        <f>Constants!$H66*'Activity data'!BC8*Constants!$H84*EF!$H209*MMVolatEF*NtoN2O*kgtoGg</f>
        <v>2.8973661283090966E-3</v>
      </c>
      <c r="BD159" s="22">
        <f>Constants!$H66*'Activity data'!BD8*Constants!$H84*EF!$H209*MMVolatEF*NtoN2O*kgtoGg</f>
        <v>2.9105933247661926E-3</v>
      </c>
      <c r="BE159" s="22">
        <f>Constants!$H66*'Activity data'!BE8*Constants!$H84*EF!$H209*MMVolatEF*NtoN2O*kgtoGg</f>
        <v>2.9213448963895149E-3</v>
      </c>
      <c r="BF159" s="22">
        <f>Constants!$H66*'Activity data'!BF8*Constants!$H84*EF!$H209*MMVolatEF*NtoN2O*kgtoGg</f>
        <v>2.9298542609273734E-3</v>
      </c>
      <c r="BG159" s="22">
        <f>Constants!$H66*'Activity data'!BG8*Constants!$H84*EF!$H209*MMVolatEF*NtoN2O*kgtoGg</f>
        <v>2.955134976631477E-3</v>
      </c>
      <c r="BH159" s="22">
        <f>Constants!$H66*'Activity data'!BH8*Constants!$H84*EF!$H209*MMVolatEF*NtoN2O*kgtoGg</f>
        <v>2.9735618614162461E-3</v>
      </c>
      <c r="BI159" s="22">
        <f>Constants!$H66*'Activity data'!BI8*Constants!$H84*EF!$H209*MMVolatEF*NtoN2O*kgtoGg</f>
        <v>2.9919313514994873E-3</v>
      </c>
      <c r="BJ159" s="22">
        <f>Constants!$H66*'Activity data'!BJ8*Constants!$H84*EF!$H209*MMVolatEF*NtoN2O*kgtoGg</f>
        <v>3.0104654859182665E-3</v>
      </c>
      <c r="BK159" s="22">
        <f>Constants!$H66*'Activity data'!BK8*Constants!$H84*EF!$H209*MMVolatEF*NtoN2O*kgtoGg</f>
        <v>3.0293751603309806E-3</v>
      </c>
      <c r="BL159" s="22">
        <f>Constants!$H66*'Activity data'!BL8*Constants!$H84*EF!$H209*MMVolatEF*NtoN2O*kgtoGg</f>
        <v>3.0461078480835853E-3</v>
      </c>
      <c r="BM159" s="22">
        <f>Constants!$H66*'Activity data'!BM8*Constants!$H84*EF!$H209*MMVolatEF*NtoN2O*kgtoGg</f>
        <v>2.9899420877235123E-3</v>
      </c>
      <c r="BN159" s="22">
        <f>Constants!$H66*'Activity data'!BN8*Constants!$H84*EF!$H209*MMVolatEF*NtoN2O*kgtoGg</f>
        <v>2.9235910727390879E-3</v>
      </c>
      <c r="BO159" s="22">
        <f>Constants!$H66*'Activity data'!BO8*Constants!$H84*EF!$H209*MMVolatEF*NtoN2O*kgtoGg</f>
        <v>2.8610954998636107E-3</v>
      </c>
      <c r="BP159" s="22">
        <f>Constants!$H66*'Activity data'!BP8*Constants!$H84*EF!$H209*MMVolatEF*NtoN2O*kgtoGg</f>
        <v>2.7961946525107118E-3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1.2916875916615547E-2</v>
      </c>
      <c r="AM160" s="22">
        <f>Constants!$H67*'Activity data'!AM9*Constants!$H85*EF!$H210*MMVolatEF*NtoN2O*kgtoGg</f>
        <v>1.3125838680630745E-2</v>
      </c>
      <c r="AN160" s="22">
        <f>Constants!$H67*'Activity data'!AN9*Constants!$H85*EF!$H210*MMVolatEF*NtoN2O*kgtoGg</f>
        <v>1.3171082010764595E-2</v>
      </c>
      <c r="AO160" s="22">
        <f>Constants!$H67*'Activity data'!AO9*Constants!$H85*EF!$H210*MMVolatEF*NtoN2O*kgtoGg</f>
        <v>1.3173958242866605E-2</v>
      </c>
      <c r="AP160" s="22">
        <f>Constants!$H67*'Activity data'!AP9*Constants!$H85*EF!$H210*MMVolatEF*NtoN2O*kgtoGg</f>
        <v>1.3207574658935762E-2</v>
      </c>
      <c r="AQ160" s="22">
        <f>Constants!$H67*'Activity data'!AQ9*Constants!$H85*EF!$H210*MMVolatEF*NtoN2O*kgtoGg</f>
        <v>1.3279595540490506E-2</v>
      </c>
      <c r="AR160" s="22">
        <f>Constants!$H67*'Activity data'!AR9*Constants!$H85*EF!$H210*MMVolatEF*NtoN2O*kgtoGg</f>
        <v>1.3368035042005502E-2</v>
      </c>
      <c r="AS160" s="22">
        <f>Constants!$H67*'Activity data'!AS9*Constants!$H85*EF!$H210*MMVolatEF*NtoN2O*kgtoGg</f>
        <v>1.348050290188872E-2</v>
      </c>
      <c r="AT160" s="22">
        <f>Constants!$H67*'Activity data'!AT9*Constants!$H85*EF!$H210*MMVolatEF*NtoN2O*kgtoGg</f>
        <v>1.3582616367287043E-2</v>
      </c>
      <c r="AU160" s="22">
        <f>Constants!$H67*'Activity data'!AU9*Constants!$H85*EF!$H210*MMVolatEF*NtoN2O*kgtoGg</f>
        <v>1.3705869072654775E-2</v>
      </c>
      <c r="AV160" s="22">
        <f>Constants!$H67*'Activity data'!AV9*Constants!$H85*EF!$H210*MMVolatEF*NtoN2O*kgtoGg</f>
        <v>1.3821457081079199E-2</v>
      </c>
      <c r="AW160" s="22">
        <f>Constants!$H67*'Activity data'!AW9*Constants!$H85*EF!$H210*MMVolatEF*NtoN2O*kgtoGg</f>
        <v>1.3879961386723432E-2</v>
      </c>
      <c r="AX160" s="22">
        <f>Constants!$H67*'Activity data'!AX9*Constants!$H85*EF!$H210*MMVolatEF*NtoN2O*kgtoGg</f>
        <v>1.3948345256848396E-2</v>
      </c>
      <c r="AY160" s="22">
        <f>Constants!$H67*'Activity data'!AY9*Constants!$H85*EF!$H210*MMVolatEF*NtoN2O*kgtoGg</f>
        <v>1.4023243649871182E-2</v>
      </c>
      <c r="AZ160" s="22">
        <f>Constants!$H67*'Activity data'!AZ9*Constants!$H85*EF!$H210*MMVolatEF*NtoN2O*kgtoGg</f>
        <v>1.4141360277714121E-2</v>
      </c>
      <c r="BA160" s="22">
        <f>Constants!$H67*'Activity data'!BA9*Constants!$H85*EF!$H210*MMVolatEF*NtoN2O*kgtoGg</f>
        <v>1.4217003166992214E-2</v>
      </c>
      <c r="BB160" s="22">
        <f>Constants!$H67*'Activity data'!BB9*Constants!$H85*EF!$H210*MMVolatEF*NtoN2O*kgtoGg</f>
        <v>1.4308233471365112E-2</v>
      </c>
      <c r="BC160" s="22">
        <f>Constants!$H67*'Activity data'!BC9*Constants!$H85*EF!$H210*MMVolatEF*NtoN2O*kgtoGg</f>
        <v>1.4423107116347396E-2</v>
      </c>
      <c r="BD160" s="22">
        <f>Constants!$H67*'Activity data'!BD9*Constants!$H85*EF!$H210*MMVolatEF*NtoN2O*kgtoGg</f>
        <v>1.4488952184903162E-2</v>
      </c>
      <c r="BE160" s="22">
        <f>Constants!$H67*'Activity data'!BE9*Constants!$H85*EF!$H210*MMVolatEF*NtoN2O*kgtoGg</f>
        <v>1.454247357720395E-2</v>
      </c>
      <c r="BF160" s="22">
        <f>Constants!$H67*'Activity data'!BF9*Constants!$H85*EF!$H210*MMVolatEF*NtoN2O*kgtoGg</f>
        <v>1.4584833248293643E-2</v>
      </c>
      <c r="BG160" s="22">
        <f>Constants!$H67*'Activity data'!BG9*Constants!$H85*EF!$H210*MMVolatEF*NtoN2O*kgtoGg</f>
        <v>1.4710680812747295E-2</v>
      </c>
      <c r="BH160" s="22">
        <f>Constants!$H67*'Activity data'!BH9*Constants!$H85*EF!$H210*MMVolatEF*NtoN2O*kgtoGg</f>
        <v>1.4802409963051962E-2</v>
      </c>
      <c r="BI160" s="22">
        <f>Constants!$H67*'Activity data'!BI9*Constants!$H85*EF!$H210*MMVolatEF*NtoN2O*kgtoGg</f>
        <v>1.4893853402165367E-2</v>
      </c>
      <c r="BJ160" s="22">
        <f>Constants!$H67*'Activity data'!BJ9*Constants!$H85*EF!$H210*MMVolatEF*NtoN2O*kgtoGg</f>
        <v>1.498611644183403E-2</v>
      </c>
      <c r="BK160" s="22">
        <f>Constants!$H67*'Activity data'!BK9*Constants!$H85*EF!$H210*MMVolatEF*NtoN2O*kgtoGg</f>
        <v>1.5080248921994206E-2</v>
      </c>
      <c r="BL160" s="22">
        <f>Constants!$H67*'Activity data'!BL9*Constants!$H85*EF!$H210*MMVolatEF*NtoN2O*kgtoGg</f>
        <v>1.5163544348637805E-2</v>
      </c>
      <c r="BM160" s="22">
        <f>Constants!$H67*'Activity data'!BM9*Constants!$H85*EF!$H210*MMVolatEF*NtoN2O*kgtoGg</f>
        <v>1.4883950834366558E-2</v>
      </c>
      <c r="BN160" s="22">
        <f>Constants!$H67*'Activity data'!BN9*Constants!$H85*EF!$H210*MMVolatEF*NtoN2O*kgtoGg</f>
        <v>1.4553655057437175E-2</v>
      </c>
      <c r="BO160" s="22">
        <f>Constants!$H67*'Activity data'!BO9*Constants!$H85*EF!$H210*MMVolatEF*NtoN2O*kgtoGg</f>
        <v>1.4242551695982972E-2</v>
      </c>
      <c r="BP160" s="22">
        <f>Constants!$H67*'Activity data'!BP9*Constants!$H85*EF!$H210*MMVolatEF*NtoN2O*kgtoGg</f>
        <v>1.3919474862797633E-2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0.17577402187904004</v>
      </c>
      <c r="AM161" s="22">
        <f>Constants!$H68*'Activity data'!AM10*Constants!$H86*EF!$H211*MMVolatEF*NtoN2O*kgtoGg</f>
        <v>0.18292098544857205</v>
      </c>
      <c r="AN161" s="22">
        <f>Constants!$H68*'Activity data'!AN10*Constants!$H86*EF!$H211*MMVolatEF*NtoN2O*kgtoGg</f>
        <v>0.18791301799261978</v>
      </c>
      <c r="AO161" s="22">
        <f>Constants!$H68*'Activity data'!AO10*Constants!$H86*EF!$H211*MMVolatEF*NtoN2O*kgtoGg</f>
        <v>0.19236342714323804</v>
      </c>
      <c r="AP161" s="22">
        <f>Constants!$H68*'Activity data'!AP10*Constants!$H86*EF!$H211*MMVolatEF*NtoN2O*kgtoGg</f>
        <v>0.19732536523365554</v>
      </c>
      <c r="AQ161" s="22">
        <f>Constants!$H68*'Activity data'!AQ10*Constants!$H86*EF!$H211*MMVolatEF*NtoN2O*kgtoGg</f>
        <v>0.20295090162113297</v>
      </c>
      <c r="AR161" s="22">
        <f>Constants!$H68*'Activity data'!AR10*Constants!$H86*EF!$H211*MMVolatEF*NtoN2O*kgtoGg</f>
        <v>0.20894002009184007</v>
      </c>
      <c r="AS161" s="22">
        <f>Constants!$H68*'Activity data'!AS10*Constants!$H86*EF!$H211*MMVolatEF*NtoN2O*kgtoGg</f>
        <v>0.2154357810968531</v>
      </c>
      <c r="AT161" s="22">
        <f>Constants!$H68*'Activity data'!AT10*Constants!$H86*EF!$H211*MMVolatEF*NtoN2O*kgtoGg</f>
        <v>0.22190652194273755</v>
      </c>
      <c r="AU161" s="22">
        <f>Constants!$H68*'Activity data'!AU10*Constants!$H86*EF!$H211*MMVolatEF*NtoN2O*kgtoGg</f>
        <v>0.22887172097870023</v>
      </c>
      <c r="AV161" s="22">
        <f>Constants!$H68*'Activity data'!AV10*Constants!$H86*EF!$H211*MMVolatEF*NtoN2O*kgtoGg</f>
        <v>0.2358677870093237</v>
      </c>
      <c r="AW161" s="22">
        <f>Constants!$H68*'Activity data'!AW10*Constants!$H86*EF!$H211*MMVolatEF*NtoN2O*kgtoGg</f>
        <v>0.24472130690073535</v>
      </c>
      <c r="AX161" s="22">
        <f>Constants!$H68*'Activity data'!AX10*Constants!$H86*EF!$H211*MMVolatEF*NtoN2O*kgtoGg</f>
        <v>0.25409824157351063</v>
      </c>
      <c r="AY161" s="22">
        <f>Constants!$H68*'Activity data'!AY10*Constants!$H86*EF!$H211*MMVolatEF*NtoN2O*kgtoGg</f>
        <v>0.26397242587844733</v>
      </c>
      <c r="AZ161" s="22">
        <f>Constants!$H68*'Activity data'!AZ10*Constants!$H86*EF!$H211*MMVolatEF*NtoN2O*kgtoGg</f>
        <v>0.27509131368415518</v>
      </c>
      <c r="BA161" s="22">
        <f>Constants!$H68*'Activity data'!BA10*Constants!$H86*EF!$H211*MMVolatEF*NtoN2O*kgtoGg</f>
        <v>0.28583974269337731</v>
      </c>
      <c r="BB161" s="22">
        <f>Constants!$H68*'Activity data'!BB10*Constants!$H86*EF!$H211*MMVolatEF*NtoN2O*kgtoGg</f>
        <v>0.2973660825855523</v>
      </c>
      <c r="BC161" s="22">
        <f>Constants!$H68*'Activity data'!BC10*Constants!$H86*EF!$H211*MMVolatEF*NtoN2O*kgtoGg</f>
        <v>0.3099030704805219</v>
      </c>
      <c r="BD161" s="22">
        <f>Constants!$H68*'Activity data'!BD10*Constants!$H86*EF!$H211*MMVolatEF*NtoN2O*kgtoGg</f>
        <v>0.32191802391322394</v>
      </c>
      <c r="BE161" s="22">
        <f>Constants!$H68*'Activity data'!BE10*Constants!$H86*EF!$H211*MMVolatEF*NtoN2O*kgtoGg</f>
        <v>0.33417692689260298</v>
      </c>
      <c r="BF161" s="22">
        <f>Constants!$H68*'Activity data'!BF10*Constants!$H86*EF!$H211*MMVolatEF*NtoN2O*kgtoGg</f>
        <v>0.34671070284338162</v>
      </c>
      <c r="BG161" s="22">
        <f>Constants!$H68*'Activity data'!BG10*Constants!$H86*EF!$H211*MMVolatEF*NtoN2O*kgtoGg</f>
        <v>0.35956928567707391</v>
      </c>
      <c r="BH161" s="22">
        <f>Constants!$H68*'Activity data'!BH10*Constants!$H86*EF!$H211*MMVolatEF*NtoN2O*kgtoGg</f>
        <v>0.37205528109202568</v>
      </c>
      <c r="BI161" s="22">
        <f>Constants!$H68*'Activity data'!BI10*Constants!$H86*EF!$H211*MMVolatEF*NtoN2O*kgtoGg</f>
        <v>0.38499396587221785</v>
      </c>
      <c r="BJ161" s="22">
        <f>Constants!$H68*'Activity data'!BJ10*Constants!$H86*EF!$H211*MMVolatEF*NtoN2O*kgtoGg</f>
        <v>0.39843705183115458</v>
      </c>
      <c r="BK161" s="22">
        <f>Constants!$H68*'Activity data'!BK10*Constants!$H86*EF!$H211*MMVolatEF*NtoN2O*kgtoGg</f>
        <v>0.4124395332626174</v>
      </c>
      <c r="BL161" s="22">
        <f>Constants!$H68*'Activity data'!BL10*Constants!$H86*EF!$H211*MMVolatEF*NtoN2O*kgtoGg</f>
        <v>0.42667435738489529</v>
      </c>
      <c r="BM161" s="22">
        <f>Constants!$H68*'Activity data'!BM10*Constants!$H86*EF!$H211*MMVolatEF*NtoN2O*kgtoGg</f>
        <v>0.43094964438000583</v>
      </c>
      <c r="BN161" s="22">
        <f>Constants!$H68*'Activity data'!BN10*Constants!$H86*EF!$H211*MMVolatEF*NtoN2O*kgtoGg</f>
        <v>0.43367756941425573</v>
      </c>
      <c r="BO161" s="22">
        <f>Constants!$H68*'Activity data'!BO10*Constants!$H86*EF!$H211*MMVolatEF*NtoN2O*kgtoGg</f>
        <v>0.4368669055071977</v>
      </c>
      <c r="BP161" s="22">
        <f>Constants!$H68*'Activity data'!BP10*Constants!$H86*EF!$H211*MMVolatEF*NtoN2O*kgtoGg</f>
        <v>0.4395784981344939</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1.1955913069255579E-4</v>
      </c>
      <c r="AM162" s="22">
        <f>Constants!$H69*'Activity data'!AM11*Constants!$H87*EF!$H212*MMVolatEF*NtoN2O*kgtoGg</f>
        <v>1.1973941840498302E-4</v>
      </c>
      <c r="AN162" s="22">
        <f>Constants!$H69*'Activity data'!AN11*Constants!$H87*EF!$H212*MMVolatEF*NtoN2O*kgtoGg</f>
        <v>1.1994057985495052E-4</v>
      </c>
      <c r="AO162" s="22">
        <f>Constants!$H69*'Activity data'!AO11*Constants!$H87*EF!$H212*MMVolatEF*NtoN2O*kgtoGg</f>
        <v>1.2016726564666305E-4</v>
      </c>
      <c r="AP162" s="22">
        <f>Constants!$H69*'Activity data'!AP11*Constants!$H87*EF!$H212*MMVolatEF*NtoN2O*kgtoGg</f>
        <v>1.2042198351979159E-4</v>
      </c>
      <c r="AQ162" s="22">
        <f>Constants!$H69*'Activity data'!AQ11*Constants!$H87*EF!$H212*MMVolatEF*NtoN2O*kgtoGg</f>
        <v>1.2070387777028845E-4</v>
      </c>
      <c r="AR162" s="22">
        <f>Constants!$H69*'Activity data'!AR11*Constants!$H87*EF!$H212*MMVolatEF*NtoN2O*kgtoGg</f>
        <v>1.208775754261406E-4</v>
      </c>
      <c r="AS162" s="22">
        <f>Constants!$H69*'Activity data'!AS11*Constants!$H87*EF!$H212*MMVolatEF*NtoN2O*kgtoGg</f>
        <v>1.2107397703438586E-4</v>
      </c>
      <c r="AT162" s="22">
        <f>Constants!$H69*'Activity data'!AT11*Constants!$H87*EF!$H212*MMVolatEF*NtoN2O*kgtoGg</f>
        <v>1.2129003283511703E-4</v>
      </c>
      <c r="AU162" s="22">
        <f>Constants!$H69*'Activity data'!AU11*Constants!$H87*EF!$H212*MMVolatEF*NtoN2O*kgtoGg</f>
        <v>1.2152672270419049E-4</v>
      </c>
      <c r="AV162" s="22">
        <f>Constants!$H69*'Activity data'!AV11*Constants!$H87*EF!$H212*MMVolatEF*NtoN2O*kgtoGg</f>
        <v>1.2178147735269396E-4</v>
      </c>
      <c r="AW162" s="22">
        <f>Constants!$H69*'Activity data'!AW11*Constants!$H87*EF!$H212*MMVolatEF*NtoN2O*kgtoGg</f>
        <v>1.2195058775686122E-4</v>
      </c>
      <c r="AX162" s="22">
        <f>Constants!$H69*'Activity data'!AX11*Constants!$H87*EF!$H212*MMVolatEF*NtoN2O*kgtoGg</f>
        <v>1.2213687066039443E-4</v>
      </c>
      <c r="AY162" s="22">
        <f>Constants!$H69*'Activity data'!AY11*Constants!$H87*EF!$H212*MMVolatEF*NtoN2O*kgtoGg</f>
        <v>1.2233952591185902E-4</v>
      </c>
      <c r="AZ162" s="22">
        <f>Constants!$H69*'Activity data'!AZ11*Constants!$H87*EF!$H212*MMVolatEF*NtoN2O*kgtoGg</f>
        <v>1.2256053300791124E-4</v>
      </c>
      <c r="BA162" s="22">
        <f>Constants!$H69*'Activity data'!BA11*Constants!$H87*EF!$H212*MMVolatEF*NtoN2O*kgtoGg</f>
        <v>1.227936117388551E-4</v>
      </c>
      <c r="BB162" s="22">
        <f>Constants!$H69*'Activity data'!BB11*Constants!$H87*EF!$H212*MMVolatEF*NtoN2O*kgtoGg</f>
        <v>1.2294098870029306E-4</v>
      </c>
      <c r="BC162" s="22">
        <f>Constants!$H69*'Activity data'!BC11*Constants!$H87*EF!$H212*MMVolatEF*NtoN2O*kgtoGg</f>
        <v>1.2310341240560994E-4</v>
      </c>
      <c r="BD162" s="22">
        <f>Constants!$H69*'Activity data'!BD11*Constants!$H87*EF!$H212*MMVolatEF*NtoN2O*kgtoGg</f>
        <v>1.2327515991291508E-4</v>
      </c>
      <c r="BE162" s="22">
        <f>Constants!$H69*'Activity data'!BE11*Constants!$H87*EF!$H212*MMVolatEF*NtoN2O*kgtoGg</f>
        <v>1.2345844068229327E-4</v>
      </c>
      <c r="BF162" s="22">
        <f>Constants!$H69*'Activity data'!BF11*Constants!$H87*EF!$H212*MMVolatEF*NtoN2O*kgtoGg</f>
        <v>1.2365295972209837E-4</v>
      </c>
      <c r="BG162" s="22">
        <f>Constants!$H69*'Activity data'!BG11*Constants!$H87*EF!$H212*MMVolatEF*NtoN2O*kgtoGg</f>
        <v>1.2376567950710691E-4</v>
      </c>
      <c r="BH162" s="22">
        <f>Constants!$H69*'Activity data'!BH11*Constants!$H87*EF!$H212*MMVolatEF*NtoN2O*kgtoGg</f>
        <v>1.2388627444196275E-4</v>
      </c>
      <c r="BI162" s="22">
        <f>Constants!$H69*'Activity data'!BI11*Constants!$H87*EF!$H212*MMVolatEF*NtoN2O*kgtoGg</f>
        <v>1.2401713387366397E-4</v>
      </c>
      <c r="BJ162" s="22">
        <f>Constants!$H69*'Activity data'!BJ11*Constants!$H87*EF!$H212*MMVolatEF*NtoN2O*kgtoGg</f>
        <v>1.2415809337715871E-4</v>
      </c>
      <c r="BK162" s="22">
        <f>Constants!$H69*'Activity data'!BK11*Constants!$H87*EF!$H212*MMVolatEF*NtoN2O*kgtoGg</f>
        <v>1.2430901585583343E-4</v>
      </c>
      <c r="BL162" s="22">
        <f>Constants!$H69*'Activity data'!BL11*Constants!$H87*EF!$H212*MMVolatEF*NtoN2O*kgtoGg</f>
        <v>1.2437332095284817E-4</v>
      </c>
      <c r="BM162" s="22">
        <f>Constants!$H69*'Activity data'!BM11*Constants!$H87*EF!$H212*MMVolatEF*NtoN2O*kgtoGg</f>
        <v>1.2441331476739832E-4</v>
      </c>
      <c r="BN162" s="22">
        <f>Constants!$H69*'Activity data'!BN11*Constants!$H87*EF!$H212*MMVolatEF*NtoN2O*kgtoGg</f>
        <v>1.2445582230742055E-4</v>
      </c>
      <c r="BO162" s="22">
        <f>Constants!$H69*'Activity data'!BO11*Constants!$H87*EF!$H212*MMVolatEF*NtoN2O*kgtoGg</f>
        <v>1.2450696998275417E-4</v>
      </c>
      <c r="BP162" s="22">
        <f>Constants!$H69*'Activity data'!BP11*Constants!$H87*EF!$H212*MMVolatEF*NtoN2O*kgtoGg</f>
        <v>1.2456359303532368E-4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8.2047635058568158E-4</v>
      </c>
      <c r="AM163" s="22">
        <f>Constants!$H70*'Activity data'!AM12*Constants!$H88*EF!$H213*MMVolatEF*NtoN2O*kgtoGg</f>
        <v>8.2171357775094188E-4</v>
      </c>
      <c r="AN163" s="22">
        <f>Constants!$H70*'Activity data'!AN12*Constants!$H88*EF!$H213*MMVolatEF*NtoN2O*kgtoGg</f>
        <v>8.2309405125716314E-4</v>
      </c>
      <c r="AO163" s="22">
        <f>Constants!$H70*'Activity data'!AO12*Constants!$H88*EF!$H213*MMVolatEF*NtoN2O*kgtoGg</f>
        <v>8.2464968594634605E-4</v>
      </c>
      <c r="AP163" s="22">
        <f>Constants!$H70*'Activity data'!AP12*Constants!$H88*EF!$H213*MMVolatEF*NtoN2O*kgtoGg</f>
        <v>8.2639769122007844E-4</v>
      </c>
      <c r="AQ163" s="22">
        <f>Constants!$H70*'Activity data'!AQ12*Constants!$H88*EF!$H213*MMVolatEF*NtoN2O*kgtoGg</f>
        <v>8.2833219479633389E-4</v>
      </c>
      <c r="AR163" s="22">
        <f>Constants!$H70*'Activity data'!AR12*Constants!$H88*EF!$H213*MMVolatEF*NtoN2O*kgtoGg</f>
        <v>8.2952419759823887E-4</v>
      </c>
      <c r="AS163" s="22">
        <f>Constants!$H70*'Activity data'!AS12*Constants!$H88*EF!$H213*MMVolatEF*NtoN2O*kgtoGg</f>
        <v>8.3087200661833443E-4</v>
      </c>
      <c r="AT163" s="22">
        <f>Constants!$H70*'Activity data'!AT12*Constants!$H88*EF!$H213*MMVolatEF*NtoN2O*kgtoGg</f>
        <v>8.3235469283292915E-4</v>
      </c>
      <c r="AU163" s="22">
        <f>Constants!$H70*'Activity data'!AU12*Constants!$H88*EF!$H213*MMVolatEF*NtoN2O*kgtoGg</f>
        <v>8.3397898065497246E-4</v>
      </c>
      <c r="AV163" s="22">
        <f>Constants!$H70*'Activity data'!AV12*Constants!$H88*EF!$H213*MMVolatEF*NtoN2O*kgtoGg</f>
        <v>8.3572723830027413E-4</v>
      </c>
      <c r="AW163" s="22">
        <f>Constants!$H70*'Activity data'!AW12*Constants!$H88*EF!$H213*MMVolatEF*NtoN2O*kgtoGg</f>
        <v>8.3688776101780707E-4</v>
      </c>
      <c r="AX163" s="22">
        <f>Constants!$H70*'Activity data'!AX12*Constants!$H88*EF!$H213*MMVolatEF*NtoN2O*kgtoGg</f>
        <v>8.3816613027310448E-4</v>
      </c>
      <c r="AY163" s="22">
        <f>Constants!$H70*'Activity data'!AY12*Constants!$H88*EF!$H213*MMVolatEF*NtoN2O*kgtoGg</f>
        <v>8.3955685501479116E-4</v>
      </c>
      <c r="AZ163" s="22">
        <f>Constants!$H70*'Activity data'!AZ12*Constants!$H88*EF!$H213*MMVolatEF*NtoN2O*kgtoGg</f>
        <v>8.4107351956874124E-4</v>
      </c>
      <c r="BA163" s="22">
        <f>Constants!$H70*'Activity data'!BA12*Constants!$H88*EF!$H213*MMVolatEF*NtoN2O*kgtoGg</f>
        <v>8.4267302590051356E-4</v>
      </c>
      <c r="BB163" s="22">
        <f>Constants!$H70*'Activity data'!BB12*Constants!$H88*EF!$H213*MMVolatEF*NtoN2O*kgtoGg</f>
        <v>8.4368440253716683E-4</v>
      </c>
      <c r="BC163" s="22">
        <f>Constants!$H70*'Activity data'!BC12*Constants!$H88*EF!$H213*MMVolatEF*NtoN2O*kgtoGg</f>
        <v>8.447990376822625E-4</v>
      </c>
      <c r="BD163" s="22">
        <f>Constants!$H70*'Activity data'!BD12*Constants!$H88*EF!$H213*MMVolatEF*NtoN2O*kgtoGg</f>
        <v>8.459776575601394E-4</v>
      </c>
      <c r="BE163" s="22">
        <f>Constants!$H70*'Activity data'!BE12*Constants!$H88*EF!$H213*MMVolatEF*NtoN2O*kgtoGg</f>
        <v>8.4723542462419247E-4</v>
      </c>
      <c r="BF163" s="22">
        <f>Constants!$H70*'Activity data'!BF12*Constants!$H88*EF!$H213*MMVolatEF*NtoN2O*kgtoGg</f>
        <v>8.4857031448976993E-4</v>
      </c>
      <c r="BG163" s="22">
        <f>Constants!$H70*'Activity data'!BG12*Constants!$H88*EF!$H213*MMVolatEF*NtoN2O*kgtoGg</f>
        <v>8.4934385572670316E-4</v>
      </c>
      <c r="BH163" s="22">
        <f>Constants!$H70*'Activity data'!BH12*Constants!$H88*EF!$H213*MMVolatEF*NtoN2O*kgtoGg</f>
        <v>8.5017144029909443E-4</v>
      </c>
      <c r="BI163" s="22">
        <f>Constants!$H70*'Activity data'!BI12*Constants!$H88*EF!$H213*MMVolatEF*NtoN2O*kgtoGg</f>
        <v>8.5106946513701341E-4</v>
      </c>
      <c r="BJ163" s="22">
        <f>Constants!$H70*'Activity data'!BJ12*Constants!$H88*EF!$H213*MMVolatEF*NtoN2O*kgtoGg</f>
        <v>8.5203680187104453E-4</v>
      </c>
      <c r="BK163" s="22">
        <f>Constants!$H70*'Activity data'!BK12*Constants!$H88*EF!$H213*MMVolatEF*NtoN2O*kgtoGg</f>
        <v>8.5307250967359464E-4</v>
      </c>
      <c r="BL163" s="22">
        <f>Constants!$H70*'Activity data'!BL12*Constants!$H88*EF!$H213*MMVolatEF*NtoN2O*kgtoGg</f>
        <v>8.535138043787089E-4</v>
      </c>
      <c r="BM163" s="22">
        <f>Constants!$H70*'Activity data'!BM12*Constants!$H88*EF!$H213*MMVolatEF*NtoN2O*kgtoGg</f>
        <v>8.5378826253860052E-4</v>
      </c>
      <c r="BN163" s="22">
        <f>Constants!$H70*'Activity data'!BN12*Constants!$H88*EF!$H213*MMVolatEF*NtoN2O*kgtoGg</f>
        <v>8.5407997117772981E-4</v>
      </c>
      <c r="BO163" s="22">
        <f>Constants!$H70*'Activity data'!BO12*Constants!$H88*EF!$H213*MMVolatEF*NtoN2O*kgtoGg</f>
        <v>8.5443097287668502E-4</v>
      </c>
      <c r="BP163" s="22">
        <f>Constants!$H70*'Activity data'!BP12*Constants!$H88*EF!$H213*MMVolatEF*NtoN2O*kgtoGg</f>
        <v>8.5481954943509696E-4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1.5080367323362539E-5</v>
      </c>
      <c r="AM164" s="22">
        <f>Constants!$H71*'Activity data'!AM13*Constants!$H89*EF!$H214*MMVolatEF*NtoN2O*kgtoGg</f>
        <v>1.512383881951099E-5</v>
      </c>
      <c r="AN164" s="22">
        <f>Constants!$H71*'Activity data'!AN13*Constants!$H89*EF!$H214*MMVolatEF*NtoN2O*kgtoGg</f>
        <v>1.5170049830034905E-5</v>
      </c>
      <c r="AO164" s="22">
        <f>Constants!$H71*'Activity data'!AO13*Constants!$H89*EF!$H214*MMVolatEF*NtoN2O*kgtoGg</f>
        <v>1.5219961493898718E-5</v>
      </c>
      <c r="AP164" s="22">
        <f>Constants!$H71*'Activity data'!AP13*Constants!$H89*EF!$H214*MMVolatEF*NtoN2O*kgtoGg</f>
        <v>1.5274108685499497E-5</v>
      </c>
      <c r="AQ164" s="22">
        <f>Constants!$H71*'Activity data'!AQ13*Constants!$H89*EF!$H214*MMVolatEF*NtoN2O*kgtoGg</f>
        <v>1.5332376079902749E-5</v>
      </c>
      <c r="AR164" s="22">
        <f>Constants!$H71*'Activity data'!AR13*Constants!$H89*EF!$H214*MMVolatEF*NtoN2O*kgtoGg</f>
        <v>1.5369240046538892E-5</v>
      </c>
      <c r="AS164" s="22">
        <f>Constants!$H71*'Activity data'!AS13*Constants!$H89*EF!$H214*MMVolatEF*NtoN2O*kgtoGg</f>
        <v>1.540957027053099E-5</v>
      </c>
      <c r="AT164" s="22">
        <f>Constants!$H71*'Activity data'!AT13*Constants!$H89*EF!$H214*MMVolatEF*NtoN2O*kgtoGg</f>
        <v>1.5452823237132974E-5</v>
      </c>
      <c r="AU164" s="22">
        <f>Constants!$H71*'Activity data'!AU13*Constants!$H89*EF!$H214*MMVolatEF*NtoN2O*kgtoGg</f>
        <v>1.5499211652880672E-5</v>
      </c>
      <c r="AV164" s="22">
        <f>Constants!$H71*'Activity data'!AV13*Constants!$H89*EF!$H214*MMVolatEF*NtoN2O*kgtoGg</f>
        <v>1.554827808797385E-5</v>
      </c>
      <c r="AW164" s="22">
        <f>Constants!$H71*'Activity data'!AW13*Constants!$H89*EF!$H214*MMVolatEF*NtoN2O*kgtoGg</f>
        <v>1.558067131302816E-5</v>
      </c>
      <c r="AX164" s="22">
        <f>Constants!$H71*'Activity data'!AX13*Constants!$H89*EF!$H214*MMVolatEF*NtoN2O*kgtoGg</f>
        <v>1.561569776374796E-5</v>
      </c>
      <c r="AY164" s="22">
        <f>Constants!$H71*'Activity data'!AY13*Constants!$H89*EF!$H214*MMVolatEF*NtoN2O*kgtoGg</f>
        <v>1.5653224182866895E-5</v>
      </c>
      <c r="AZ164" s="22">
        <f>Constants!$H71*'Activity data'!AZ13*Constants!$H89*EF!$H214*MMVolatEF*NtoN2O*kgtoGg</f>
        <v>1.5693632298026881E-5</v>
      </c>
      <c r="BA164" s="22">
        <f>Constants!$H71*'Activity data'!BA13*Constants!$H89*EF!$H214*MMVolatEF*NtoN2O*kgtoGg</f>
        <v>1.5735768081589553E-5</v>
      </c>
      <c r="BB164" s="22">
        <f>Constants!$H71*'Activity data'!BB13*Constants!$H89*EF!$H214*MMVolatEF*NtoN2O*kgtoGg</f>
        <v>1.5761559878357255E-5</v>
      </c>
      <c r="BC164" s="22">
        <f>Constants!$H71*'Activity data'!BC13*Constants!$H89*EF!$H214*MMVolatEF*NtoN2O*kgtoGg</f>
        <v>1.5789724166363977E-5</v>
      </c>
      <c r="BD164" s="22">
        <f>Constants!$H71*'Activity data'!BD13*Constants!$H89*EF!$H214*MMVolatEF*NtoN2O*kgtoGg</f>
        <v>1.5819212875110807E-5</v>
      </c>
      <c r="BE164" s="22">
        <f>Constants!$H71*'Activity data'!BE13*Constants!$H89*EF!$H214*MMVolatEF*NtoN2O*kgtoGg</f>
        <v>1.5850443637928909E-5</v>
      </c>
      <c r="BF164" s="22">
        <f>Constants!$H71*'Activity data'!BF13*Constants!$H89*EF!$H214*MMVolatEF*NtoN2O*kgtoGg</f>
        <v>1.5883370010953168E-5</v>
      </c>
      <c r="BG164" s="22">
        <f>Constants!$H71*'Activity data'!BG13*Constants!$H89*EF!$H214*MMVolatEF*NtoN2O*kgtoGg</f>
        <v>1.5900944393878997E-5</v>
      </c>
      <c r="BH164" s="22">
        <f>Constants!$H71*'Activity data'!BH13*Constants!$H89*EF!$H214*MMVolatEF*NtoN2O*kgtoGg</f>
        <v>1.5919671300837568E-5</v>
      </c>
      <c r="BI164" s="22">
        <f>Constants!$H71*'Activity data'!BI13*Constants!$H89*EF!$H214*MMVolatEF*NtoN2O*kgtoGg</f>
        <v>1.5939994159428213E-5</v>
      </c>
      <c r="BJ164" s="22">
        <f>Constants!$H71*'Activity data'!BJ13*Constants!$H89*EF!$H214*MMVolatEF*NtoN2O*kgtoGg</f>
        <v>1.5961886914365574E-5</v>
      </c>
      <c r="BK164" s="22">
        <f>Constants!$H71*'Activity data'!BK13*Constants!$H89*EF!$H214*MMVolatEF*NtoN2O*kgtoGg</f>
        <v>1.5985328024654182E-5</v>
      </c>
      <c r="BL164" s="22">
        <f>Constants!$H71*'Activity data'!BL13*Constants!$H89*EF!$H214*MMVolatEF*NtoN2O*kgtoGg</f>
        <v>1.599276616268368E-5</v>
      </c>
      <c r="BM164" s="22">
        <f>Constants!$H71*'Activity data'!BM13*Constants!$H89*EF!$H214*MMVolatEF*NtoN2O*kgtoGg</f>
        <v>1.5995595922711736E-5</v>
      </c>
      <c r="BN164" s="22">
        <f>Constants!$H71*'Activity data'!BN13*Constants!$H89*EF!$H214*MMVolatEF*NtoN2O*kgtoGg</f>
        <v>1.5998708024840209E-5</v>
      </c>
      <c r="BO164" s="22">
        <f>Constants!$H71*'Activity data'!BO13*Constants!$H89*EF!$H214*MMVolatEF*NtoN2O*kgtoGg</f>
        <v>1.6003217033671619E-5</v>
      </c>
      <c r="BP164" s="22">
        <f>Constants!$H71*'Activity data'!BP13*Constants!$H89*EF!$H214*MMVolatEF*NtoN2O*kgtoGg</f>
        <v>1.6008552090086375E-5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1.5342948329366258E-3</v>
      </c>
      <c r="AM165" s="22">
        <f>Constants!$H72*'Activity data'!AM14*Constants!$H90*EF!$H215*MMVolatEF*NtoN2O*kgtoGg</f>
        <v>1.5387176755962515E-3</v>
      </c>
      <c r="AN165" s="22">
        <f>Constants!$H72*'Activity data'!AN14*Constants!$H90*EF!$H215*MMVolatEF*NtoN2O*kgtoGg</f>
        <v>1.543419239765831E-3</v>
      </c>
      <c r="AO165" s="22">
        <f>Constants!$H72*'Activity data'!AO14*Constants!$H90*EF!$H215*MMVolatEF*NtoN2O*kgtoGg</f>
        <v>1.5484973128874907E-3</v>
      </c>
      <c r="AP165" s="22">
        <f>Constants!$H72*'Activity data'!AP14*Constants!$H90*EF!$H215*MMVolatEF*NtoN2O*kgtoGg</f>
        <v>1.5540063137300891E-3</v>
      </c>
      <c r="AQ165" s="22">
        <f>Constants!$H72*'Activity data'!AQ14*Constants!$H90*EF!$H215*MMVolatEF*NtoN2O*kgtoGg</f>
        <v>1.559934508995141E-3</v>
      </c>
      <c r="AR165" s="22">
        <f>Constants!$H72*'Activity data'!AR14*Constants!$H90*EF!$H215*MMVolatEF*NtoN2O*kgtoGg</f>
        <v>1.5636850936008458E-3</v>
      </c>
      <c r="AS165" s="22">
        <f>Constants!$H72*'Activity data'!AS14*Constants!$H90*EF!$H215*MMVolatEF*NtoN2O*kgtoGg</f>
        <v>1.5677883394273834E-3</v>
      </c>
      <c r="AT165" s="22">
        <f>Constants!$H72*'Activity data'!AT14*Constants!$H90*EF!$H215*MMVolatEF*NtoN2O*kgtoGg</f>
        <v>1.572188948626325E-3</v>
      </c>
      <c r="AU165" s="22">
        <f>Constants!$H72*'Activity data'!AU14*Constants!$H90*EF!$H215*MMVolatEF*NtoN2O*kgtoGg</f>
        <v>1.5769085622182007E-3</v>
      </c>
      <c r="AV165" s="22">
        <f>Constants!$H72*'Activity data'!AV14*Constants!$H90*EF!$H215*MMVolatEF*NtoN2O*kgtoGg</f>
        <v>1.5819006407412125E-3</v>
      </c>
      <c r="AW165" s="22">
        <f>Constants!$H72*'Activity data'!AW14*Constants!$H90*EF!$H215*MMVolatEF*NtoN2O*kgtoGg</f>
        <v>1.5851963666845706E-3</v>
      </c>
      <c r="AX165" s="22">
        <f>Constants!$H72*'Activity data'!AX14*Constants!$H90*EF!$H215*MMVolatEF*NtoN2O*kgtoGg</f>
        <v>1.5887600001958213E-3</v>
      </c>
      <c r="AY165" s="22">
        <f>Constants!$H72*'Activity data'!AY14*Constants!$H90*EF!$H215*MMVolatEF*NtoN2O*kgtoGg</f>
        <v>1.5925779835193167E-3</v>
      </c>
      <c r="AZ165" s="22">
        <f>Constants!$H72*'Activity data'!AZ14*Constants!$H90*EF!$H215*MMVolatEF*NtoN2O*kgtoGg</f>
        <v>1.5966891540875985E-3</v>
      </c>
      <c r="BA165" s="22">
        <f>Constants!$H72*'Activity data'!BA14*Constants!$H90*EF!$H215*MMVolatEF*NtoN2O*kgtoGg</f>
        <v>1.6009760997312758E-3</v>
      </c>
      <c r="BB165" s="22">
        <f>Constants!$H72*'Activity data'!BB14*Constants!$H90*EF!$H215*MMVolatEF*NtoN2O*kgtoGg</f>
        <v>1.603600188366805E-3</v>
      </c>
      <c r="BC165" s="22">
        <f>Constants!$H72*'Activity data'!BC14*Constants!$H90*EF!$H215*MMVolatEF*NtoN2O*kgtoGg</f>
        <v>1.6064656571339415E-3</v>
      </c>
      <c r="BD165" s="22">
        <f>Constants!$H72*'Activity data'!BD14*Constants!$H90*EF!$H215*MMVolatEF*NtoN2O*kgtoGg</f>
        <v>1.6094658740709747E-3</v>
      </c>
      <c r="BE165" s="22">
        <f>Constants!$H72*'Activity data'!BE14*Constants!$H90*EF!$H215*MMVolatEF*NtoN2O*kgtoGg</f>
        <v>1.6126433296987468E-3</v>
      </c>
      <c r="BF165" s="22">
        <f>Constants!$H72*'Activity data'!BF14*Constants!$H90*EF!$H215*MMVolatEF*NtoN2O*kgtoGg</f>
        <v>1.6159932987621793E-3</v>
      </c>
      <c r="BG165" s="22">
        <f>Constants!$H72*'Activity data'!BG14*Constants!$H90*EF!$H215*MMVolatEF*NtoN2O*kgtoGg</f>
        <v>1.6177813377626197E-3</v>
      </c>
      <c r="BH165" s="22">
        <f>Constants!$H72*'Activity data'!BH14*Constants!$H90*EF!$H215*MMVolatEF*NtoN2O*kgtoGg</f>
        <v>1.6196866359537922E-3</v>
      </c>
      <c r="BI165" s="22">
        <f>Constants!$H72*'Activity data'!BI14*Constants!$H90*EF!$H215*MMVolatEF*NtoN2O*kgtoGg</f>
        <v>1.6217543081966182E-3</v>
      </c>
      <c r="BJ165" s="22">
        <f>Constants!$H72*'Activity data'!BJ14*Constants!$H90*EF!$H215*MMVolatEF*NtoN2O*kgtoGg</f>
        <v>1.6239817035948131E-3</v>
      </c>
      <c r="BK165" s="22">
        <f>Constants!$H72*'Activity data'!BK14*Constants!$H90*EF!$H215*MMVolatEF*NtoN2O*kgtoGg</f>
        <v>1.6263666305414125E-3</v>
      </c>
      <c r="BL165" s="22">
        <f>Constants!$H72*'Activity data'!BL14*Constants!$H90*EF!$H215*MMVolatEF*NtoN2O*kgtoGg</f>
        <v>1.6271233957116905E-3</v>
      </c>
      <c r="BM165" s="22">
        <f>Constants!$H72*'Activity data'!BM14*Constants!$H90*EF!$H215*MMVolatEF*NtoN2O*kgtoGg</f>
        <v>1.6274112989236218E-3</v>
      </c>
      <c r="BN165" s="22">
        <f>Constants!$H72*'Activity data'!BN14*Constants!$H90*EF!$H215*MMVolatEF*NtoN2O*kgtoGg</f>
        <v>1.6277279279627492E-3</v>
      </c>
      <c r="BO165" s="22">
        <f>Constants!$H72*'Activity data'!BO14*Constants!$H90*EF!$H215*MMVolatEF*NtoN2O*kgtoGg</f>
        <v>1.6281866799814078E-3</v>
      </c>
      <c r="BP165" s="22">
        <f>Constants!$H72*'Activity data'!BP14*Constants!$H90*EF!$H215*MMVolatEF*NtoN2O*kgtoGg</f>
        <v>1.6287294750814919E-3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0.10883984090647958</v>
      </c>
      <c r="AM168" s="22">
        <f>Constants!$H75*'Activity data'!AM17*Constants!$H93*EF!$H218*MMVolatEF*NtoN2O*kgtoGg</f>
        <v>0.11021278640091006</v>
      </c>
      <c r="AN168" s="22">
        <f>Constants!$H75*'Activity data'!AN17*Constants!$H93*EF!$H218*MMVolatEF*NtoN2O*kgtoGg</f>
        <v>0.11019003746759447</v>
      </c>
      <c r="AO168" s="22">
        <f>Constants!$H75*'Activity data'!AO17*Constants!$H93*EF!$H218*MMVolatEF*NtoN2O*kgtoGg</f>
        <v>0.10982068135239569</v>
      </c>
      <c r="AP168" s="22">
        <f>Constants!$H75*'Activity data'!AP17*Constants!$H93*EF!$H218*MMVolatEF*NtoN2O*kgtoGg</f>
        <v>0.10973247946676314</v>
      </c>
      <c r="AQ168" s="22">
        <f>Constants!$H75*'Activity data'!AQ17*Constants!$H93*EF!$H218*MMVolatEF*NtoN2O*kgtoGg</f>
        <v>0.10998881008705554</v>
      </c>
      <c r="AR168" s="22">
        <f>Constants!$H75*'Activity data'!AR17*Constants!$H93*EF!$H218*MMVolatEF*NtoN2O*kgtoGg</f>
        <v>0.11043717843552303</v>
      </c>
      <c r="AS168" s="22">
        <f>Constants!$H75*'Activity data'!AS17*Constants!$H93*EF!$H218*MMVolatEF*NtoN2O*kgtoGg</f>
        <v>0.11110268832929743</v>
      </c>
      <c r="AT168" s="22">
        <f>Constants!$H75*'Activity data'!AT17*Constants!$H93*EF!$H218*MMVolatEF*NtoN2O*kgtoGg</f>
        <v>0.1116907138844974</v>
      </c>
      <c r="AU168" s="22">
        <f>Constants!$H75*'Activity data'!AU17*Constants!$H93*EF!$H218*MMVolatEF*NtoN2O*kgtoGg</f>
        <v>0.11246939572290833</v>
      </c>
      <c r="AV168" s="22">
        <f>Constants!$H75*'Activity data'!AV17*Constants!$H93*EF!$H218*MMVolatEF*NtoN2O*kgtoGg</f>
        <v>0.1131925590844388</v>
      </c>
      <c r="AW168" s="22">
        <f>Constants!$H75*'Activity data'!AW17*Constants!$H93*EF!$H218*MMVolatEF*NtoN2O*kgtoGg</f>
        <v>0.11446804355146808</v>
      </c>
      <c r="AX168" s="22">
        <f>Constants!$H75*'Activity data'!AX17*Constants!$H93*EF!$H218*MMVolatEF*NtoN2O*kgtoGg</f>
        <v>0.11587934562323202</v>
      </c>
      <c r="AY168" s="22">
        <f>Constants!$H75*'Activity data'!AY17*Constants!$H93*EF!$H218*MMVolatEF*NtoN2O*kgtoGg</f>
        <v>0.11740112621647256</v>
      </c>
      <c r="AZ168" s="22">
        <f>Constants!$H75*'Activity data'!AZ17*Constants!$H93*EF!$H218*MMVolatEF*NtoN2O*kgtoGg</f>
        <v>0.11935920711959221</v>
      </c>
      <c r="BA168" s="22">
        <f>Constants!$H75*'Activity data'!BA17*Constants!$H93*EF!$H218*MMVolatEF*NtoN2O*kgtoGg</f>
        <v>0.12100707006315316</v>
      </c>
      <c r="BB168" s="22">
        <f>Constants!$H75*'Activity data'!BB17*Constants!$H93*EF!$H218*MMVolatEF*NtoN2O*kgtoGg</f>
        <v>0.12288115705795989</v>
      </c>
      <c r="BC168" s="22">
        <f>Constants!$H75*'Activity data'!BC17*Constants!$H93*EF!$H218*MMVolatEF*NtoN2O*kgtoGg</f>
        <v>0.12503561694076748</v>
      </c>
      <c r="BD168" s="22">
        <f>Constants!$H75*'Activity data'!BD17*Constants!$H93*EF!$H218*MMVolatEF*NtoN2O*kgtoGg</f>
        <v>0.12681858330674659</v>
      </c>
      <c r="BE168" s="22">
        <f>Constants!$H75*'Activity data'!BE17*Constants!$H93*EF!$H218*MMVolatEF*NtoN2O*kgtoGg</f>
        <v>0.12855813810198086</v>
      </c>
      <c r="BF168" s="22">
        <f>Constants!$H75*'Activity data'!BF17*Constants!$H93*EF!$H218*MMVolatEF*NtoN2O*kgtoGg</f>
        <v>0.13026528925047434</v>
      </c>
      <c r="BG168" s="22">
        <f>Constants!$H75*'Activity data'!BG17*Constants!$H93*EF!$H218*MMVolatEF*NtoN2O*kgtoGg</f>
        <v>0.13214933415794144</v>
      </c>
      <c r="BH168" s="22">
        <f>Constants!$H75*'Activity data'!BH17*Constants!$H93*EF!$H218*MMVolatEF*NtoN2O*kgtoGg</f>
        <v>0.13375716008774724</v>
      </c>
      <c r="BI168" s="22">
        <f>Constants!$H75*'Activity data'!BI17*Constants!$H93*EF!$H218*MMVolatEF*NtoN2O*kgtoGg</f>
        <v>0.13540435129220346</v>
      </c>
      <c r="BJ168" s="22">
        <f>Constants!$H75*'Activity data'!BJ17*Constants!$H93*EF!$H218*MMVolatEF*NtoN2O*kgtoGg</f>
        <v>0.13710301801724445</v>
      </c>
      <c r="BK168" s="22">
        <f>Constants!$H75*'Activity data'!BK17*Constants!$H93*EF!$H218*MMVolatEF*NtoN2O*kgtoGg</f>
        <v>0.13886511768703536</v>
      </c>
      <c r="BL168" s="22">
        <f>Constants!$H75*'Activity data'!BL17*Constants!$H93*EF!$H218*MMVolatEF*NtoN2O*kgtoGg</f>
        <v>0.14059069430953788</v>
      </c>
      <c r="BM168" s="22">
        <f>Constants!$H75*'Activity data'!BM17*Constants!$H93*EF!$H218*MMVolatEF*NtoN2O*kgtoGg</f>
        <v>0.13885129251072426</v>
      </c>
      <c r="BN168" s="22">
        <f>Constants!$H75*'Activity data'!BN17*Constants!$H93*EF!$H218*MMVolatEF*NtoN2O*kgtoGg</f>
        <v>0.13661986637810314</v>
      </c>
      <c r="BO168" s="22">
        <f>Constants!$H75*'Activity data'!BO17*Constants!$H93*EF!$H218*MMVolatEF*NtoN2O*kgtoGg</f>
        <v>0.13457144671342283</v>
      </c>
      <c r="BP168" s="22">
        <f>Constants!$H75*'Activity data'!BP17*Constants!$H93*EF!$H218*MMVolatEF*NtoN2O*kgtoGg</f>
        <v>0.1324010665065006</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1.0591822748179961E-2</v>
      </c>
      <c r="AM169" s="22">
        <f>Constants!$H76*'Activity data'!AM18*Constants!$H94*EF!$H219*MMVolatEF*NtoN2O*kgtoGg</f>
        <v>1.0725431867770783E-2</v>
      </c>
      <c r="AN169" s="22">
        <f>Constants!$H76*'Activity data'!AN18*Constants!$H94*EF!$H219*MMVolatEF*NtoN2O*kgtoGg</f>
        <v>1.0723218039935482E-2</v>
      </c>
      <c r="AO169" s="22">
        <f>Constants!$H76*'Activity data'!AO18*Constants!$H94*EF!$H219*MMVolatEF*NtoN2O*kgtoGg</f>
        <v>1.0687273899714777E-2</v>
      </c>
      <c r="AP169" s="22">
        <f>Constants!$H76*'Activity data'!AP18*Constants!$H94*EF!$H219*MMVolatEF*NtoN2O*kgtoGg</f>
        <v>1.0678690473545695E-2</v>
      </c>
      <c r="AQ169" s="22">
        <f>Constants!$H76*'Activity data'!AQ18*Constants!$H94*EF!$H219*MMVolatEF*NtoN2O*kgtoGg</f>
        <v>1.0703635461267616E-2</v>
      </c>
      <c r="AR169" s="22">
        <f>Constants!$H76*'Activity data'!AR18*Constants!$H94*EF!$H219*MMVolatEF*NtoN2O*kgtoGg</f>
        <v>1.0747268730420798E-2</v>
      </c>
      <c r="AS169" s="22">
        <f>Constants!$H76*'Activity data'!AS18*Constants!$H94*EF!$H219*MMVolatEF*NtoN2O*kgtoGg</f>
        <v>1.0812033275952202E-2</v>
      </c>
      <c r="AT169" s="22">
        <f>Constants!$H76*'Activity data'!AT18*Constants!$H94*EF!$H219*MMVolatEF*NtoN2O*kgtoGg</f>
        <v>1.086925738065693E-2</v>
      </c>
      <c r="AU169" s="22">
        <f>Constants!$H76*'Activity data'!AU18*Constants!$H94*EF!$H219*MMVolatEF*NtoN2O*kgtoGg</f>
        <v>1.0945035330541683E-2</v>
      </c>
      <c r="AV169" s="22">
        <f>Constants!$H76*'Activity data'!AV18*Constants!$H94*EF!$H219*MMVolatEF*NtoN2O*kgtoGg</f>
        <v>1.1015410462290452E-2</v>
      </c>
      <c r="AW169" s="22">
        <f>Constants!$H76*'Activity data'!AW18*Constants!$H94*EF!$H219*MMVolatEF*NtoN2O*kgtoGg</f>
        <v>1.1139535096067146E-2</v>
      </c>
      <c r="AX169" s="22">
        <f>Constants!$H76*'Activity data'!AX18*Constants!$H94*EF!$H219*MMVolatEF*NtoN2O*kgtoGg</f>
        <v>1.1276876911929478E-2</v>
      </c>
      <c r="AY169" s="22">
        <f>Constants!$H76*'Activity data'!AY18*Constants!$H94*EF!$H219*MMVolatEF*NtoN2O*kgtoGg</f>
        <v>1.1424970019848239E-2</v>
      </c>
      <c r="AZ169" s="22">
        <f>Constants!$H76*'Activity data'!AZ18*Constants!$H94*EF!$H219*MMVolatEF*NtoN2O*kgtoGg</f>
        <v>1.1615521987580897E-2</v>
      </c>
      <c r="BA169" s="22">
        <f>Constants!$H76*'Activity data'!BA18*Constants!$H94*EF!$H219*MMVolatEF*NtoN2O*kgtoGg</f>
        <v>1.1775884884716046E-2</v>
      </c>
      <c r="BB169" s="22">
        <f>Constants!$H76*'Activity data'!BB18*Constants!$H94*EF!$H219*MMVolatEF*NtoN2O*kgtoGg</f>
        <v>1.1958262928439193E-2</v>
      </c>
      <c r="BC169" s="22">
        <f>Constants!$H76*'Activity data'!BC18*Constants!$H94*EF!$H219*MMVolatEF*NtoN2O*kgtoGg</f>
        <v>1.216792564943095E-2</v>
      </c>
      <c r="BD169" s="22">
        <f>Constants!$H76*'Activity data'!BD18*Constants!$H94*EF!$H219*MMVolatEF*NtoN2O*kgtoGg</f>
        <v>1.2341436227516451E-2</v>
      </c>
      <c r="BE169" s="22">
        <f>Constants!$H76*'Activity data'!BE18*Constants!$H94*EF!$H219*MMVolatEF*NtoN2O*kgtoGg</f>
        <v>1.2510722179226906E-2</v>
      </c>
      <c r="BF169" s="22">
        <f>Constants!$H76*'Activity data'!BF18*Constants!$H94*EF!$H219*MMVolatEF*NtoN2O*kgtoGg</f>
        <v>1.2676854748133652E-2</v>
      </c>
      <c r="BG169" s="22">
        <f>Constants!$H76*'Activity data'!BG18*Constants!$H94*EF!$H219*MMVolatEF*NtoN2O*kgtoGg</f>
        <v>1.2860201852863889E-2</v>
      </c>
      <c r="BH169" s="22">
        <f>Constants!$H76*'Activity data'!BH18*Constants!$H94*EF!$H219*MMVolatEF*NtoN2O*kgtoGg</f>
        <v>1.3016668520920335E-2</v>
      </c>
      <c r="BI169" s="22">
        <f>Constants!$H76*'Activity data'!BI18*Constants!$H94*EF!$H219*MMVolatEF*NtoN2O*kgtoGg</f>
        <v>1.3176966047310074E-2</v>
      </c>
      <c r="BJ169" s="22">
        <f>Constants!$H76*'Activity data'!BJ18*Constants!$H94*EF!$H219*MMVolatEF*NtoN2O*kgtoGg</f>
        <v>1.3342272948808812E-2</v>
      </c>
      <c r="BK169" s="22">
        <f>Constants!$H76*'Activity data'!BK18*Constants!$H94*EF!$H219*MMVolatEF*NtoN2O*kgtoGg</f>
        <v>1.3513752870238394E-2</v>
      </c>
      <c r="BL169" s="22">
        <f>Constants!$H76*'Activity data'!BL18*Constants!$H94*EF!$H219*MMVolatEF*NtoN2O*kgtoGg</f>
        <v>1.36816785266132E-2</v>
      </c>
      <c r="BM169" s="22">
        <f>Constants!$H76*'Activity data'!BM18*Constants!$H94*EF!$H219*MMVolatEF*NtoN2O*kgtoGg</f>
        <v>1.351240746385292E-2</v>
      </c>
      <c r="BN169" s="22">
        <f>Constants!$H76*'Activity data'!BN18*Constants!$H94*EF!$H219*MMVolatEF*NtoN2O*kgtoGg</f>
        <v>1.3295254720192742E-2</v>
      </c>
      <c r="BO169" s="22">
        <f>Constants!$H76*'Activity data'!BO18*Constants!$H94*EF!$H219*MMVolatEF*NtoN2O*kgtoGg</f>
        <v>1.3095911374764456E-2</v>
      </c>
      <c r="BP169" s="22">
        <f>Constants!$H76*'Activity data'!BP18*Constants!$H94*EF!$H219*MMVolatEF*NtoN2O*kgtoGg</f>
        <v>1.2884699356661354E-2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6.9564113942099659E-2</v>
      </c>
      <c r="AM170" s="22">
        <f>Constants!$H77*'Activity data'!AM19*Constants!$H95*EF!$H220*MMVolatEF*NtoN2O*kgtoGg</f>
        <v>7.1303473596630626E-2</v>
      </c>
      <c r="AN170" s="22">
        <f>Constants!$H77*'Activity data'!AN19*Constants!$H95*EF!$H220*MMVolatEF*NtoN2O*kgtoGg</f>
        <v>7.2583789160717727E-2</v>
      </c>
      <c r="AO170" s="22">
        <f>Constants!$H77*'Activity data'!AO19*Constants!$H95*EF!$H220*MMVolatEF*NtoN2O*kgtoGg</f>
        <v>7.374867077571734E-2</v>
      </c>
      <c r="AP170" s="22">
        <f>Constants!$H77*'Activity data'!AP19*Constants!$H95*EF!$H220*MMVolatEF*NtoN2O*kgtoGg</f>
        <v>7.5020394660854431E-2</v>
      </c>
      <c r="AQ170" s="22">
        <f>Constants!$H77*'Activity data'!AQ19*Constants!$H95*EF!$H220*MMVolatEF*NtoN2O*kgtoGg</f>
        <v>7.6430058135887685E-2</v>
      </c>
      <c r="AR170" s="22">
        <f>Constants!$H77*'Activity data'!AR19*Constants!$H95*EF!$H220*MMVolatEF*NtoN2O*kgtoGg</f>
        <v>7.7864201871661695E-2</v>
      </c>
      <c r="AS170" s="22">
        <f>Constants!$H77*'Activity data'!AS19*Constants!$H95*EF!$H220*MMVolatEF*NtoN2O*kgtoGg</f>
        <v>7.9400814477497819E-2</v>
      </c>
      <c r="AT170" s="22">
        <f>Constants!$H77*'Activity data'!AT19*Constants!$H95*EF!$H220*MMVolatEF*NtoN2O*kgtoGg</f>
        <v>8.092860309290778E-2</v>
      </c>
      <c r="AU170" s="22">
        <f>Constants!$H77*'Activity data'!AU19*Constants!$H95*EF!$H220*MMVolatEF*NtoN2O*kgtoGg</f>
        <v>8.2555412189054767E-2</v>
      </c>
      <c r="AV170" s="22">
        <f>Constants!$H77*'Activity data'!AV19*Constants!$H95*EF!$H220*MMVolatEF*NtoN2O*kgtoGg</f>
        <v>8.418463639266309E-2</v>
      </c>
      <c r="AW170" s="22">
        <f>Constants!$H77*'Activity data'!AW19*Constants!$H95*EF!$H220*MMVolatEF*NtoN2O*kgtoGg</f>
        <v>8.6019852212643397E-2</v>
      </c>
      <c r="AX170" s="22">
        <f>Constants!$H77*'Activity data'!AX19*Constants!$H95*EF!$H220*MMVolatEF*NtoN2O*kgtoGg</f>
        <v>8.7948190022651931E-2</v>
      </c>
      <c r="AY170" s="22">
        <f>Constants!$H77*'Activity data'!AY19*Constants!$H95*EF!$H220*MMVolatEF*NtoN2O*kgtoGg</f>
        <v>8.9962934840272554E-2</v>
      </c>
      <c r="AZ170" s="22">
        <f>Constants!$H77*'Activity data'!AZ19*Constants!$H95*EF!$H220*MMVolatEF*NtoN2O*kgtoGg</f>
        <v>9.2214227484693906E-2</v>
      </c>
      <c r="BA170" s="22">
        <f>Constants!$H77*'Activity data'!BA19*Constants!$H95*EF!$H220*MMVolatEF*NtoN2O*kgtoGg</f>
        <v>9.4372974133792517E-2</v>
      </c>
      <c r="BB170" s="22">
        <f>Constants!$H77*'Activity data'!BB19*Constants!$H95*EF!$H220*MMVolatEF*NtoN2O*kgtoGg</f>
        <v>9.6631254734226776E-2</v>
      </c>
      <c r="BC170" s="22">
        <f>Constants!$H77*'Activity data'!BC19*Constants!$H95*EF!$H220*MMVolatEF*NtoN2O*kgtoGg</f>
        <v>9.9072469233512553E-2</v>
      </c>
      <c r="BD170" s="22">
        <f>Constants!$H77*'Activity data'!BD19*Constants!$H95*EF!$H220*MMVolatEF*NtoN2O*kgtoGg</f>
        <v>0.10138965913168997</v>
      </c>
      <c r="BE170" s="22">
        <f>Constants!$H77*'Activity data'!BE19*Constants!$H95*EF!$H220*MMVolatEF*NtoN2O*kgtoGg</f>
        <v>0.10373601228832177</v>
      </c>
      <c r="BF170" s="22">
        <f>Constants!$H77*'Activity data'!BF19*Constants!$H95*EF!$H220*MMVolatEF*NtoN2O*kgtoGg</f>
        <v>0.10611720913704607</v>
      </c>
      <c r="BG170" s="22">
        <f>Constants!$H77*'Activity data'!BG19*Constants!$H95*EF!$H220*MMVolatEF*NtoN2O*kgtoGg</f>
        <v>0.10859245394814224</v>
      </c>
      <c r="BH170" s="22">
        <f>Constants!$H77*'Activity data'!BH19*Constants!$H95*EF!$H220*MMVolatEF*NtoN2O*kgtoGg</f>
        <v>0.11097952046707169</v>
      </c>
      <c r="BI170" s="22">
        <f>Constants!$H77*'Activity data'!BI19*Constants!$H95*EF!$H220*MMVolatEF*NtoN2O*kgtoGg</f>
        <v>0.11343979425261792</v>
      </c>
      <c r="BJ170" s="22">
        <f>Constants!$H77*'Activity data'!BJ19*Constants!$H95*EF!$H220*MMVolatEF*NtoN2O*kgtoGg</f>
        <v>0.11598250231265604</v>
      </c>
      <c r="BK170" s="22">
        <f>Constants!$H77*'Activity data'!BK19*Constants!$H95*EF!$H220*MMVolatEF*NtoN2O*kgtoGg</f>
        <v>0.1186173696713845</v>
      </c>
      <c r="BL170" s="22">
        <f>Constants!$H77*'Activity data'!BL19*Constants!$H95*EF!$H220*MMVolatEF*NtoN2O*kgtoGg</f>
        <v>0.12124186054638519</v>
      </c>
      <c r="BM170" s="22">
        <f>Constants!$H77*'Activity data'!BM19*Constants!$H95*EF!$H220*MMVolatEF*NtoN2O*kgtoGg</f>
        <v>0.12194206033094986</v>
      </c>
      <c r="BN170" s="22">
        <f>Constants!$H77*'Activity data'!BN19*Constants!$H95*EF!$H220*MMVolatEF*NtoN2O*kgtoGg</f>
        <v>0.12234411782159951</v>
      </c>
      <c r="BO170" s="22">
        <f>Constants!$H77*'Activity data'!BO19*Constants!$H95*EF!$H220*MMVolatEF*NtoN2O*kgtoGg</f>
        <v>0.12283320560075327</v>
      </c>
      <c r="BP170" s="22">
        <f>Constants!$H77*'Activity data'!BP19*Constants!$H95*EF!$H220*MMVolatEF*NtoN2O*kgtoGg</f>
        <v>0.12323048198838889</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0.27426784333069254</v>
      </c>
      <c r="AM171" s="22">
        <f>Constants!$H78*'Activity data'!AM20*Constants!$H96*EF!$H221*MMVolatEF*NtoN2O*kgtoGg</f>
        <v>0.28499494140882226</v>
      </c>
      <c r="AN171" s="22">
        <f>Constants!$H78*'Activity data'!AN20*Constants!$H96*EF!$H221*MMVolatEF*NtoN2O*kgtoGg</f>
        <v>0.29029368115510285</v>
      </c>
      <c r="AO171" s="22">
        <f>Constants!$H78*'Activity data'!AO20*Constants!$H96*EF!$H221*MMVolatEF*NtoN2O*kgtoGg</f>
        <v>0.29417929469057202</v>
      </c>
      <c r="AP171" s="22">
        <f>Constants!$H78*'Activity data'!AP20*Constants!$H96*EF!$H221*MMVolatEF*NtoN2O*kgtoGg</f>
        <v>0.29916735565629926</v>
      </c>
      <c r="AQ171" s="22">
        <f>Constants!$H78*'Activity data'!AQ20*Constants!$H96*EF!$H221*MMVolatEF*NtoN2O*kgtoGg</f>
        <v>0.30557175945868731</v>
      </c>
      <c r="AR171" s="22">
        <f>Constants!$H78*'Activity data'!AR20*Constants!$H96*EF!$H221*MMVolatEF*NtoN2O*kgtoGg</f>
        <v>0.31307761704716719</v>
      </c>
      <c r="AS171" s="22">
        <f>Constants!$H78*'Activity data'!AS20*Constants!$H96*EF!$H221*MMVolatEF*NtoN2O*kgtoGg</f>
        <v>0.32156820910274642</v>
      </c>
      <c r="AT171" s="22">
        <f>Constants!$H78*'Activity data'!AT20*Constants!$H96*EF!$H221*MMVolatEF*NtoN2O*kgtoGg</f>
        <v>0.32981838809963687</v>
      </c>
      <c r="AU171" s="22">
        <f>Constants!$H78*'Activity data'!AU20*Constants!$H96*EF!$H221*MMVolatEF*NtoN2O*kgtoGg</f>
        <v>0.33898994588083597</v>
      </c>
      <c r="AV171" s="22">
        <f>Constants!$H78*'Activity data'!AV20*Constants!$H96*EF!$H221*MMVolatEF*NtoN2O*kgtoGg</f>
        <v>0.34803476506260028</v>
      </c>
      <c r="AW171" s="22">
        <f>Constants!$H78*'Activity data'!AW20*Constants!$H96*EF!$H221*MMVolatEF*NtoN2O*kgtoGg</f>
        <v>0.35987504245042701</v>
      </c>
      <c r="AX171" s="22">
        <f>Constants!$H78*'Activity data'!AX20*Constants!$H96*EF!$H221*MMVolatEF*NtoN2O*kgtoGg</f>
        <v>0.37251862019624188</v>
      </c>
      <c r="AY171" s="22">
        <f>Constants!$H78*'Activity data'!AY20*Constants!$H96*EF!$H221*MMVolatEF*NtoN2O*kgtoGg</f>
        <v>0.38588019823197633</v>
      </c>
      <c r="AZ171" s="22">
        <f>Constants!$H78*'Activity data'!AZ20*Constants!$H96*EF!$H221*MMVolatEF*NtoN2O*kgtoGg</f>
        <v>0.40149943664182242</v>
      </c>
      <c r="BA171" s="22">
        <f>Constants!$H78*'Activity data'!BA20*Constants!$H96*EF!$H221*MMVolatEF*NtoN2O*kgtoGg</f>
        <v>0.41595181406432952</v>
      </c>
      <c r="BB171" s="22">
        <f>Constants!$H78*'Activity data'!BB20*Constants!$H96*EF!$H221*MMVolatEF*NtoN2O*kgtoGg</f>
        <v>0.43193947367441232</v>
      </c>
      <c r="BC171" s="22">
        <f>Constants!$H78*'Activity data'!BC20*Constants!$H96*EF!$H221*MMVolatEF*NtoN2O*kgtoGg</f>
        <v>0.44957933126101834</v>
      </c>
      <c r="BD171" s="22">
        <f>Constants!$H78*'Activity data'!BD20*Constants!$H96*EF!$H221*MMVolatEF*NtoN2O*kgtoGg</f>
        <v>0.46574909559313815</v>
      </c>
      <c r="BE171" s="22">
        <f>Constants!$H78*'Activity data'!BE20*Constants!$H96*EF!$H221*MMVolatEF*NtoN2O*kgtoGg</f>
        <v>0.48201237931647856</v>
      </c>
      <c r="BF171" s="22">
        <f>Constants!$H78*'Activity data'!BF20*Constants!$H96*EF!$H221*MMVolatEF*NtoN2O*kgtoGg</f>
        <v>0.49842582534923752</v>
      </c>
      <c r="BG171" s="22">
        <f>Constants!$H78*'Activity data'!BG20*Constants!$H96*EF!$H221*MMVolatEF*NtoN2O*kgtoGg</f>
        <v>0.51623375420840689</v>
      </c>
      <c r="BH171" s="22">
        <f>Constants!$H78*'Activity data'!BH20*Constants!$H96*EF!$H221*MMVolatEF*NtoN2O*kgtoGg</f>
        <v>0.53297416761294991</v>
      </c>
      <c r="BI171" s="22">
        <f>Constants!$H78*'Activity data'!BI20*Constants!$H96*EF!$H221*MMVolatEF*NtoN2O*kgtoGg</f>
        <v>0.55024558110835775</v>
      </c>
      <c r="BJ171" s="22">
        <f>Constants!$H78*'Activity data'!BJ20*Constants!$H96*EF!$H221*MMVolatEF*NtoN2O*kgtoGg</f>
        <v>0.56813023190840473</v>
      </c>
      <c r="BK171" s="22">
        <f>Constants!$H78*'Activity data'!BK20*Constants!$H96*EF!$H221*MMVolatEF*NtoN2O*kgtoGg</f>
        <v>0.58671342785245539</v>
      </c>
      <c r="BL171" s="22">
        <f>Constants!$H78*'Activity data'!BL20*Constants!$H96*EF!$H221*MMVolatEF*NtoN2O*kgtoGg</f>
        <v>0.60565807102611635</v>
      </c>
      <c r="BM171" s="22">
        <f>Constants!$H78*'Activity data'!BM20*Constants!$H96*EF!$H221*MMVolatEF*NtoN2O*kgtoGg</f>
        <v>0.60601068410706016</v>
      </c>
      <c r="BN171" s="22">
        <f>Constants!$H78*'Activity data'!BN20*Constants!$H96*EF!$H221*MMVolatEF*NtoN2O*kgtoGg</f>
        <v>0.60353850750133542</v>
      </c>
      <c r="BO171" s="22">
        <f>Constants!$H78*'Activity data'!BO20*Constants!$H96*EF!$H221*MMVolatEF*NtoN2O*kgtoGg</f>
        <v>0.60192931533973371</v>
      </c>
      <c r="BP171" s="22">
        <f>Constants!$H78*'Activity data'!BP20*Constants!$H96*EF!$H221*MMVolatEF*NtoN2O*kgtoGg</f>
        <v>0.59948505452316014</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8.9857799026067303E-2</v>
      </c>
      <c r="AM172" s="22">
        <f>Constants!$H63*'Activity data'!AM5*Constants!$H81*FracLEACHMM*MMLeachEF*NtoN2O*kgtoGg</f>
        <v>9.0813701479039763E-2</v>
      </c>
      <c r="AN172" s="22">
        <f>Constants!$H63*'Activity data'!AN5*Constants!$H81*FracLEACHMM*MMLeachEF*NtoN2O*kgtoGg</f>
        <v>9.1430858974628437E-2</v>
      </c>
      <c r="AO172" s="22">
        <f>Constants!$H63*'Activity data'!AO5*Constants!$H81*FracLEACHMM*MMLeachEF*NtoN2O*kgtoGg</f>
        <v>9.1971406468450437E-2</v>
      </c>
      <c r="AP172" s="22">
        <f>Constants!$H63*'Activity data'!AP5*Constants!$H81*FracLEACHMM*MMLeachEF*NtoN2O*kgtoGg</f>
        <v>9.2601337166771561E-2</v>
      </c>
      <c r="AQ172" s="22">
        <f>Constants!$H63*'Activity data'!AQ5*Constants!$H81*FracLEACHMM*MMLeachEF*NtoN2O*kgtoGg</f>
        <v>9.3341659149158374E-2</v>
      </c>
      <c r="AR172" s="22">
        <f>Constants!$H63*'Activity data'!AR5*Constants!$H81*FracLEACHMM*MMLeachEF*NtoN2O*kgtoGg</f>
        <v>9.408112256961014E-2</v>
      </c>
      <c r="AS172" s="22">
        <f>Constants!$H63*'Activity data'!AS5*Constants!$H81*FracLEACHMM*MMLeachEF*NtoN2O*kgtoGg</f>
        <v>9.490129538773158E-2</v>
      </c>
      <c r="AT172" s="22">
        <f>Constants!$H63*'Activity data'!AT5*Constants!$H81*FracLEACHMM*MMLeachEF*NtoN2O*kgtoGg</f>
        <v>9.5719432890934486E-2</v>
      </c>
      <c r="AU172" s="22">
        <f>Constants!$H63*'Activity data'!AU5*Constants!$H81*FracLEACHMM*MMLeachEF*NtoN2O*kgtoGg</f>
        <v>9.6613571072468443E-2</v>
      </c>
      <c r="AV172" s="22">
        <f>Constants!$H63*'Activity data'!AV5*Constants!$H81*FracLEACHMM*MMLeachEF*NtoN2O*kgtoGg</f>
        <v>9.7512545845470172E-2</v>
      </c>
      <c r="AW172" s="22">
        <f>Constants!$H63*'Activity data'!AW5*Constants!$H81*FracLEACHMM*MMLeachEF*NtoN2O*kgtoGg</f>
        <v>9.8542043810155105E-2</v>
      </c>
      <c r="AX172" s="22">
        <f>Constants!$H63*'Activity data'!AX5*Constants!$H81*FracLEACHMM*MMLeachEF*NtoN2O*kgtoGg</f>
        <v>9.9639378145907981E-2</v>
      </c>
      <c r="AY172" s="22">
        <f>Constants!$H63*'Activity data'!AY5*Constants!$H81*FracLEACHMM*MMLeachEF*NtoN2O*kgtoGg</f>
        <v>0.10079874646722524</v>
      </c>
      <c r="AZ172" s="22">
        <f>Constants!$H63*'Activity data'!AZ5*Constants!$H81*FracLEACHMM*MMLeachEF*NtoN2O*kgtoGg</f>
        <v>0.10212600730430257</v>
      </c>
      <c r="BA172" s="22">
        <f>Constants!$H63*'Activity data'!BA5*Constants!$H81*FracLEACHMM*MMLeachEF*NtoN2O*kgtoGg</f>
        <v>0.10338601725039376</v>
      </c>
      <c r="BB172" s="22">
        <f>Constants!$H63*'Activity data'!BB5*Constants!$H81*FracLEACHMM*MMLeachEF*NtoN2O*kgtoGg</f>
        <v>0.10469555412297549</v>
      </c>
      <c r="BC172" s="22">
        <f>Constants!$H63*'Activity data'!BC5*Constants!$H81*FracLEACHMM*MMLeachEF*NtoN2O*kgtoGg</f>
        <v>0.10613166081061423</v>
      </c>
      <c r="BD172" s="22">
        <f>Constants!$H63*'Activity data'!BD5*Constants!$H81*FracLEACHMM*MMLeachEF*NtoN2O*kgtoGg</f>
        <v>0.10747798063283918</v>
      </c>
      <c r="BE172" s="22">
        <f>Constants!$H63*'Activity data'!BE5*Constants!$H81*FracLEACHMM*MMLeachEF*NtoN2O*kgtoGg</f>
        <v>0.10884233442883619</v>
      </c>
      <c r="BF172" s="22">
        <f>Constants!$H63*'Activity data'!BF5*Constants!$H81*FracLEACHMM*MMLeachEF*NtoN2O*kgtoGg</f>
        <v>0.11022845003645158</v>
      </c>
      <c r="BG172" s="22">
        <f>Constants!$H63*'Activity data'!BG5*Constants!$H81*FracLEACHMM*MMLeachEF*NtoN2O*kgtoGg</f>
        <v>0.11165896334692874</v>
      </c>
      <c r="BH172" s="22">
        <f>Constants!$H63*'Activity data'!BH5*Constants!$H81*FracLEACHMM*MMLeachEF*NtoN2O*kgtoGg</f>
        <v>0.1130254400760789</v>
      </c>
      <c r="BI172" s="22">
        <f>Constants!$H63*'Activity data'!BI5*Constants!$H81*FracLEACHMM*MMLeachEF*NtoN2O*kgtoGg</f>
        <v>0.11443954289210567</v>
      </c>
      <c r="BJ172" s="22">
        <f>Constants!$H63*'Activity data'!BJ5*Constants!$H81*FracLEACHMM*MMLeachEF*NtoN2O*kgtoGg</f>
        <v>0.11590711431594793</v>
      </c>
      <c r="BK172" s="22">
        <f>Constants!$H63*'Activity data'!BK5*Constants!$H81*FracLEACHMM*MMLeachEF*NtoN2O*kgtoGg</f>
        <v>0.11743427782018892</v>
      </c>
      <c r="BL172" s="22">
        <f>Constants!$H63*'Activity data'!BL5*Constants!$H81*FracLEACHMM*MMLeachEF*NtoN2O*kgtoGg</f>
        <v>0.11893230297731591</v>
      </c>
      <c r="BM172" s="22">
        <f>Constants!$H63*'Activity data'!BM5*Constants!$H81*FracLEACHMM*MMLeachEF*NtoN2O*kgtoGg</f>
        <v>0.11911981075656988</v>
      </c>
      <c r="BN172" s="22">
        <f>Constants!$H63*'Activity data'!BN5*Constants!$H81*FracLEACHMM*MMLeachEF*NtoN2O*kgtoGg</f>
        <v>0.11910984127220901</v>
      </c>
      <c r="BO172" s="22">
        <f>Constants!$H63*'Activity data'!BO5*Constants!$H81*FracLEACHMM*MMLeachEF*NtoN2O*kgtoGg</f>
        <v>0.11916401324152333</v>
      </c>
      <c r="BP172" s="22">
        <f>Constants!$H63*'Activity data'!BP5*Constants!$H81*FracLEACHMM*MMLeachEF*NtoN2O*kgtoGg</f>
        <v>0.11916124148423328</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2.7134775611139042E-2</v>
      </c>
      <c r="AM173" s="22">
        <f>Constants!$H64*'Activity data'!AM6*Constants!$H82*FracLEACHMM*MMLeachEF*NtoN2O*kgtoGg</f>
        <v>2.7423433900666257E-2</v>
      </c>
      <c r="AN173" s="22">
        <f>Constants!$H64*'Activity data'!AN6*Constants!$H82*FracLEACHMM*MMLeachEF*NtoN2O*kgtoGg</f>
        <v>2.7609799807032084E-2</v>
      </c>
      <c r="AO173" s="22">
        <f>Constants!$H64*'Activity data'!AO6*Constants!$H82*FracLEACHMM*MMLeachEF*NtoN2O*kgtoGg</f>
        <v>2.7773031436462141E-2</v>
      </c>
      <c r="AP173" s="22">
        <f>Constants!$H64*'Activity data'!AP6*Constants!$H82*FracLEACHMM*MMLeachEF*NtoN2O*kgtoGg</f>
        <v>2.796325452599668E-2</v>
      </c>
      <c r="AQ173" s="22">
        <f>Constants!$H64*'Activity data'!AQ6*Constants!$H82*FracLEACHMM*MMLeachEF*NtoN2O*kgtoGg</f>
        <v>2.8186812982689262E-2</v>
      </c>
      <c r="AR173" s="22">
        <f>Constants!$H64*'Activity data'!AR6*Constants!$H82*FracLEACHMM*MMLeachEF*NtoN2O*kgtoGg</f>
        <v>2.8410112175459194E-2</v>
      </c>
      <c r="AS173" s="22">
        <f>Constants!$H64*'Activity data'!AS6*Constants!$H82*FracLEACHMM*MMLeachEF*NtoN2O*kgtoGg</f>
        <v>2.8657783558725825E-2</v>
      </c>
      <c r="AT173" s="22">
        <f>Constants!$H64*'Activity data'!AT6*Constants!$H82*FracLEACHMM*MMLeachEF*NtoN2O*kgtoGg</f>
        <v>2.890484032852304E-2</v>
      </c>
      <c r="AU173" s="22">
        <f>Constants!$H64*'Activity data'!AU6*Constants!$H82*FracLEACHMM*MMLeachEF*NtoN2O*kgtoGg</f>
        <v>2.9174847375037036E-2</v>
      </c>
      <c r="AV173" s="22">
        <f>Constants!$H64*'Activity data'!AV6*Constants!$H82*FracLEACHMM*MMLeachEF*NtoN2O*kgtoGg</f>
        <v>2.9446314949469834E-2</v>
      </c>
      <c r="AW173" s="22">
        <f>Constants!$H64*'Activity data'!AW6*Constants!$H82*FracLEACHMM*MMLeachEF*NtoN2O*kgtoGg</f>
        <v>2.9757197216414146E-2</v>
      </c>
      <c r="AX173" s="22">
        <f>Constants!$H64*'Activity data'!AX6*Constants!$H82*FracLEACHMM*MMLeachEF*NtoN2O*kgtoGg</f>
        <v>3.0088564346410447E-2</v>
      </c>
      <c r="AY173" s="22">
        <f>Constants!$H64*'Activity data'!AY6*Constants!$H82*FracLEACHMM*MMLeachEF*NtoN2O*kgtoGg</f>
        <v>3.043866416624335E-2</v>
      </c>
      <c r="AZ173" s="22">
        <f>Constants!$H64*'Activity data'!AZ6*Constants!$H82*FracLEACHMM*MMLeachEF*NtoN2O*kgtoGg</f>
        <v>3.0839463266398224E-2</v>
      </c>
      <c r="BA173" s="22">
        <f>Constants!$H64*'Activity data'!BA6*Constants!$H82*FracLEACHMM*MMLeachEF*NtoN2O*kgtoGg</f>
        <v>3.1219954303632176E-2</v>
      </c>
      <c r="BB173" s="22">
        <f>Constants!$H64*'Activity data'!BB6*Constants!$H82*FracLEACHMM*MMLeachEF*NtoN2O*kgtoGg</f>
        <v>3.1615401216166836E-2</v>
      </c>
      <c r="BC173" s="22">
        <f>Constants!$H64*'Activity data'!BC6*Constants!$H82*FracLEACHMM*MMLeachEF*NtoN2O*kgtoGg</f>
        <v>3.2049069001769154E-2</v>
      </c>
      <c r="BD173" s="22">
        <f>Constants!$H64*'Activity data'!BD6*Constants!$H82*FracLEACHMM*MMLeachEF*NtoN2O*kgtoGg</f>
        <v>3.2455623431911669E-2</v>
      </c>
      <c r="BE173" s="22">
        <f>Constants!$H64*'Activity data'!BE6*Constants!$H82*FracLEACHMM*MMLeachEF*NtoN2O*kgtoGg</f>
        <v>3.2867623664610934E-2</v>
      </c>
      <c r="BF173" s="22">
        <f>Constants!$H64*'Activity data'!BF6*Constants!$H82*FracLEACHMM*MMLeachEF*NtoN2O*kgtoGg</f>
        <v>3.328619541232123E-2</v>
      </c>
      <c r="BG173" s="22">
        <f>Constants!$H64*'Activity data'!BG6*Constants!$H82*FracLEACHMM*MMLeachEF*NtoN2O*kgtoGg</f>
        <v>3.3718174139924888E-2</v>
      </c>
      <c r="BH173" s="22">
        <f>Constants!$H64*'Activity data'!BH6*Constants!$H82*FracLEACHMM*MMLeachEF*NtoN2O*kgtoGg</f>
        <v>3.413081544457755E-2</v>
      </c>
      <c r="BI173" s="22">
        <f>Constants!$H64*'Activity data'!BI6*Constants!$H82*FracLEACHMM*MMLeachEF*NtoN2O*kgtoGg</f>
        <v>3.4557838619191851E-2</v>
      </c>
      <c r="BJ173" s="22">
        <f>Constants!$H64*'Activity data'!BJ6*Constants!$H82*FracLEACHMM*MMLeachEF*NtoN2O*kgtoGg</f>
        <v>3.5001007956866455E-2</v>
      </c>
      <c r="BK173" s="22">
        <f>Constants!$H64*'Activity data'!BK6*Constants!$H82*FracLEACHMM*MMLeachEF*NtoN2O*kgtoGg</f>
        <v>3.5462172590968823E-2</v>
      </c>
      <c r="BL173" s="22">
        <f>Constants!$H64*'Activity data'!BL6*Constants!$H82*FracLEACHMM*MMLeachEF*NtoN2O*kgtoGg</f>
        <v>3.5914538183483391E-2</v>
      </c>
      <c r="BM173" s="22">
        <f>Constants!$H64*'Activity data'!BM6*Constants!$H82*FracLEACHMM*MMLeachEF*NtoN2O*kgtoGg</f>
        <v>3.5971160775740779E-2</v>
      </c>
      <c r="BN173" s="22">
        <f>Constants!$H64*'Activity data'!BN6*Constants!$H82*FracLEACHMM*MMLeachEF*NtoN2O*kgtoGg</f>
        <v>3.5968150244389881E-2</v>
      </c>
      <c r="BO173" s="22">
        <f>Constants!$H64*'Activity data'!BO6*Constants!$H82*FracLEACHMM*MMLeachEF*NtoN2O*kgtoGg</f>
        <v>3.5984508804778513E-2</v>
      </c>
      <c r="BP173" s="22">
        <f>Constants!$H64*'Activity data'!BP6*Constants!$H82*FracLEACHMM*MMLeachEF*NtoN2O*kgtoGg</f>
        <v>3.5983671804396468E-2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1.4588658828711908E-3</v>
      </c>
      <c r="AM174" s="22">
        <f>Constants!$H65*'Activity data'!AM7*Constants!$H83*FracLEACHMM*MMLeachEF*NtoN2O*kgtoGg</f>
        <v>1.474385219991721E-3</v>
      </c>
      <c r="AN174" s="22">
        <f>Constants!$H65*'Activity data'!AN7*Constants!$H83*FracLEACHMM*MMLeachEF*NtoN2O*kgtoGg</f>
        <v>1.4844049403101693E-3</v>
      </c>
      <c r="AO174" s="22">
        <f>Constants!$H65*'Activity data'!AO7*Constants!$H83*FracLEACHMM*MMLeachEF*NtoN2O*kgtoGg</f>
        <v>1.4931808763486171E-3</v>
      </c>
      <c r="AP174" s="22">
        <f>Constants!$H65*'Activity data'!AP7*Constants!$H83*FracLEACHMM*MMLeachEF*NtoN2O*kgtoGg</f>
        <v>1.5034079730983085E-3</v>
      </c>
      <c r="AQ174" s="22">
        <f>Constants!$H65*'Activity data'!AQ7*Constants!$H83*FracLEACHMM*MMLeachEF*NtoN2O*kgtoGg</f>
        <v>1.5154273024625894E-3</v>
      </c>
      <c r="AR174" s="22">
        <f>Constants!$H65*'Activity data'!AR7*Constants!$H83*FracLEACHMM*MMLeachEF*NtoN2O*kgtoGg</f>
        <v>1.527432692839616E-3</v>
      </c>
      <c r="AS174" s="22">
        <f>Constants!$H65*'Activity data'!AS7*Constants!$H83*FracLEACHMM*MMLeachEF*NtoN2O*kgtoGg</f>
        <v>1.5407484223075565E-3</v>
      </c>
      <c r="AT174" s="22">
        <f>Constants!$H65*'Activity data'!AT7*Constants!$H83*FracLEACHMM*MMLeachEF*NtoN2O*kgtoGg</f>
        <v>1.5540311078825044E-3</v>
      </c>
      <c r="AU174" s="22">
        <f>Constants!$H65*'Activity data'!AU7*Constants!$H83*FracLEACHMM*MMLeachEF*NtoN2O*kgtoGg</f>
        <v>1.5685476852052363E-3</v>
      </c>
      <c r="AV174" s="22">
        <f>Constants!$H65*'Activity data'!AV7*Constants!$H83*FracLEACHMM*MMLeachEF*NtoN2O*kgtoGg</f>
        <v>1.5831427859100025E-3</v>
      </c>
      <c r="AW174" s="22">
        <f>Constants!$H65*'Activity data'!AW7*Constants!$H83*FracLEACHMM*MMLeachEF*NtoN2O*kgtoGg</f>
        <v>1.5998569662420677E-3</v>
      </c>
      <c r="AX174" s="22">
        <f>Constants!$H65*'Activity data'!AX7*Constants!$H83*FracLEACHMM*MMLeachEF*NtoN2O*kgtoGg</f>
        <v>1.6176724885660523E-3</v>
      </c>
      <c r="AY174" s="22">
        <f>Constants!$H65*'Activity data'!AY7*Constants!$H83*FracLEACHMM*MMLeachEF*NtoN2O*kgtoGg</f>
        <v>1.6364951495702546E-3</v>
      </c>
      <c r="AZ174" s="22">
        <f>Constants!$H65*'Activity data'!AZ7*Constants!$H83*FracLEACHMM*MMLeachEF*NtoN2O*kgtoGg</f>
        <v>1.6580435913735245E-3</v>
      </c>
      <c r="BA174" s="22">
        <f>Constants!$H65*'Activity data'!BA7*Constants!$H83*FracLEACHMM*MMLeachEF*NtoN2O*kgtoGg</f>
        <v>1.6785001966137395E-3</v>
      </c>
      <c r="BB174" s="22">
        <f>Constants!$H65*'Activity data'!BB7*Constants!$H83*FracLEACHMM*MMLeachEF*NtoN2O*kgtoGg</f>
        <v>1.6997608850178379E-3</v>
      </c>
      <c r="BC174" s="22">
        <f>Constants!$H65*'Activity data'!BC7*Constants!$H83*FracLEACHMM*MMLeachEF*NtoN2O*kgtoGg</f>
        <v>1.7230764689011194E-3</v>
      </c>
      <c r="BD174" s="22">
        <f>Constants!$H65*'Activity data'!BD7*Constants!$H83*FracLEACHMM*MMLeachEF*NtoN2O*kgtoGg</f>
        <v>1.7449343385280776E-3</v>
      </c>
      <c r="BE174" s="22">
        <f>Constants!$H65*'Activity data'!BE7*Constants!$H83*FracLEACHMM*MMLeachEF*NtoN2O*kgtoGg</f>
        <v>1.7670849946393897E-3</v>
      </c>
      <c r="BF174" s="22">
        <f>Constants!$H65*'Activity data'!BF7*Constants!$H83*FracLEACHMM*MMLeachEF*NtoN2O*kgtoGg</f>
        <v>1.7895889596995487E-3</v>
      </c>
      <c r="BG174" s="22">
        <f>Constants!$H65*'Activity data'!BG7*Constants!$H83*FracLEACHMM*MMLeachEF*NtoN2O*kgtoGg</f>
        <v>1.8128137335785841E-3</v>
      </c>
      <c r="BH174" s="22">
        <f>Constants!$H65*'Activity data'!BH7*Constants!$H83*FracLEACHMM*MMLeachEF*NtoN2O*kgtoGg</f>
        <v>1.8349988560888326E-3</v>
      </c>
      <c r="BI174" s="22">
        <f>Constants!$H65*'Activity data'!BI7*Constants!$H83*FracLEACHMM*MMLeachEF*NtoN2O*kgtoGg</f>
        <v>1.857957201113231E-3</v>
      </c>
      <c r="BJ174" s="22">
        <f>Constants!$H65*'Activity data'!BJ7*Constants!$H83*FracLEACHMM*MMLeachEF*NtoN2O*kgtoGg</f>
        <v>1.8817836235732238E-3</v>
      </c>
      <c r="BK174" s="22">
        <f>Constants!$H65*'Activity data'!BK7*Constants!$H83*FracLEACHMM*MMLeachEF*NtoN2O*kgtoGg</f>
        <v>1.9065775397168506E-3</v>
      </c>
      <c r="BL174" s="22">
        <f>Constants!$H65*'Activity data'!BL7*Constants!$H83*FracLEACHMM*MMLeachEF*NtoN2O*kgtoGg</f>
        <v>1.9308983868453378E-3</v>
      </c>
      <c r="BM174" s="22">
        <f>Constants!$H65*'Activity data'!BM7*Constants!$H83*FracLEACHMM*MMLeachEF*NtoN2O*kgtoGg</f>
        <v>1.9339426267988137E-3</v>
      </c>
      <c r="BN174" s="22">
        <f>Constants!$H65*'Activity data'!BN7*Constants!$H83*FracLEACHMM*MMLeachEF*NtoN2O*kgtoGg</f>
        <v>1.9337807695002651E-3</v>
      </c>
      <c r="BO174" s="22">
        <f>Constants!$H65*'Activity data'!BO7*Constants!$H83*FracLEACHMM*MMLeachEF*NtoN2O*kgtoGg</f>
        <v>1.9346602662016887E-3</v>
      </c>
      <c r="BP174" s="22">
        <f>Constants!$H65*'Activity data'!BP7*Constants!$H83*FracLEACHMM*MMLeachEF*NtoN2O*kgtoGg</f>
        <v>1.9346152659658724E-3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2.4326146272486006E-2</v>
      </c>
      <c r="AM175" s="22">
        <f>Constants!$H66*'Activity data'!AM8*Constants!$H84*FracLEACHMM*MMLeachEF*NtoN2O*kgtoGg</f>
        <v>2.4719682511105276E-2</v>
      </c>
      <c r="AN175" s="22">
        <f>Constants!$H66*'Activity data'!AN8*Constants!$H84*FracLEACHMM*MMLeachEF*NtoN2O*kgtoGg</f>
        <v>2.4804888552705066E-2</v>
      </c>
      <c r="AO175" s="22">
        <f>Constants!$H66*'Activity data'!AO8*Constants!$H84*FracLEACHMM*MMLeachEF*NtoN2O*kgtoGg</f>
        <v>2.4810305314720789E-2</v>
      </c>
      <c r="AP175" s="22">
        <f>Constants!$H66*'Activity data'!AP8*Constants!$H84*FracLEACHMM*MMLeachEF*NtoN2O*kgtoGg</f>
        <v>2.4873614574617241E-2</v>
      </c>
      <c r="AQ175" s="22">
        <f>Constants!$H66*'Activity data'!AQ8*Constants!$H84*FracLEACHMM*MMLeachEF*NtoN2O*kgtoGg</f>
        <v>2.5009250351463286E-2</v>
      </c>
      <c r="AR175" s="22">
        <f>Constants!$H66*'Activity data'!AR8*Constants!$H84*FracLEACHMM*MMLeachEF*NtoN2O*kgtoGg</f>
        <v>2.5175807053254621E-2</v>
      </c>
      <c r="AS175" s="22">
        <f>Constants!$H66*'Activity data'!AS8*Constants!$H84*FracLEACHMM*MMLeachEF*NtoN2O*kgtoGg</f>
        <v>2.5387615978890679E-2</v>
      </c>
      <c r="AT175" s="22">
        <f>Constants!$H66*'Activity data'!AT8*Constants!$H84*FracLEACHMM*MMLeachEF*NtoN2O*kgtoGg</f>
        <v>2.5579924638639819E-2</v>
      </c>
      <c r="AU175" s="22">
        <f>Constants!$H66*'Activity data'!AU8*Constants!$H84*FracLEACHMM*MMLeachEF*NtoN2O*kgtoGg</f>
        <v>2.5812044491660791E-2</v>
      </c>
      <c r="AV175" s="22">
        <f>Constants!$H66*'Activity data'!AV8*Constants!$H84*FracLEACHMM*MMLeachEF*NtoN2O*kgtoGg</f>
        <v>2.6029729543249839E-2</v>
      </c>
      <c r="AW175" s="22">
        <f>Constants!$H66*'Activity data'!AW8*Constants!$H84*FracLEACHMM*MMLeachEF*NtoN2O*kgtoGg</f>
        <v>2.6139909768395555E-2</v>
      </c>
      <c r="AX175" s="22">
        <f>Constants!$H66*'Activity data'!AX8*Constants!$H84*FracLEACHMM*MMLeachEF*NtoN2O*kgtoGg</f>
        <v>2.6268696019659202E-2</v>
      </c>
      <c r="AY175" s="22">
        <f>Constants!$H66*'Activity data'!AY8*Constants!$H84*FracLEACHMM*MMLeachEF*NtoN2O*kgtoGg</f>
        <v>2.6409750967930613E-2</v>
      </c>
      <c r="AZ175" s="22">
        <f>Constants!$H66*'Activity data'!AZ8*Constants!$H84*FracLEACHMM*MMLeachEF*NtoN2O*kgtoGg</f>
        <v>2.6632198128116152E-2</v>
      </c>
      <c r="BA175" s="22">
        <f>Constants!$H66*'Activity data'!BA8*Constants!$H84*FracLEACHMM*MMLeachEF*NtoN2O*kgtoGg</f>
        <v>2.6774655174303719E-2</v>
      </c>
      <c r="BB175" s="22">
        <f>Constants!$H66*'Activity data'!BB8*Constants!$H84*FracLEACHMM*MMLeachEF*NtoN2O*kgtoGg</f>
        <v>2.6946467750578729E-2</v>
      </c>
      <c r="BC175" s="22">
        <f>Constants!$H66*'Activity data'!BC8*Constants!$H84*FracLEACHMM*MMLeachEF*NtoN2O*kgtoGg</f>
        <v>2.7162807452897782E-2</v>
      </c>
      <c r="BD175" s="22">
        <f>Constants!$H66*'Activity data'!BD8*Constants!$H84*FracLEACHMM*MMLeachEF*NtoN2O*kgtoGg</f>
        <v>2.728681241968306E-2</v>
      </c>
      <c r="BE175" s="22">
        <f>Constants!$H66*'Activity data'!BE8*Constants!$H84*FracLEACHMM*MMLeachEF*NtoN2O*kgtoGg</f>
        <v>2.7387608403651693E-2</v>
      </c>
      <c r="BF175" s="22">
        <f>Constants!$H66*'Activity data'!BF8*Constants!$H84*FracLEACHMM*MMLeachEF*NtoN2O*kgtoGg</f>
        <v>2.7467383696194121E-2</v>
      </c>
      <c r="BG175" s="22">
        <f>Constants!$H66*'Activity data'!BG8*Constants!$H84*FracLEACHMM*MMLeachEF*NtoN2O*kgtoGg</f>
        <v>2.7704390405920095E-2</v>
      </c>
      <c r="BH175" s="22">
        <f>Constants!$H66*'Activity data'!BH8*Constants!$H84*FracLEACHMM*MMLeachEF*NtoN2O*kgtoGg</f>
        <v>2.7877142450777315E-2</v>
      </c>
      <c r="BI175" s="22">
        <f>Constants!$H66*'Activity data'!BI8*Constants!$H84*FracLEACHMM*MMLeachEF*NtoN2O*kgtoGg</f>
        <v>2.8049356420307696E-2</v>
      </c>
      <c r="BJ175" s="22">
        <f>Constants!$H66*'Activity data'!BJ8*Constants!$H84*FracLEACHMM*MMLeachEF*NtoN2O*kgtoGg</f>
        <v>2.8223113930483747E-2</v>
      </c>
      <c r="BK175" s="22">
        <f>Constants!$H66*'Activity data'!BK8*Constants!$H84*FracLEACHMM*MMLeachEF*NtoN2O*kgtoGg</f>
        <v>2.8400392128102938E-2</v>
      </c>
      <c r="BL175" s="22">
        <f>Constants!$H66*'Activity data'!BL8*Constants!$H84*FracLEACHMM*MMLeachEF*NtoN2O*kgtoGg</f>
        <v>2.8557261075783606E-2</v>
      </c>
      <c r="BM175" s="22">
        <f>Constants!$H66*'Activity data'!BM8*Constants!$H84*FracLEACHMM*MMLeachEF*NtoN2O*kgtoGg</f>
        <v>2.8030707072407922E-2</v>
      </c>
      <c r="BN175" s="22">
        <f>Constants!$H66*'Activity data'!BN8*Constants!$H84*FracLEACHMM*MMLeachEF*NtoN2O*kgtoGg</f>
        <v>2.7408666306928953E-2</v>
      </c>
      <c r="BO175" s="22">
        <f>Constants!$H66*'Activity data'!BO8*Constants!$H84*FracLEACHMM*MMLeachEF*NtoN2O*kgtoGg</f>
        <v>2.6822770311221343E-2</v>
      </c>
      <c r="BP175" s="22">
        <f>Constants!$H66*'Activity data'!BP8*Constants!$H84*FracLEACHMM*MMLeachEF*NtoN2O*kgtoGg</f>
        <v>2.6214324867287923E-2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3.2292189791538868E-2</v>
      </c>
      <c r="AM176" s="22">
        <f>Constants!$H67*'Activity data'!AM9*Constants!$H85*FracLEACHMM*MMLeachEF*NtoN2O*kgtoGg</f>
        <v>3.2814596701576867E-2</v>
      </c>
      <c r="AN176" s="22">
        <f>Constants!$H67*'Activity data'!AN9*Constants!$H85*FracLEACHMM*MMLeachEF*NtoN2O*kgtoGg</f>
        <v>3.2927705026911488E-2</v>
      </c>
      <c r="AO176" s="22">
        <f>Constants!$H67*'Activity data'!AO9*Constants!$H85*FracLEACHMM*MMLeachEF*NtoN2O*kgtoGg</f>
        <v>3.2934895607166517E-2</v>
      </c>
      <c r="AP176" s="22">
        <f>Constants!$H67*'Activity data'!AP9*Constants!$H85*FracLEACHMM*MMLeachEF*NtoN2O*kgtoGg</f>
        <v>3.301893664733941E-2</v>
      </c>
      <c r="AQ176" s="22">
        <f>Constants!$H67*'Activity data'!AQ9*Constants!$H85*FracLEACHMM*MMLeachEF*NtoN2O*kgtoGg</f>
        <v>3.3198988851226269E-2</v>
      </c>
      <c r="AR176" s="22">
        <f>Constants!$H67*'Activity data'!AR9*Constants!$H85*FracLEACHMM*MMLeachEF*NtoN2O*kgtoGg</f>
        <v>3.3420087605013749E-2</v>
      </c>
      <c r="AS176" s="22">
        <f>Constants!$H67*'Activity data'!AS9*Constants!$H85*FracLEACHMM*MMLeachEF*NtoN2O*kgtoGg</f>
        <v>3.3701257254721798E-2</v>
      </c>
      <c r="AT176" s="22">
        <f>Constants!$H67*'Activity data'!AT9*Constants!$H85*FracLEACHMM*MMLeachEF*NtoN2O*kgtoGg</f>
        <v>3.3956540918217613E-2</v>
      </c>
      <c r="AU176" s="22">
        <f>Constants!$H67*'Activity data'!AU9*Constants!$H85*FracLEACHMM*MMLeachEF*NtoN2O*kgtoGg</f>
        <v>3.4264672681636937E-2</v>
      </c>
      <c r="AV176" s="22">
        <f>Constants!$H67*'Activity data'!AV9*Constants!$H85*FracLEACHMM*MMLeachEF*NtoN2O*kgtoGg</f>
        <v>3.4553642702697993E-2</v>
      </c>
      <c r="AW176" s="22">
        <f>Constants!$H67*'Activity data'!AW9*Constants!$H85*FracLEACHMM*MMLeachEF*NtoN2O*kgtoGg</f>
        <v>3.4699903466808589E-2</v>
      </c>
      <c r="AX176" s="22">
        <f>Constants!$H67*'Activity data'!AX9*Constants!$H85*FracLEACHMM*MMLeachEF*NtoN2O*kgtoGg</f>
        <v>3.4870863142120991E-2</v>
      </c>
      <c r="AY176" s="22">
        <f>Constants!$H67*'Activity data'!AY9*Constants!$H85*FracLEACHMM*MMLeachEF*NtoN2O*kgtoGg</f>
        <v>3.5058109124677959E-2</v>
      </c>
      <c r="AZ176" s="22">
        <f>Constants!$H67*'Activity data'!AZ9*Constants!$H85*FracLEACHMM*MMLeachEF*NtoN2O*kgtoGg</f>
        <v>3.5353400694285303E-2</v>
      </c>
      <c r="BA176" s="22">
        <f>Constants!$H67*'Activity data'!BA9*Constants!$H85*FracLEACHMM*MMLeachEF*NtoN2O*kgtoGg</f>
        <v>3.5542507917480544E-2</v>
      </c>
      <c r="BB176" s="22">
        <f>Constants!$H67*'Activity data'!BB9*Constants!$H85*FracLEACHMM*MMLeachEF*NtoN2O*kgtoGg</f>
        <v>3.5770583678412772E-2</v>
      </c>
      <c r="BC176" s="22">
        <f>Constants!$H67*'Activity data'!BC9*Constants!$H85*FracLEACHMM*MMLeachEF*NtoN2O*kgtoGg</f>
        <v>3.6057767790868493E-2</v>
      </c>
      <c r="BD176" s="22">
        <f>Constants!$H67*'Activity data'!BD9*Constants!$H85*FracLEACHMM*MMLeachEF*NtoN2O*kgtoGg</f>
        <v>3.6222380462257911E-2</v>
      </c>
      <c r="BE176" s="22">
        <f>Constants!$H67*'Activity data'!BE9*Constants!$H85*FracLEACHMM*MMLeachEF*NtoN2O*kgtoGg</f>
        <v>3.6356183943009879E-2</v>
      </c>
      <c r="BF176" s="22">
        <f>Constants!$H67*'Activity data'!BF9*Constants!$H85*FracLEACHMM*MMLeachEF*NtoN2O*kgtoGg</f>
        <v>3.6462083120734116E-2</v>
      </c>
      <c r="BG176" s="22">
        <f>Constants!$H67*'Activity data'!BG9*Constants!$H85*FracLEACHMM*MMLeachEF*NtoN2O*kgtoGg</f>
        <v>3.6776702031868239E-2</v>
      </c>
      <c r="BH176" s="22">
        <f>Constants!$H67*'Activity data'!BH9*Constants!$H85*FracLEACHMM*MMLeachEF*NtoN2O*kgtoGg</f>
        <v>3.7006024907629914E-2</v>
      </c>
      <c r="BI176" s="22">
        <f>Constants!$H67*'Activity data'!BI9*Constants!$H85*FracLEACHMM*MMLeachEF*NtoN2O*kgtoGg</f>
        <v>3.7234633505413423E-2</v>
      </c>
      <c r="BJ176" s="22">
        <f>Constants!$H67*'Activity data'!BJ9*Constants!$H85*FracLEACHMM*MMLeachEF*NtoN2O*kgtoGg</f>
        <v>3.7465291104585074E-2</v>
      </c>
      <c r="BK176" s="22">
        <f>Constants!$H67*'Activity data'!BK9*Constants!$H85*FracLEACHMM*MMLeachEF*NtoN2O*kgtoGg</f>
        <v>3.7700622304985519E-2</v>
      </c>
      <c r="BL176" s="22">
        <f>Constants!$H67*'Activity data'!BL9*Constants!$H85*FracLEACHMM*MMLeachEF*NtoN2O*kgtoGg</f>
        <v>3.7908860871594514E-2</v>
      </c>
      <c r="BM176" s="22">
        <f>Constants!$H67*'Activity data'!BM9*Constants!$H85*FracLEACHMM*MMLeachEF*NtoN2O*kgtoGg</f>
        <v>3.7209877085916387E-2</v>
      </c>
      <c r="BN176" s="22">
        <f>Constants!$H67*'Activity data'!BN9*Constants!$H85*FracLEACHMM*MMLeachEF*NtoN2O*kgtoGg</f>
        <v>3.638413764359294E-2</v>
      </c>
      <c r="BO176" s="22">
        <f>Constants!$H67*'Activity data'!BO9*Constants!$H85*FracLEACHMM*MMLeachEF*NtoN2O*kgtoGg</f>
        <v>3.5606379239957436E-2</v>
      </c>
      <c r="BP176" s="22">
        <f>Constants!$H67*'Activity data'!BP9*Constants!$H85*FracLEACHMM*MMLeachEF*NtoN2O*kgtoGg</f>
        <v>3.4798687156994086E-2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4.658322134603534E-2</v>
      </c>
      <c r="AM177" s="22">
        <f>Constants!$H68*'Activity data'!AM10*Constants!$H86*FracLEACHMM*MMLeachEF*NtoN2O*kgtoGg</f>
        <v>4.8477292963402488E-2</v>
      </c>
      <c r="AN177" s="22">
        <f>Constants!$H68*'Activity data'!AN10*Constants!$H86*FracLEACHMM*MMLeachEF*NtoN2O*kgtoGg</f>
        <v>4.9800269786029985E-2</v>
      </c>
      <c r="AO177" s="22">
        <f>Constants!$H68*'Activity data'!AO10*Constants!$H86*FracLEACHMM*MMLeachEF*NtoN2O*kgtoGg</f>
        <v>5.0979706840080755E-2</v>
      </c>
      <c r="AP177" s="22">
        <f>Constants!$H68*'Activity data'!AP10*Constants!$H86*FracLEACHMM*MMLeachEF*NtoN2O*kgtoGg</f>
        <v>5.2294708100792106E-2</v>
      </c>
      <c r="AQ177" s="22">
        <f>Constants!$H68*'Activity data'!AQ10*Constants!$H86*FracLEACHMM*MMLeachEF*NtoN2O*kgtoGg</f>
        <v>5.3785574634575874E-2</v>
      </c>
      <c r="AR177" s="22">
        <f>Constants!$H68*'Activity data'!AR10*Constants!$H86*FracLEACHMM*MMLeachEF*NtoN2O*kgtoGg</f>
        <v>5.5372796844127228E-2</v>
      </c>
      <c r="AS177" s="22">
        <f>Constants!$H68*'Activity data'!AS10*Constants!$H86*FracLEACHMM*MMLeachEF*NtoN2O*kgtoGg</f>
        <v>5.7094288276551178E-2</v>
      </c>
      <c r="AT177" s="22">
        <f>Constants!$H68*'Activity data'!AT10*Constants!$H86*FracLEACHMM*MMLeachEF*NtoN2O*kgtoGg</f>
        <v>5.8809148924753772E-2</v>
      </c>
      <c r="AU177" s="22">
        <f>Constants!$H68*'Activity data'!AU10*Constants!$H86*FracLEACHMM*MMLeachEF*NtoN2O*kgtoGg</f>
        <v>6.0655049729337523E-2</v>
      </c>
      <c r="AV177" s="22">
        <f>Constants!$H68*'Activity data'!AV10*Constants!$H86*FracLEACHMM*MMLeachEF*NtoN2O*kgtoGg</f>
        <v>6.2509130832859652E-2</v>
      </c>
      <c r="AW177" s="22">
        <f>Constants!$H68*'Activity data'!AW10*Constants!$H86*FracLEACHMM*MMLeachEF*NtoN2O*kgtoGg</f>
        <v>6.4855470026696657E-2</v>
      </c>
      <c r="AX177" s="22">
        <f>Constants!$H68*'Activity data'!AX10*Constants!$H86*FracLEACHMM*MMLeachEF*NtoN2O*kgtoGg</f>
        <v>6.7340523385205991E-2</v>
      </c>
      <c r="AY177" s="22">
        <f>Constants!$H68*'Activity data'!AY10*Constants!$H86*FracLEACHMM*MMLeachEF*NtoN2O*kgtoGg</f>
        <v>6.9957356681567343E-2</v>
      </c>
      <c r="AZ177" s="22">
        <f>Constants!$H68*'Activity data'!AZ10*Constants!$H86*FracLEACHMM*MMLeachEF*NtoN2O*kgtoGg</f>
        <v>7.2904058396860913E-2</v>
      </c>
      <c r="BA177" s="22">
        <f>Constants!$H68*'Activity data'!BA10*Constants!$H86*FracLEACHMM*MMLeachEF*NtoN2O*kgtoGg</f>
        <v>7.5752581985877379E-2</v>
      </c>
      <c r="BB177" s="22">
        <f>Constants!$H68*'Activity data'!BB10*Constants!$H86*FracLEACHMM*MMLeachEF*NtoN2O*kgtoGg</f>
        <v>7.8807265702884891E-2</v>
      </c>
      <c r="BC177" s="22">
        <f>Constants!$H68*'Activity data'!BC10*Constants!$H86*FracLEACHMM*MMLeachEF*NtoN2O*kgtoGg</f>
        <v>8.2129788996604752E-2</v>
      </c>
      <c r="BD177" s="22">
        <f>Constants!$H68*'Activity data'!BD10*Constants!$H86*FracLEACHMM*MMLeachEF*NtoN2O*kgtoGg</f>
        <v>8.5313963934599987E-2</v>
      </c>
      <c r="BE177" s="22">
        <f>Constants!$H68*'Activity data'!BE10*Constants!$H86*FracLEACHMM*MMLeachEF*NtoN2O*kgtoGg</f>
        <v>8.8562789812527312E-2</v>
      </c>
      <c r="BF177" s="22">
        <f>Constants!$H68*'Activity data'!BF10*Constants!$H86*FracLEACHMM*MMLeachEF*NtoN2O*kgtoGg</f>
        <v>9.1884461884288421E-2</v>
      </c>
      <c r="BG177" s="22">
        <f>Constants!$H68*'Activity data'!BG10*Constants!$H86*FracLEACHMM*MMLeachEF*NtoN2O*kgtoGg</f>
        <v>9.5292213518659172E-2</v>
      </c>
      <c r="BH177" s="22">
        <f>Constants!$H68*'Activity data'!BH10*Constants!$H86*FracLEACHMM*MMLeachEF*NtoN2O*kgtoGg</f>
        <v>9.8601222904247096E-2</v>
      </c>
      <c r="BI177" s="22">
        <f>Constants!$H68*'Activity data'!BI10*Constants!$H86*FracLEACHMM*MMLeachEF*NtoN2O*kgtoGg</f>
        <v>0.10203020296966904</v>
      </c>
      <c r="BJ177" s="22">
        <f>Constants!$H68*'Activity data'!BJ10*Constants!$H86*FracLEACHMM*MMLeachEF*NtoN2O*kgtoGg</f>
        <v>0.10559285825913992</v>
      </c>
      <c r="BK177" s="22">
        <f>Constants!$H68*'Activity data'!BK10*Constants!$H86*FracLEACHMM*MMLeachEF*NtoN2O*kgtoGg</f>
        <v>0.10930376323214244</v>
      </c>
      <c r="BL177" s="22">
        <f>Constants!$H68*'Activity data'!BL10*Constants!$H86*FracLEACHMM*MMLeachEF*NtoN2O*kgtoGg</f>
        <v>0.11307624312320549</v>
      </c>
      <c r="BM177" s="22">
        <f>Constants!$H68*'Activity data'!BM10*Constants!$H86*FracLEACHMM*MMLeachEF*NtoN2O*kgtoGg</f>
        <v>0.11420926971201571</v>
      </c>
      <c r="BN177" s="22">
        <f>Constants!$H68*'Activity data'!BN10*Constants!$H86*FracLEACHMM*MMLeachEF*NtoN2O*kgtoGg</f>
        <v>0.11493221804264731</v>
      </c>
      <c r="BO177" s="22">
        <f>Constants!$H68*'Activity data'!BO10*Constants!$H86*FracLEACHMM*MMLeachEF*NtoN2O*kgtoGg</f>
        <v>0.11577744845597114</v>
      </c>
      <c r="BP177" s="22">
        <f>Constants!$H68*'Activity data'!BP10*Constants!$H86*FracLEACHMM*MMLeachEF*NtoN2O*kgtoGg</f>
        <v>0.11649606841020158</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4.4834674009708421E-3</v>
      </c>
      <c r="AM178" s="22">
        <f>Constants!$H69*'Activity data'!AM11*Constants!$H87*FracLEACHMM*MMLeachEF*NtoN2O*kgtoGg</f>
        <v>4.4902281901868625E-3</v>
      </c>
      <c r="AN178" s="22">
        <f>Constants!$H69*'Activity data'!AN11*Constants!$H87*FracLEACHMM*MMLeachEF*NtoN2O*kgtoGg</f>
        <v>4.4977717445606451E-3</v>
      </c>
      <c r="AO178" s="22">
        <f>Constants!$H69*'Activity data'!AO11*Constants!$H87*FracLEACHMM*MMLeachEF*NtoN2O*kgtoGg</f>
        <v>4.5062724617498653E-3</v>
      </c>
      <c r="AP178" s="22">
        <f>Constants!$H69*'Activity data'!AP11*Constants!$H87*FracLEACHMM*MMLeachEF*NtoN2O*kgtoGg</f>
        <v>4.5158243819921852E-3</v>
      </c>
      <c r="AQ178" s="22">
        <f>Constants!$H69*'Activity data'!AQ11*Constants!$H87*FracLEACHMM*MMLeachEF*NtoN2O*kgtoGg</f>
        <v>4.5263954163858172E-3</v>
      </c>
      <c r="AR178" s="22">
        <f>Constants!$H69*'Activity data'!AR11*Constants!$H87*FracLEACHMM*MMLeachEF*NtoN2O*kgtoGg</f>
        <v>4.5329090784802717E-3</v>
      </c>
      <c r="AS178" s="22">
        <f>Constants!$H69*'Activity data'!AS11*Constants!$H87*FracLEACHMM*MMLeachEF*NtoN2O*kgtoGg</f>
        <v>4.540274138789469E-3</v>
      </c>
      <c r="AT178" s="22">
        <f>Constants!$H69*'Activity data'!AT11*Constants!$H87*FracLEACHMM*MMLeachEF*NtoN2O*kgtoGg</f>
        <v>4.5483762313168882E-3</v>
      </c>
      <c r="AU178" s="22">
        <f>Constants!$H69*'Activity data'!AU11*Constants!$H87*FracLEACHMM*MMLeachEF*NtoN2O*kgtoGg</f>
        <v>4.5572521014071426E-3</v>
      </c>
      <c r="AV178" s="22">
        <f>Constants!$H69*'Activity data'!AV11*Constants!$H87*FracLEACHMM*MMLeachEF*NtoN2O*kgtoGg</f>
        <v>4.5668054007260237E-3</v>
      </c>
      <c r="AW178" s="22">
        <f>Constants!$H69*'Activity data'!AW11*Constants!$H87*FracLEACHMM*MMLeachEF*NtoN2O*kgtoGg</f>
        <v>4.5731470408822963E-3</v>
      </c>
      <c r="AX178" s="22">
        <f>Constants!$H69*'Activity data'!AX11*Constants!$H87*FracLEACHMM*MMLeachEF*NtoN2O*kgtoGg</f>
        <v>4.5801326497647904E-3</v>
      </c>
      <c r="AY178" s="22">
        <f>Constants!$H69*'Activity data'!AY11*Constants!$H87*FracLEACHMM*MMLeachEF*NtoN2O*kgtoGg</f>
        <v>4.5877322216947127E-3</v>
      </c>
      <c r="AZ178" s="22">
        <f>Constants!$H69*'Activity data'!AZ11*Constants!$H87*FracLEACHMM*MMLeachEF*NtoN2O*kgtoGg</f>
        <v>4.5960199877966715E-3</v>
      </c>
      <c r="BA178" s="22">
        <f>Constants!$H69*'Activity data'!BA11*Constants!$H87*FracLEACHMM*MMLeachEF*NtoN2O*kgtoGg</f>
        <v>4.6047604402070664E-3</v>
      </c>
      <c r="BB178" s="22">
        <f>Constants!$H69*'Activity data'!BB11*Constants!$H87*FracLEACHMM*MMLeachEF*NtoN2O*kgtoGg</f>
        <v>4.6102870762609908E-3</v>
      </c>
      <c r="BC178" s="22">
        <f>Constants!$H69*'Activity data'!BC11*Constants!$H87*FracLEACHMM*MMLeachEF*NtoN2O*kgtoGg</f>
        <v>4.6163779652103722E-3</v>
      </c>
      <c r="BD178" s="22">
        <f>Constants!$H69*'Activity data'!BD11*Constants!$H87*FracLEACHMM*MMLeachEF*NtoN2O*kgtoGg</f>
        <v>4.6228184967343159E-3</v>
      </c>
      <c r="BE178" s="22">
        <f>Constants!$H69*'Activity data'!BE11*Constants!$H87*FracLEACHMM*MMLeachEF*NtoN2O*kgtoGg</f>
        <v>4.6296915255859983E-3</v>
      </c>
      <c r="BF178" s="22">
        <f>Constants!$H69*'Activity data'!BF11*Constants!$H87*FracLEACHMM*MMLeachEF*NtoN2O*kgtoGg</f>
        <v>4.6369859895786895E-3</v>
      </c>
      <c r="BG178" s="22">
        <f>Constants!$H69*'Activity data'!BG11*Constants!$H87*FracLEACHMM*MMLeachEF*NtoN2O*kgtoGg</f>
        <v>4.64121298151651E-3</v>
      </c>
      <c r="BH178" s="22">
        <f>Constants!$H69*'Activity data'!BH11*Constants!$H87*FracLEACHMM*MMLeachEF*NtoN2O*kgtoGg</f>
        <v>4.6457352915736036E-3</v>
      </c>
      <c r="BI178" s="22">
        <f>Constants!$H69*'Activity data'!BI11*Constants!$H87*FracLEACHMM*MMLeachEF*NtoN2O*kgtoGg</f>
        <v>4.6506425202623982E-3</v>
      </c>
      <c r="BJ178" s="22">
        <f>Constants!$H69*'Activity data'!BJ11*Constants!$H87*FracLEACHMM*MMLeachEF*NtoN2O*kgtoGg</f>
        <v>4.6559285016434509E-3</v>
      </c>
      <c r="BK178" s="22">
        <f>Constants!$H69*'Activity data'!BK11*Constants!$H87*FracLEACHMM*MMLeachEF*NtoN2O*kgtoGg</f>
        <v>4.6615880945937533E-3</v>
      </c>
      <c r="BL178" s="22">
        <f>Constants!$H69*'Activity data'!BL11*Constants!$H87*FracLEACHMM*MMLeachEF*NtoN2O*kgtoGg</f>
        <v>4.6639995357318064E-3</v>
      </c>
      <c r="BM178" s="22">
        <f>Constants!$H69*'Activity data'!BM11*Constants!$H87*FracLEACHMM*MMLeachEF*NtoN2O*kgtoGg</f>
        <v>4.6654993037774373E-3</v>
      </c>
      <c r="BN178" s="22">
        <f>Constants!$H69*'Activity data'!BN11*Constants!$H87*FracLEACHMM*MMLeachEF*NtoN2O*kgtoGg</f>
        <v>4.6670933365282694E-3</v>
      </c>
      <c r="BO178" s="22">
        <f>Constants!$H69*'Activity data'!BO11*Constants!$H87*FracLEACHMM*MMLeachEF*NtoN2O*kgtoGg</f>
        <v>4.6690113743532817E-3</v>
      </c>
      <c r="BP178" s="22">
        <f>Constants!$H69*'Activity data'!BP11*Constants!$H87*FracLEACHMM*MMLeachEF*NtoN2O*kgtoGg</f>
        <v>4.6711347388246382E-3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3.7294379572076434E-3</v>
      </c>
      <c r="AM179" s="22">
        <f>Constants!$H70*'Activity data'!AM12*Constants!$H88*FracLEACHMM*MMLeachEF*NtoN2O*kgtoGg</f>
        <v>3.735061717049736E-3</v>
      </c>
      <c r="AN179" s="22">
        <f>Constants!$H70*'Activity data'!AN12*Constants!$H88*FracLEACHMM*MMLeachEF*NtoN2O*kgtoGg</f>
        <v>3.7413365966234681E-3</v>
      </c>
      <c r="AO179" s="22">
        <f>Constants!$H70*'Activity data'!AO12*Constants!$H88*FracLEACHMM*MMLeachEF*NtoN2O*kgtoGg</f>
        <v>3.748407663392482E-3</v>
      </c>
      <c r="AP179" s="22">
        <f>Constants!$H70*'Activity data'!AP12*Constants!$H88*FracLEACHMM*MMLeachEF*NtoN2O*kgtoGg</f>
        <v>3.7563531419094473E-3</v>
      </c>
      <c r="AQ179" s="22">
        <f>Constants!$H70*'Activity data'!AQ12*Constants!$H88*FracLEACHMM*MMLeachEF*NtoN2O*kgtoGg</f>
        <v>3.7651463399833358E-3</v>
      </c>
      <c r="AR179" s="22">
        <f>Constants!$H70*'Activity data'!AR12*Constants!$H88*FracLEACHMM*MMLeachEF*NtoN2O*kgtoGg</f>
        <v>3.7705645345374487E-3</v>
      </c>
      <c r="AS179" s="22">
        <f>Constants!$H70*'Activity data'!AS12*Constants!$H88*FracLEACHMM*MMLeachEF*NtoN2O*kgtoGg</f>
        <v>3.7766909391742471E-3</v>
      </c>
      <c r="AT179" s="22">
        <f>Constants!$H70*'Activity data'!AT12*Constants!$H88*FracLEACHMM*MMLeachEF*NtoN2O*kgtoGg</f>
        <v>3.7834304219678595E-3</v>
      </c>
      <c r="AU179" s="22">
        <f>Constants!$H70*'Activity data'!AU12*Constants!$H88*FracLEACHMM*MMLeachEF*NtoN2O*kgtoGg</f>
        <v>3.7908135484316929E-3</v>
      </c>
      <c r="AV179" s="22">
        <f>Constants!$H70*'Activity data'!AV12*Constants!$H88*FracLEACHMM*MMLeachEF*NtoN2O*kgtoGg</f>
        <v>3.7987601740921552E-3</v>
      </c>
      <c r="AW179" s="22">
        <f>Constants!$H70*'Activity data'!AW12*Constants!$H88*FracLEACHMM*MMLeachEF*NtoN2O*kgtoGg</f>
        <v>3.8040352773536686E-3</v>
      </c>
      <c r="AX179" s="22">
        <f>Constants!$H70*'Activity data'!AX12*Constants!$H88*FracLEACHMM*MMLeachEF*NtoN2O*kgtoGg</f>
        <v>3.8098460466959292E-3</v>
      </c>
      <c r="AY179" s="22">
        <f>Constants!$H70*'Activity data'!AY12*Constants!$H88*FracLEACHMM*MMLeachEF*NtoN2O*kgtoGg</f>
        <v>3.816167522794504E-3</v>
      </c>
      <c r="AZ179" s="22">
        <f>Constants!$H70*'Activity data'!AZ12*Constants!$H88*FracLEACHMM*MMLeachEF*NtoN2O*kgtoGg</f>
        <v>3.8230614525851868E-3</v>
      </c>
      <c r="BA179" s="22">
        <f>Constants!$H70*'Activity data'!BA12*Constants!$H88*FracLEACHMM*MMLeachEF*NtoN2O*kgtoGg</f>
        <v>3.8303319359114249E-3</v>
      </c>
      <c r="BB179" s="22">
        <f>Constants!$H70*'Activity data'!BB12*Constants!$H88*FracLEACHMM*MMLeachEF*NtoN2O*kgtoGg</f>
        <v>3.8349291024416679E-3</v>
      </c>
      <c r="BC179" s="22">
        <f>Constants!$H70*'Activity data'!BC12*Constants!$H88*FracLEACHMM*MMLeachEF*NtoN2O*kgtoGg</f>
        <v>3.839995625828466E-3</v>
      </c>
      <c r="BD179" s="22">
        <f>Constants!$H70*'Activity data'!BD12*Constants!$H88*FracLEACHMM*MMLeachEF*NtoN2O*kgtoGg</f>
        <v>3.8453529889097247E-3</v>
      </c>
      <c r="BE179" s="22">
        <f>Constants!$H70*'Activity data'!BE12*Constants!$H88*FracLEACHMM*MMLeachEF*NtoN2O*kgtoGg</f>
        <v>3.8510701119281484E-3</v>
      </c>
      <c r="BF179" s="22">
        <f>Constants!$H70*'Activity data'!BF12*Constants!$H88*FracLEACHMM*MMLeachEF*NtoN2O*kgtoGg</f>
        <v>3.8571377931353183E-3</v>
      </c>
      <c r="BG179" s="22">
        <f>Constants!$H70*'Activity data'!BG12*Constants!$H88*FracLEACHMM*MMLeachEF*NtoN2O*kgtoGg</f>
        <v>3.8606538896668327E-3</v>
      </c>
      <c r="BH179" s="22">
        <f>Constants!$H70*'Activity data'!BH12*Constants!$H88*FracLEACHMM*MMLeachEF*NtoN2O*kgtoGg</f>
        <v>3.8644156377231559E-3</v>
      </c>
      <c r="BI179" s="22">
        <f>Constants!$H70*'Activity data'!BI12*Constants!$H88*FracLEACHMM*MMLeachEF*NtoN2O*kgtoGg</f>
        <v>3.8684975688046061E-3</v>
      </c>
      <c r="BJ179" s="22">
        <f>Constants!$H70*'Activity data'!BJ12*Constants!$H88*FracLEACHMM*MMLeachEF*NtoN2O*kgtoGg</f>
        <v>3.8728945539592929E-3</v>
      </c>
      <c r="BK179" s="22">
        <f>Constants!$H70*'Activity data'!BK12*Constants!$H88*FracLEACHMM*MMLeachEF*NtoN2O*kgtoGg</f>
        <v>3.8776023166981581E-3</v>
      </c>
      <c r="BL179" s="22">
        <f>Constants!$H70*'Activity data'!BL12*Constants!$H88*FracLEACHMM*MMLeachEF*NtoN2O*kgtoGg</f>
        <v>3.8796082017214036E-3</v>
      </c>
      <c r="BM179" s="22">
        <f>Constants!$H70*'Activity data'!BM12*Constants!$H88*FracLEACHMM*MMLeachEF*NtoN2O*kgtoGg</f>
        <v>3.8808557388118211E-3</v>
      </c>
      <c r="BN179" s="22">
        <f>Constants!$H70*'Activity data'!BN12*Constants!$H88*FracLEACHMM*MMLeachEF*NtoN2O*kgtoGg</f>
        <v>3.8821816871714996E-3</v>
      </c>
      <c r="BO179" s="22">
        <f>Constants!$H70*'Activity data'!BO12*Constants!$H88*FracLEACHMM*MMLeachEF*NtoN2O*kgtoGg</f>
        <v>3.8837771494394761E-3</v>
      </c>
      <c r="BP179" s="22">
        <f>Constants!$H70*'Activity data'!BP12*Constants!$H88*FracLEACHMM*MMLeachEF*NtoN2O*kgtoGg</f>
        <v>3.8855434065231684E-3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5.6551377462609517E-4</v>
      </c>
      <c r="AM180" s="22">
        <f>Constants!$H71*'Activity data'!AM13*Constants!$H89*FracLEACHMM*MMLeachEF*NtoN2O*kgtoGg</f>
        <v>5.6714395573166209E-4</v>
      </c>
      <c r="AN180" s="22">
        <f>Constants!$H71*'Activity data'!AN13*Constants!$H89*FracLEACHMM*MMLeachEF*NtoN2O*kgtoGg</f>
        <v>5.6887686862630875E-4</v>
      </c>
      <c r="AO180" s="22">
        <f>Constants!$H71*'Activity data'!AO13*Constants!$H89*FracLEACHMM*MMLeachEF*NtoN2O*kgtoGg</f>
        <v>5.70748556021202E-4</v>
      </c>
      <c r="AP180" s="22">
        <f>Constants!$H71*'Activity data'!AP13*Constants!$H89*FracLEACHMM*MMLeachEF*NtoN2O*kgtoGg</f>
        <v>5.7277907570623104E-4</v>
      </c>
      <c r="AQ180" s="22">
        <f>Constants!$H71*'Activity data'!AQ13*Constants!$H89*FracLEACHMM*MMLeachEF*NtoN2O*kgtoGg</f>
        <v>5.7496410299635317E-4</v>
      </c>
      <c r="AR180" s="22">
        <f>Constants!$H71*'Activity data'!AR13*Constants!$H89*FracLEACHMM*MMLeachEF*NtoN2O*kgtoGg</f>
        <v>5.7634650174520847E-4</v>
      </c>
      <c r="AS180" s="22">
        <f>Constants!$H71*'Activity data'!AS13*Constants!$H89*FracLEACHMM*MMLeachEF*NtoN2O*kgtoGg</f>
        <v>5.778588851449119E-4</v>
      </c>
      <c r="AT180" s="22">
        <f>Constants!$H71*'Activity data'!AT13*Constants!$H89*FracLEACHMM*MMLeachEF*NtoN2O*kgtoGg</f>
        <v>5.7948087139248633E-4</v>
      </c>
      <c r="AU180" s="22">
        <f>Constants!$H71*'Activity data'!AU13*Constants!$H89*FracLEACHMM*MMLeachEF*NtoN2O*kgtoGg</f>
        <v>5.8122043698302531E-4</v>
      </c>
      <c r="AV180" s="22">
        <f>Constants!$H71*'Activity data'!AV13*Constants!$H89*FracLEACHMM*MMLeachEF*NtoN2O*kgtoGg</f>
        <v>5.8306042829901945E-4</v>
      </c>
      <c r="AW180" s="22">
        <f>Constants!$H71*'Activity data'!AW13*Constants!$H89*FracLEACHMM*MMLeachEF*NtoN2O*kgtoGg</f>
        <v>5.8427517423855597E-4</v>
      </c>
      <c r="AX180" s="22">
        <f>Constants!$H71*'Activity data'!AX13*Constants!$H89*FracLEACHMM*MMLeachEF*NtoN2O*kgtoGg</f>
        <v>5.855886661405486E-4</v>
      </c>
      <c r="AY180" s="22">
        <f>Constants!$H71*'Activity data'!AY13*Constants!$H89*FracLEACHMM*MMLeachEF*NtoN2O*kgtoGg</f>
        <v>5.8699590685750856E-4</v>
      </c>
      <c r="AZ180" s="22">
        <f>Constants!$H71*'Activity data'!AZ13*Constants!$H89*FracLEACHMM*MMLeachEF*NtoN2O*kgtoGg</f>
        <v>5.8851121117600811E-4</v>
      </c>
      <c r="BA180" s="22">
        <f>Constants!$H71*'Activity data'!BA13*Constants!$H89*FracLEACHMM*MMLeachEF*NtoN2O*kgtoGg</f>
        <v>5.9009130305960839E-4</v>
      </c>
      <c r="BB180" s="22">
        <f>Constants!$H71*'Activity data'!BB13*Constants!$H89*FracLEACHMM*MMLeachEF*NtoN2O*kgtoGg</f>
        <v>5.9105849543839711E-4</v>
      </c>
      <c r="BC180" s="22">
        <f>Constants!$H71*'Activity data'!BC13*Constants!$H89*FracLEACHMM*MMLeachEF*NtoN2O*kgtoGg</f>
        <v>5.9211465623864896E-4</v>
      </c>
      <c r="BD180" s="22">
        <f>Constants!$H71*'Activity data'!BD13*Constants!$H89*FracLEACHMM*MMLeachEF*NtoN2O*kgtoGg</f>
        <v>5.9322048281665535E-4</v>
      </c>
      <c r="BE180" s="22">
        <f>Constants!$H71*'Activity data'!BE13*Constants!$H89*FracLEACHMM*MMLeachEF*NtoN2O*kgtoGg</f>
        <v>5.943916364223341E-4</v>
      </c>
      <c r="BF180" s="22">
        <f>Constants!$H71*'Activity data'!BF13*Constants!$H89*FracLEACHMM*MMLeachEF*NtoN2O*kgtoGg</f>
        <v>5.9562637541074376E-4</v>
      </c>
      <c r="BG180" s="22">
        <f>Constants!$H71*'Activity data'!BG13*Constants!$H89*FracLEACHMM*MMLeachEF*NtoN2O*kgtoGg</f>
        <v>5.9628541477046233E-4</v>
      </c>
      <c r="BH180" s="22">
        <f>Constants!$H71*'Activity data'!BH13*Constants!$H89*FracLEACHMM*MMLeachEF*NtoN2O*kgtoGg</f>
        <v>5.9698767378140881E-4</v>
      </c>
      <c r="BI180" s="22">
        <f>Constants!$H71*'Activity data'!BI13*Constants!$H89*FracLEACHMM*MMLeachEF*NtoN2O*kgtoGg</f>
        <v>5.9774978097855793E-4</v>
      </c>
      <c r="BJ180" s="22">
        <f>Constants!$H71*'Activity data'!BJ13*Constants!$H89*FracLEACHMM*MMLeachEF*NtoN2O*kgtoGg</f>
        <v>5.9857075928870904E-4</v>
      </c>
      <c r="BK180" s="22">
        <f>Constants!$H71*'Activity data'!BK13*Constants!$H89*FracLEACHMM*MMLeachEF*NtoN2O*kgtoGg</f>
        <v>5.9944980092453194E-4</v>
      </c>
      <c r="BL180" s="22">
        <f>Constants!$H71*'Activity data'!BL13*Constants!$H89*FracLEACHMM*MMLeachEF*NtoN2O*kgtoGg</f>
        <v>5.9972873110063782E-4</v>
      </c>
      <c r="BM180" s="22">
        <f>Constants!$H71*'Activity data'!BM13*Constants!$H89*FracLEACHMM*MMLeachEF*NtoN2O*kgtoGg</f>
        <v>5.9983484710169005E-4</v>
      </c>
      <c r="BN180" s="22">
        <f>Constants!$H71*'Activity data'!BN13*Constants!$H89*FracLEACHMM*MMLeachEF*NtoN2O*kgtoGg</f>
        <v>5.9995155093150771E-4</v>
      </c>
      <c r="BO180" s="22">
        <f>Constants!$H71*'Activity data'!BO13*Constants!$H89*FracLEACHMM*MMLeachEF*NtoN2O*kgtoGg</f>
        <v>6.0012063876268575E-4</v>
      </c>
      <c r="BP180" s="22">
        <f>Constants!$H71*'Activity data'!BP13*Constants!$H89*FracLEACHMM*MMLeachEF*NtoN2O*kgtoGg</f>
        <v>6.0032070337823901E-4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6.9740674224392082E-3</v>
      </c>
      <c r="AM181" s="22">
        <f>Constants!$H72*'Activity data'!AM14*Constants!$H90*FracLEACHMM*MMLeachEF*NtoN2O*kgtoGg</f>
        <v>6.9941712527102334E-3</v>
      </c>
      <c r="AN181" s="22">
        <f>Constants!$H72*'Activity data'!AN14*Constants!$H90*FracLEACHMM*MMLeachEF*NtoN2O*kgtoGg</f>
        <v>7.015541998935595E-3</v>
      </c>
      <c r="AO181" s="22">
        <f>Constants!$H72*'Activity data'!AO14*Constants!$H90*FracLEACHMM*MMLeachEF*NtoN2O*kgtoGg</f>
        <v>7.0386241494885945E-3</v>
      </c>
      <c r="AP181" s="22">
        <f>Constants!$H72*'Activity data'!AP14*Constants!$H90*FracLEACHMM*MMLeachEF*NtoN2O*kgtoGg</f>
        <v>7.0636650624094962E-3</v>
      </c>
      <c r="AQ181" s="22">
        <f>Constants!$H72*'Activity data'!AQ14*Constants!$H90*FracLEACHMM*MMLeachEF*NtoN2O*kgtoGg</f>
        <v>7.0906114045233672E-3</v>
      </c>
      <c r="AR181" s="22">
        <f>Constants!$H72*'Activity data'!AR14*Constants!$H90*FracLEACHMM*MMLeachEF*NtoN2O*kgtoGg</f>
        <v>7.1076595163674806E-3</v>
      </c>
      <c r="AS181" s="22">
        <f>Constants!$H72*'Activity data'!AS14*Constants!$H90*FracLEACHMM*MMLeachEF*NtoN2O*kgtoGg</f>
        <v>7.1263106337608332E-3</v>
      </c>
      <c r="AT181" s="22">
        <f>Constants!$H72*'Activity data'!AT14*Constants!$H90*FracLEACHMM*MMLeachEF*NtoN2O*kgtoGg</f>
        <v>7.1463134028469317E-3</v>
      </c>
      <c r="AU181" s="22">
        <f>Constants!$H72*'Activity data'!AU14*Constants!$H90*FracLEACHMM*MMLeachEF*NtoN2O*kgtoGg</f>
        <v>7.1677661919009109E-3</v>
      </c>
      <c r="AV181" s="22">
        <f>Constants!$H72*'Activity data'!AV14*Constants!$H90*FracLEACHMM*MMLeachEF*NtoN2O*kgtoGg</f>
        <v>7.190457457914602E-3</v>
      </c>
      <c r="AW181" s="22">
        <f>Constants!$H72*'Activity data'!AW14*Constants!$H90*FracLEACHMM*MMLeachEF*NtoN2O*kgtoGg</f>
        <v>7.2054380303844109E-3</v>
      </c>
      <c r="AX181" s="22">
        <f>Constants!$H72*'Activity data'!AX14*Constants!$H90*FracLEACHMM*MMLeachEF*NtoN2O*kgtoGg</f>
        <v>7.2216363645264585E-3</v>
      </c>
      <c r="AY181" s="22">
        <f>Constants!$H72*'Activity data'!AY14*Constants!$H90*FracLEACHMM*MMLeachEF*NtoN2O*kgtoGg</f>
        <v>7.2389908341787129E-3</v>
      </c>
      <c r="AZ181" s="22">
        <f>Constants!$H72*'Activity data'!AZ14*Constants!$H90*FracLEACHMM*MMLeachEF*NtoN2O*kgtoGg</f>
        <v>7.2576779731254462E-3</v>
      </c>
      <c r="BA181" s="22">
        <f>Constants!$H72*'Activity data'!BA14*Constants!$H90*FracLEACHMM*MMLeachEF*NtoN2O*kgtoGg</f>
        <v>7.2771640896876167E-3</v>
      </c>
      <c r="BB181" s="22">
        <f>Constants!$H72*'Activity data'!BB14*Constants!$H90*FracLEACHMM*MMLeachEF*NtoN2O*kgtoGg</f>
        <v>7.2890917653036583E-3</v>
      </c>
      <c r="BC181" s="22">
        <f>Constants!$H72*'Activity data'!BC14*Constants!$H90*FracLEACHMM*MMLeachEF*NtoN2O*kgtoGg</f>
        <v>7.3021166233360963E-3</v>
      </c>
      <c r="BD181" s="22">
        <f>Constants!$H72*'Activity data'!BD14*Constants!$H90*FracLEACHMM*MMLeachEF*NtoN2O*kgtoGg</f>
        <v>7.3157539730498832E-3</v>
      </c>
      <c r="BE181" s="22">
        <f>Constants!$H72*'Activity data'!BE14*Constants!$H90*FracLEACHMM*MMLeachEF*NtoN2O*kgtoGg</f>
        <v>7.3301969531761211E-3</v>
      </c>
      <c r="BF181" s="22">
        <f>Constants!$H72*'Activity data'!BF14*Constants!$H90*FracLEACHMM*MMLeachEF*NtoN2O*kgtoGg</f>
        <v>7.3454240852826322E-3</v>
      </c>
      <c r="BG181" s="22">
        <f>Constants!$H72*'Activity data'!BG14*Constants!$H90*FracLEACHMM*MMLeachEF*NtoN2O*kgtoGg</f>
        <v>7.3535515352846359E-3</v>
      </c>
      <c r="BH181" s="22">
        <f>Constants!$H72*'Activity data'!BH14*Constants!$H90*FracLEACHMM*MMLeachEF*NtoN2O*kgtoGg</f>
        <v>7.3622119816081485E-3</v>
      </c>
      <c r="BI181" s="22">
        <f>Constants!$H72*'Activity data'!BI14*Constants!$H90*FracLEACHMM*MMLeachEF*NtoN2O*kgtoGg</f>
        <v>7.3716104918028092E-3</v>
      </c>
      <c r="BJ181" s="22">
        <f>Constants!$H72*'Activity data'!BJ14*Constants!$H90*FracLEACHMM*MMLeachEF*NtoN2O*kgtoGg</f>
        <v>7.381735016340059E-3</v>
      </c>
      <c r="BK181" s="22">
        <f>Constants!$H72*'Activity data'!BK14*Constants!$H90*FracLEACHMM*MMLeachEF*NtoN2O*kgtoGg</f>
        <v>7.3925755933700573E-3</v>
      </c>
      <c r="BL181" s="22">
        <f>Constants!$H72*'Activity data'!BL14*Constants!$H90*FracLEACHMM*MMLeachEF*NtoN2O*kgtoGg</f>
        <v>7.3960154350531382E-3</v>
      </c>
      <c r="BM181" s="22">
        <f>Constants!$H72*'Activity data'!BM14*Constants!$H90*FracLEACHMM*MMLeachEF*NtoN2O*kgtoGg</f>
        <v>7.3973240860164633E-3</v>
      </c>
      <c r="BN181" s="22">
        <f>Constants!$H72*'Activity data'!BN14*Constants!$H90*FracLEACHMM*MMLeachEF*NtoN2O*kgtoGg</f>
        <v>7.398763308921588E-3</v>
      </c>
      <c r="BO181" s="22">
        <f>Constants!$H72*'Activity data'!BO14*Constants!$H90*FracLEACHMM*MMLeachEF*NtoN2O*kgtoGg</f>
        <v>7.4008485453700354E-3</v>
      </c>
      <c r="BP181" s="22">
        <f>Constants!$H72*'Activity data'!BP14*Constants!$H90*FracLEACHMM*MMLeachEF*NtoN2O*kgtoGg</f>
        <v>7.4033157958249621E-3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2.2370479769761493E-2</v>
      </c>
      <c r="AM184" s="22">
        <f>Constants!$H75*'Activity data'!AM17*Constants!$H93*FracLEACHMM*MMLeachEF*NtoN2O*kgtoGg</f>
        <v>2.2652669169822569E-2</v>
      </c>
      <c r="AN184" s="22">
        <f>Constants!$H75*'Activity data'!AN17*Constants!$H93*FracLEACHMM*MMLeachEF*NtoN2O*kgtoGg</f>
        <v>2.2647993450451046E-2</v>
      </c>
      <c r="AO184" s="22">
        <f>Constants!$H75*'Activity data'!AO17*Constants!$H93*FracLEACHMM*MMLeachEF*NtoN2O*kgtoGg</f>
        <v>2.2572077559412651E-2</v>
      </c>
      <c r="AP184" s="22">
        <f>Constants!$H75*'Activity data'!AP17*Constants!$H93*FracLEACHMM*MMLeachEF*NtoN2O*kgtoGg</f>
        <v>2.2553948917531472E-2</v>
      </c>
      <c r="AQ184" s="22">
        <f>Constants!$H75*'Activity data'!AQ17*Constants!$H93*FracLEACHMM*MMLeachEF*NtoN2O*kgtoGg</f>
        <v>2.2606634027210647E-2</v>
      </c>
      <c r="AR184" s="22">
        <f>Constants!$H75*'Activity data'!AR17*Constants!$H93*FracLEACHMM*MMLeachEF*NtoN2O*kgtoGg</f>
        <v>2.2698789757917861E-2</v>
      </c>
      <c r="AS184" s="22">
        <f>Constants!$H75*'Activity data'!AS17*Constants!$H93*FracLEACHMM*MMLeachEF*NtoN2O*kgtoGg</f>
        <v>2.2835575841867104E-2</v>
      </c>
      <c r="AT184" s="22">
        <f>Constants!$H75*'Activity data'!AT17*Constants!$H93*FracLEACHMM*MMLeachEF*NtoN2O*kgtoGg</f>
        <v>2.2956436123149643E-2</v>
      </c>
      <c r="AU184" s="22">
        <f>Constants!$H75*'Activity data'!AU17*Constants!$H93*FracLEACHMM*MMLeachEF*NtoN2O*kgtoGg</f>
        <v>2.3116483089115167E-2</v>
      </c>
      <c r="AV184" s="22">
        <f>Constants!$H75*'Activity data'!AV17*Constants!$H93*FracLEACHMM*MMLeachEF*NtoN2O*kgtoGg</f>
        <v>2.3265119022562102E-2</v>
      </c>
      <c r="AW184" s="22">
        <f>Constants!$H75*'Activity data'!AW17*Constants!$H93*FracLEACHMM*MMLeachEF*NtoN2O*kgtoGg</f>
        <v>2.3527276695971787E-2</v>
      </c>
      <c r="AX184" s="22">
        <f>Constants!$H75*'Activity data'!AX17*Constants!$H93*FracLEACHMM*MMLeachEF*NtoN2O*kgtoGg</f>
        <v>2.381734974442971E-2</v>
      </c>
      <c r="AY184" s="22">
        <f>Constants!$H75*'Activity data'!AY17*Constants!$H93*FracLEACHMM*MMLeachEF*NtoN2O*kgtoGg</f>
        <v>2.4130130080119053E-2</v>
      </c>
      <c r="AZ184" s="22">
        <f>Constants!$H75*'Activity data'!AZ17*Constants!$H93*FracLEACHMM*MMLeachEF*NtoN2O*kgtoGg</f>
        <v>2.4532585732993741E-2</v>
      </c>
      <c r="BA184" s="22">
        <f>Constants!$H75*'Activity data'!BA17*Constants!$H93*FracLEACHMM*MMLeachEF*NtoN2O*kgtoGg</f>
        <v>2.487128050078511E-2</v>
      </c>
      <c r="BB184" s="22">
        <f>Constants!$H75*'Activity data'!BB17*Constants!$H93*FracLEACHMM*MMLeachEF*NtoN2O*kgtoGg</f>
        <v>2.5256472401608641E-2</v>
      </c>
      <c r="BC184" s="22">
        <f>Constants!$H75*'Activity data'!BC17*Constants!$H93*FracLEACHMM*MMLeachEF*NtoN2O*kgtoGg</f>
        <v>2.5699290957954399E-2</v>
      </c>
      <c r="BD184" s="22">
        <f>Constants!$H75*'Activity data'!BD17*Constants!$H93*FracLEACHMM*MMLeachEF*NtoN2O*kgtoGg</f>
        <v>2.6065754310786504E-2</v>
      </c>
      <c r="BE184" s="22">
        <f>Constants!$H75*'Activity data'!BE17*Constants!$H93*FracLEACHMM*MMLeachEF*NtoN2O*kgtoGg</f>
        <v>2.6423295033292861E-2</v>
      </c>
      <c r="BF184" s="22">
        <f>Constants!$H75*'Activity data'!BF17*Constants!$H93*FracLEACHMM*MMLeachEF*NtoN2O*kgtoGg</f>
        <v>2.6774175647535148E-2</v>
      </c>
      <c r="BG184" s="22">
        <f>Constants!$H75*'Activity data'!BG17*Constants!$H93*FracLEACHMM*MMLeachEF*NtoN2O*kgtoGg</f>
        <v>2.7161414255537433E-2</v>
      </c>
      <c r="BH184" s="22">
        <f>Constants!$H75*'Activity data'!BH17*Constants!$H93*FracLEACHMM*MMLeachEF*NtoN2O*kgtoGg</f>
        <v>2.7491879985149473E-2</v>
      </c>
      <c r="BI184" s="22">
        <f>Constants!$H75*'Activity data'!BI17*Constants!$H93*FracLEACHMM*MMLeachEF*NtoN2O*kgtoGg</f>
        <v>2.7830436686531276E-2</v>
      </c>
      <c r="BJ184" s="22">
        <f>Constants!$H75*'Activity data'!BJ17*Constants!$H93*FracLEACHMM*MMLeachEF*NtoN2O*kgtoGg</f>
        <v>2.8179573448323746E-2</v>
      </c>
      <c r="BK184" s="22">
        <f>Constants!$H75*'Activity data'!BK17*Constants!$H93*FracLEACHMM*MMLeachEF*NtoN2O*kgtoGg</f>
        <v>2.8541747948828865E-2</v>
      </c>
      <c r="BL184" s="22">
        <f>Constants!$H75*'Activity data'!BL17*Constants!$H93*FracLEACHMM*MMLeachEF*NtoN2O*kgtoGg</f>
        <v>2.8896415656934342E-2</v>
      </c>
      <c r="BM184" s="22">
        <f>Constants!$H75*'Activity data'!BM17*Constants!$H93*FracLEACHMM*MMLeachEF*NtoN2O*kgtoGg</f>
        <v>2.8538906380664066E-2</v>
      </c>
      <c r="BN184" s="22">
        <f>Constants!$H75*'Activity data'!BN17*Constants!$H93*FracLEACHMM*MMLeachEF*NtoN2O*kgtoGg</f>
        <v>2.808026850742049E-2</v>
      </c>
      <c r="BO184" s="22">
        <f>Constants!$H75*'Activity data'!BO17*Constants!$H93*FracLEACHMM*MMLeachEF*NtoN2O*kgtoGg</f>
        <v>2.7659245008239828E-2</v>
      </c>
      <c r="BP184" s="22">
        <f>Constants!$H75*'Activity data'!BP17*Constants!$H93*FracLEACHMM*MMLeachEF*NtoN2O*kgtoGg</f>
        <v>2.7213154255926415E-2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3.3433783927335737E-3</v>
      </c>
      <c r="AM185" s="22">
        <f>Constants!$H76*'Activity data'!AM18*Constants!$H94*FracLEACHMM*MMLeachEF*NtoN2O*kgtoGg</f>
        <v>3.3855529885640102E-3</v>
      </c>
      <c r="AN185" s="22">
        <f>Constants!$H76*'Activity data'!AN18*Constants!$H94*FracLEACHMM*MMLeachEF*NtoN2O*kgtoGg</f>
        <v>3.384854179272563E-3</v>
      </c>
      <c r="AO185" s="22">
        <f>Constants!$H76*'Activity data'!AO18*Constants!$H94*FracLEACHMM*MMLeachEF*NtoN2O*kgtoGg</f>
        <v>3.373508175415017E-3</v>
      </c>
      <c r="AP185" s="22">
        <f>Constants!$H76*'Activity data'!AP18*Constants!$H94*FracLEACHMM*MMLeachEF*NtoN2O*kgtoGg</f>
        <v>3.3707987605889182E-3</v>
      </c>
      <c r="AQ185" s="22">
        <f>Constants!$H76*'Activity data'!AQ18*Constants!$H94*FracLEACHMM*MMLeachEF*NtoN2O*kgtoGg</f>
        <v>3.3786728097435653E-3</v>
      </c>
      <c r="AR185" s="22">
        <f>Constants!$H76*'Activity data'!AR18*Constants!$H94*FracLEACHMM*MMLeachEF*NtoN2O*kgtoGg</f>
        <v>3.3924459376328273E-3</v>
      </c>
      <c r="AS185" s="22">
        <f>Constants!$H76*'Activity data'!AS18*Constants!$H94*FracLEACHMM*MMLeachEF*NtoN2O*kgtoGg</f>
        <v>3.4128892916515784E-3</v>
      </c>
      <c r="AT185" s="22">
        <f>Constants!$H76*'Activity data'!AT18*Constants!$H94*FracLEACHMM*MMLeachEF*NtoN2O*kgtoGg</f>
        <v>3.4309524560154447E-3</v>
      </c>
      <c r="AU185" s="22">
        <f>Constants!$H76*'Activity data'!AU18*Constants!$H94*FracLEACHMM*MMLeachEF*NtoN2O*kgtoGg</f>
        <v>3.4548722634285601E-3</v>
      </c>
      <c r="AV185" s="22">
        <f>Constants!$H76*'Activity data'!AV18*Constants!$H94*FracLEACHMM*MMLeachEF*NtoN2O*kgtoGg</f>
        <v>3.4770866358240062E-3</v>
      </c>
      <c r="AW185" s="22">
        <f>Constants!$H76*'Activity data'!AW18*Constants!$H94*FracLEACHMM*MMLeachEF*NtoN2O*kgtoGg</f>
        <v>3.5162673914353377E-3</v>
      </c>
      <c r="AX185" s="22">
        <f>Constants!$H76*'Activity data'!AX18*Constants!$H94*FracLEACHMM*MMLeachEF*NtoN2O*kgtoGg</f>
        <v>3.559620237351476E-3</v>
      </c>
      <c r="AY185" s="22">
        <f>Constants!$H76*'Activity data'!AY18*Constants!$H94*FracLEACHMM*MMLeachEF*NtoN2O*kgtoGg</f>
        <v>3.6063667991945198E-3</v>
      </c>
      <c r="AZ185" s="22">
        <f>Constants!$H76*'Activity data'!AZ18*Constants!$H94*FracLEACHMM*MMLeachEF*NtoN2O*kgtoGg</f>
        <v>3.666515778908112E-3</v>
      </c>
      <c r="BA185" s="22">
        <f>Constants!$H76*'Activity data'!BA18*Constants!$H94*FracLEACHMM*MMLeachEF*NtoN2O*kgtoGg</f>
        <v>3.7171353802765302E-3</v>
      </c>
      <c r="BB185" s="22">
        <f>Constants!$H76*'Activity data'!BB18*Constants!$H94*FracLEACHMM*MMLeachEF*NtoN2O*kgtoGg</f>
        <v>3.7747042072093407E-3</v>
      </c>
      <c r="BC185" s="22">
        <f>Constants!$H76*'Activity data'!BC18*Constants!$H94*FracLEACHMM*MMLeachEF*NtoN2O*kgtoGg</f>
        <v>3.8408856216638099E-3</v>
      </c>
      <c r="BD185" s="22">
        <f>Constants!$H76*'Activity data'!BD18*Constants!$H94*FracLEACHMM*MMLeachEF*NtoN2O*kgtoGg</f>
        <v>3.8956553748473646E-3</v>
      </c>
      <c r="BE185" s="22">
        <f>Constants!$H76*'Activity data'!BE18*Constants!$H94*FracLEACHMM*MMLeachEF*NtoN2O*kgtoGg</f>
        <v>3.94909159697819E-3</v>
      </c>
      <c r="BF185" s="22">
        <f>Constants!$H76*'Activity data'!BF18*Constants!$H94*FracLEACHMM*MMLeachEF*NtoN2O*kgtoGg</f>
        <v>4.0015324331229962E-3</v>
      </c>
      <c r="BG185" s="22">
        <f>Constants!$H76*'Activity data'!BG18*Constants!$H94*FracLEACHMM*MMLeachEF*NtoN2O*kgtoGg</f>
        <v>4.0594071505252174E-3</v>
      </c>
      <c r="BH185" s="22">
        <f>Constants!$H76*'Activity data'!BH18*Constants!$H94*FracLEACHMM*MMLeachEF*NtoN2O*kgtoGg</f>
        <v>4.1087968816036395E-3</v>
      </c>
      <c r="BI185" s="22">
        <f>Constants!$H76*'Activity data'!BI18*Constants!$H94*FracLEACHMM*MMLeachEF*NtoN2O*kgtoGg</f>
        <v>4.1593958482670692E-3</v>
      </c>
      <c r="BJ185" s="22">
        <f>Constants!$H76*'Activity data'!BJ18*Constants!$H94*FracLEACHMM*MMLeachEF*NtoN2O*kgtoGg</f>
        <v>4.2115760570734882E-3</v>
      </c>
      <c r="BK185" s="22">
        <f>Constants!$H76*'Activity data'!BK18*Constants!$H94*FracLEACHMM*MMLeachEF*NtoN2O*kgtoGg</f>
        <v>4.2657048201510082E-3</v>
      </c>
      <c r="BL185" s="22">
        <f>Constants!$H76*'Activity data'!BL18*Constants!$H94*FracLEACHMM*MMLeachEF*NtoN2O*kgtoGg</f>
        <v>4.3187116561279031E-3</v>
      </c>
      <c r="BM185" s="22">
        <f>Constants!$H76*'Activity data'!BM18*Constants!$H94*FracLEACHMM*MMLeachEF*NtoN2O*kgtoGg</f>
        <v>4.2652801337919573E-3</v>
      </c>
      <c r="BN185" s="22">
        <f>Constants!$H76*'Activity data'!BN18*Constants!$H94*FracLEACHMM*MMLeachEF*NtoN2O*kgtoGg</f>
        <v>4.1967344445052847E-3</v>
      </c>
      <c r="BO185" s="22">
        <f>Constants!$H76*'Activity data'!BO18*Constants!$H94*FracLEACHMM*MMLeachEF*NtoN2O*kgtoGg</f>
        <v>4.1338104087009003E-3</v>
      </c>
      <c r="BP185" s="22">
        <f>Constants!$H76*'Activity data'!BP18*Constants!$H94*FracLEACHMM*MMLeachEF*NtoN2O*kgtoGg</f>
        <v>4.0671399484410843E-3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1.8052970746219633E-2</v>
      </c>
      <c r="AM186" s="22">
        <f>Constants!$H77*'Activity data'!AM19*Constants!$H95*FracLEACHMM*MMLeachEF*NtoN2O*kgtoGg</f>
        <v>1.850436166002525E-2</v>
      </c>
      <c r="AN186" s="22">
        <f>Constants!$H77*'Activity data'!AN19*Constants!$H95*FracLEACHMM*MMLeachEF*NtoN2O*kgtoGg</f>
        <v>1.8836623484615331E-2</v>
      </c>
      <c r="AO186" s="22">
        <f>Constants!$H77*'Activity data'!AO19*Constants!$H95*FracLEACHMM*MMLeachEF*NtoN2O*kgtoGg</f>
        <v>1.9138928402002774E-2</v>
      </c>
      <c r="AP186" s="22">
        <f>Constants!$H77*'Activity data'!AP19*Constants!$H95*FracLEACHMM*MMLeachEF*NtoN2O*kgtoGg</f>
        <v>1.9468960552124857E-2</v>
      </c>
      <c r="AQ186" s="22">
        <f>Constants!$H77*'Activity data'!AQ19*Constants!$H95*FracLEACHMM*MMLeachEF*NtoN2O*kgtoGg</f>
        <v>1.9834790173673279E-2</v>
      </c>
      <c r="AR186" s="22">
        <f>Constants!$H77*'Activity data'!AR19*Constants!$H95*FracLEACHMM*MMLeachEF*NtoN2O*kgtoGg</f>
        <v>2.0206972804064454E-2</v>
      </c>
      <c r="AS186" s="22">
        <f>Constants!$H77*'Activity data'!AS19*Constants!$H95*FracLEACHMM*MMLeachEF*NtoN2O*kgtoGg</f>
        <v>2.0605747701772793E-2</v>
      </c>
      <c r="AT186" s="22">
        <f>Constants!$H77*'Activity data'!AT19*Constants!$H95*FracLEACHMM*MMLeachEF*NtoN2O*kgtoGg</f>
        <v>2.1002232636567763E-2</v>
      </c>
      <c r="AU186" s="22">
        <f>Constants!$H77*'Activity data'!AU19*Constants!$H95*FracLEACHMM*MMLeachEF*NtoN2O*kgtoGg</f>
        <v>2.1424414927955389E-2</v>
      </c>
      <c r="AV186" s="22">
        <f>Constants!$H77*'Activity data'!AV19*Constants!$H95*FracLEACHMM*MMLeachEF*NtoN2O*kgtoGg</f>
        <v>2.1847223977334712E-2</v>
      </c>
      <c r="AW186" s="22">
        <f>Constants!$H77*'Activity data'!AW19*Constants!$H95*FracLEACHMM*MMLeachEF*NtoN2O*kgtoGg</f>
        <v>2.2323491058644482E-2</v>
      </c>
      <c r="AX186" s="22">
        <f>Constants!$H77*'Activity data'!AX19*Constants!$H95*FracLEACHMM*MMLeachEF*NtoN2O*kgtoGg</f>
        <v>2.282392474636296E-2</v>
      </c>
      <c r="AY186" s="22">
        <f>Constants!$H77*'Activity data'!AY19*Constants!$H95*FracLEACHMM*MMLeachEF*NtoN2O*kgtoGg</f>
        <v>2.3346782397994606E-2</v>
      </c>
      <c r="AZ186" s="22">
        <f>Constants!$H77*'Activity data'!AZ19*Constants!$H95*FracLEACHMM*MMLeachEF*NtoN2O*kgtoGg</f>
        <v>2.3931027893951708E-2</v>
      </c>
      <c r="BA186" s="22">
        <f>Constants!$H77*'Activity data'!BA19*Constants!$H95*FracLEACHMM*MMLeachEF*NtoN2O*kgtoGg</f>
        <v>2.4491256263094945E-2</v>
      </c>
      <c r="BB186" s="22">
        <f>Constants!$H77*'Activity data'!BB19*Constants!$H95*FracLEACHMM*MMLeachEF*NtoN2O*kgtoGg</f>
        <v>2.5077315242446396E-2</v>
      </c>
      <c r="BC186" s="22">
        <f>Constants!$H77*'Activity data'!BC19*Constants!$H95*FracLEACHMM*MMLeachEF*NtoN2O*kgtoGg</f>
        <v>2.5710848417001532E-2</v>
      </c>
      <c r="BD186" s="22">
        <f>Constants!$H77*'Activity data'!BD19*Constants!$H95*FracLEACHMM*MMLeachEF*NtoN2O*kgtoGg</f>
        <v>2.6312195276390133E-2</v>
      </c>
      <c r="BE186" s="22">
        <f>Constants!$H77*'Activity data'!BE19*Constants!$H95*FracLEACHMM*MMLeachEF*NtoN2O*kgtoGg</f>
        <v>2.6921110455446824E-2</v>
      </c>
      <c r="BF186" s="22">
        <f>Constants!$H77*'Activity data'!BF19*Constants!$H95*FracLEACHMM*MMLeachEF*NtoN2O*kgtoGg</f>
        <v>2.7539068115150368E-2</v>
      </c>
      <c r="BG186" s="22">
        <f>Constants!$H77*'Activity data'!BG19*Constants!$H95*FracLEACHMM*MMLeachEF*NtoN2O*kgtoGg</f>
        <v>2.8181432685504049E-2</v>
      </c>
      <c r="BH186" s="22">
        <f>Constants!$H77*'Activity data'!BH19*Constants!$H95*FracLEACHMM*MMLeachEF*NtoN2O*kgtoGg</f>
        <v>2.8800913616022064E-2</v>
      </c>
      <c r="BI186" s="22">
        <f>Constants!$H77*'Activity data'!BI19*Constants!$H95*FracLEACHMM*MMLeachEF*NtoN2O*kgtoGg</f>
        <v>2.9439392972132689E-2</v>
      </c>
      <c r="BJ186" s="22">
        <f>Constants!$H77*'Activity data'!BJ19*Constants!$H95*FracLEACHMM*MMLeachEF*NtoN2O*kgtoGg</f>
        <v>3.0099265306052614E-2</v>
      </c>
      <c r="BK186" s="22">
        <f>Constants!$H77*'Activity data'!BK19*Constants!$H95*FracLEACHMM*MMLeachEF*NtoN2O*kgtoGg</f>
        <v>3.078305441298906E-2</v>
      </c>
      <c r="BL186" s="22">
        <f>Constants!$H77*'Activity data'!BL19*Constants!$H95*FracLEACHMM*MMLeachEF*NtoN2O*kgtoGg</f>
        <v>3.1464150660826612E-2</v>
      </c>
      <c r="BM186" s="22">
        <f>Constants!$H77*'Activity data'!BM19*Constants!$H95*FracLEACHMM*MMLeachEF*NtoN2O*kgtoGg</f>
        <v>3.1645863407685944E-2</v>
      </c>
      <c r="BN186" s="22">
        <f>Constants!$H77*'Activity data'!BN19*Constants!$H95*FracLEACHMM*MMLeachEF*NtoN2O*kgtoGg</f>
        <v>3.1750203586920288E-2</v>
      </c>
      <c r="BO186" s="22">
        <f>Constants!$H77*'Activity data'!BO19*Constants!$H95*FracLEACHMM*MMLeachEF*NtoN2O*kgtoGg</f>
        <v>3.1877129481164349E-2</v>
      </c>
      <c r="BP186" s="22">
        <f>Constants!$H77*'Activity data'!BP19*Constants!$H95*FracLEACHMM*MMLeachEF*NtoN2O*kgtoGg</f>
        <v>3.1980228889720304E-2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6.8566960832673135E-2</v>
      </c>
      <c r="AM187" s="22">
        <f>Constants!$H78*'Activity data'!AM20*Constants!$H96*FracLEACHMM*MMLeachEF*NtoN2O*kgtoGg</f>
        <v>7.1248735352205564E-2</v>
      </c>
      <c r="AN187" s="22">
        <f>Constants!$H78*'Activity data'!AN20*Constants!$H96*FracLEACHMM*MMLeachEF*NtoN2O*kgtoGg</f>
        <v>7.2573420288775711E-2</v>
      </c>
      <c r="AO187" s="22">
        <f>Constants!$H78*'Activity data'!AO20*Constants!$H96*FracLEACHMM*MMLeachEF*NtoN2O*kgtoGg</f>
        <v>7.3544823672643006E-2</v>
      </c>
      <c r="AP187" s="22">
        <f>Constants!$H78*'Activity data'!AP20*Constants!$H96*FracLEACHMM*MMLeachEF*NtoN2O*kgtoGg</f>
        <v>7.4791838914074815E-2</v>
      </c>
      <c r="AQ187" s="22">
        <f>Constants!$H78*'Activity data'!AQ20*Constants!$H96*FracLEACHMM*MMLeachEF*NtoN2O*kgtoGg</f>
        <v>7.6392939864671841E-2</v>
      </c>
      <c r="AR187" s="22">
        <f>Constants!$H78*'Activity data'!AR20*Constants!$H96*FracLEACHMM*MMLeachEF*NtoN2O*kgtoGg</f>
        <v>7.8269404261791797E-2</v>
      </c>
      <c r="AS187" s="22">
        <f>Constants!$H78*'Activity data'!AS20*Constants!$H96*FracLEACHMM*MMLeachEF*NtoN2O*kgtoGg</f>
        <v>8.0392052275686618E-2</v>
      </c>
      <c r="AT187" s="22">
        <f>Constants!$H78*'Activity data'!AT20*Constants!$H96*FracLEACHMM*MMLeachEF*NtoN2O*kgtoGg</f>
        <v>8.2454597024909232E-2</v>
      </c>
      <c r="AU187" s="22">
        <f>Constants!$H78*'Activity data'!AU20*Constants!$H96*FracLEACHMM*MMLeachEF*NtoN2O*kgtoGg</f>
        <v>8.4747486470209007E-2</v>
      </c>
      <c r="AV187" s="22">
        <f>Constants!$H78*'Activity data'!AV20*Constants!$H96*FracLEACHMM*MMLeachEF*NtoN2O*kgtoGg</f>
        <v>8.7008691265650084E-2</v>
      </c>
      <c r="AW187" s="22">
        <f>Constants!$H78*'Activity data'!AW20*Constants!$H96*FracLEACHMM*MMLeachEF*NtoN2O*kgtoGg</f>
        <v>8.9968760612606752E-2</v>
      </c>
      <c r="AX187" s="22">
        <f>Constants!$H78*'Activity data'!AX20*Constants!$H96*FracLEACHMM*MMLeachEF*NtoN2O*kgtoGg</f>
        <v>9.312965504906047E-2</v>
      </c>
      <c r="AY187" s="22">
        <f>Constants!$H78*'Activity data'!AY20*Constants!$H96*FracLEACHMM*MMLeachEF*NtoN2O*kgtoGg</f>
        <v>9.6470049557994084E-2</v>
      </c>
      <c r="AZ187" s="22">
        <f>Constants!$H78*'Activity data'!AZ20*Constants!$H96*FracLEACHMM*MMLeachEF*NtoN2O*kgtoGg</f>
        <v>0.1003748591604556</v>
      </c>
      <c r="BA187" s="22">
        <f>Constants!$H78*'Activity data'!BA20*Constants!$H96*FracLEACHMM*MMLeachEF*NtoN2O*kgtoGg</f>
        <v>0.10398795351608238</v>
      </c>
      <c r="BB187" s="22">
        <f>Constants!$H78*'Activity data'!BB20*Constants!$H96*FracLEACHMM*MMLeachEF*NtoN2O*kgtoGg</f>
        <v>0.10798486841860308</v>
      </c>
      <c r="BC187" s="22">
        <f>Constants!$H78*'Activity data'!BC20*Constants!$H96*FracLEACHMM*MMLeachEF*NtoN2O*kgtoGg</f>
        <v>0.11239483281525456</v>
      </c>
      <c r="BD187" s="22">
        <f>Constants!$H78*'Activity data'!BD20*Constants!$H96*FracLEACHMM*MMLeachEF*NtoN2O*kgtoGg</f>
        <v>0.11643727389828454</v>
      </c>
      <c r="BE187" s="22">
        <f>Constants!$H78*'Activity data'!BE20*Constants!$H96*FracLEACHMM*MMLeachEF*NtoN2O*kgtoGg</f>
        <v>0.12050309482911964</v>
      </c>
      <c r="BF187" s="22">
        <f>Constants!$H78*'Activity data'!BF20*Constants!$H96*FracLEACHMM*MMLeachEF*NtoN2O*kgtoGg</f>
        <v>0.12460645633730935</v>
      </c>
      <c r="BG187" s="22">
        <f>Constants!$H78*'Activity data'!BG20*Constants!$H96*FracLEACHMM*MMLeachEF*NtoN2O*kgtoGg</f>
        <v>0.12905843855210175</v>
      </c>
      <c r="BH187" s="22">
        <f>Constants!$H78*'Activity data'!BH20*Constants!$H96*FracLEACHMM*MMLeachEF*NtoN2O*kgtoGg</f>
        <v>0.13324354190323748</v>
      </c>
      <c r="BI187" s="22">
        <f>Constants!$H78*'Activity data'!BI20*Constants!$H96*FracLEACHMM*MMLeachEF*NtoN2O*kgtoGg</f>
        <v>0.13756139527708947</v>
      </c>
      <c r="BJ187" s="22">
        <f>Constants!$H78*'Activity data'!BJ20*Constants!$H96*FracLEACHMM*MMLeachEF*NtoN2O*kgtoGg</f>
        <v>0.14203255797710121</v>
      </c>
      <c r="BK187" s="22">
        <f>Constants!$H78*'Activity data'!BK20*Constants!$H96*FracLEACHMM*MMLeachEF*NtoN2O*kgtoGg</f>
        <v>0.14667835696311388</v>
      </c>
      <c r="BL187" s="22">
        <f>Constants!$H78*'Activity data'!BL20*Constants!$H96*FracLEACHMM*MMLeachEF*NtoN2O*kgtoGg</f>
        <v>0.15141451775652909</v>
      </c>
      <c r="BM187" s="22">
        <f>Constants!$H78*'Activity data'!BM20*Constants!$H96*FracLEACHMM*MMLeachEF*NtoN2O*kgtoGg</f>
        <v>0.15150267102676507</v>
      </c>
      <c r="BN187" s="22">
        <f>Constants!$H78*'Activity data'!BN20*Constants!$H96*FracLEACHMM*MMLeachEF*NtoN2O*kgtoGg</f>
        <v>0.15088462687533385</v>
      </c>
      <c r="BO187" s="22">
        <f>Constants!$H78*'Activity data'!BO20*Constants!$H96*FracLEACHMM*MMLeachEF*NtoN2O*kgtoGg</f>
        <v>0.1504823288349334</v>
      </c>
      <c r="BP187" s="22">
        <f>Constants!$H78*'Activity data'!BP20*Constants!$H96*FracLEACHMM*MMLeachEF*NtoN2O*kgtoGg</f>
        <v>0.14987126363079004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1024.0948823272122</v>
      </c>
      <c r="AK4" s="40">
        <f t="shared" si="0"/>
        <v>1037.886326360863</v>
      </c>
      <c r="AL4" s="40">
        <f t="shared" ref="AL4:BN4" si="1">SUM(AL5:AL10)</f>
        <v>1042.5947154861065</v>
      </c>
      <c r="AM4" s="40">
        <f t="shared" si="1"/>
        <v>1045.0078919004989</v>
      </c>
      <c r="AN4" s="40">
        <f t="shared" si="1"/>
        <v>1049.2455505893806</v>
      </c>
      <c r="AO4" s="40">
        <f t="shared" si="1"/>
        <v>1055.7526540501769</v>
      </c>
      <c r="AP4" s="40">
        <f t="shared" si="1"/>
        <v>1062.9579276662821</v>
      </c>
      <c r="AQ4" s="40">
        <f t="shared" si="1"/>
        <v>1071.6317909530981</v>
      </c>
      <c r="AR4" s="40">
        <f t="shared" si="1"/>
        <v>1079.817933911489</v>
      </c>
      <c r="AS4" s="40">
        <f t="shared" si="1"/>
        <v>1089.3159121463952</v>
      </c>
      <c r="AT4" s="40">
        <f t="shared" si="1"/>
        <v>1098.479815951252</v>
      </c>
      <c r="AU4" s="40">
        <f t="shared" si="1"/>
        <v>1105.3229003137617</v>
      </c>
      <c r="AV4" s="40">
        <f t="shared" si="1"/>
        <v>1112.9097242226298</v>
      </c>
      <c r="AW4" s="40">
        <f t="shared" si="1"/>
        <v>1121.057456231817</v>
      </c>
      <c r="AX4" s="40">
        <f t="shared" si="1"/>
        <v>1131.9206935096556</v>
      </c>
      <c r="AY4" s="40">
        <f t="shared" si="1"/>
        <v>1140.5146477846733</v>
      </c>
      <c r="AZ4" s="40">
        <f t="shared" si="1"/>
        <v>1149.9821019417016</v>
      </c>
      <c r="BA4" s="40">
        <f t="shared" si="1"/>
        <v>1161.0736504775514</v>
      </c>
      <c r="BB4" s="40">
        <f t="shared" si="1"/>
        <v>1169.4972044755059</v>
      </c>
      <c r="BC4" s="40">
        <f t="shared" si="1"/>
        <v>1177.4151412414715</v>
      </c>
      <c r="BD4" s="40">
        <f t="shared" si="1"/>
        <v>1184.897230617195</v>
      </c>
      <c r="BE4" s="40">
        <f t="shared" si="1"/>
        <v>1196.4901253572652</v>
      </c>
      <c r="BF4" s="40">
        <f t="shared" si="1"/>
        <v>1206.2235946032781</v>
      </c>
      <c r="BG4" s="40">
        <f t="shared" si="1"/>
        <v>1216.1380291645066</v>
      </c>
      <c r="BH4" s="40">
        <f t="shared" si="1"/>
        <v>1226.3086946380945</v>
      </c>
      <c r="BI4" s="40">
        <f t="shared" si="1"/>
        <v>1236.8093478927883</v>
      </c>
      <c r="BJ4" s="40">
        <f t="shared" si="1"/>
        <v>1246.6290119524651</v>
      </c>
      <c r="BK4" s="40">
        <f t="shared" si="1"/>
        <v>1234.1346618994389</v>
      </c>
      <c r="BL4" s="40">
        <f t="shared" si="1"/>
        <v>1218.4741389273502</v>
      </c>
      <c r="BM4" s="40">
        <f t="shared" si="1"/>
        <v>1203.9827342582964</v>
      </c>
      <c r="BN4" s="40">
        <f t="shared" si="1"/>
        <v>1188.7097384910967</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826.41640753874208</v>
      </c>
      <c r="AK5" s="27">
        <f>SUM(Emissions!AM4:AM9)</f>
        <v>839.7811062188938</v>
      </c>
      <c r="AL5" s="27">
        <f>SUM(Emissions!AN4:AN9)</f>
        <v>844.08645692938967</v>
      </c>
      <c r="AM5" s="27">
        <f>SUM(Emissions!AO4:AO9)</f>
        <v>846.07001115213097</v>
      </c>
      <c r="AN5" s="27">
        <f>SUM(Emissions!AP4:AP9)</f>
        <v>849.82121808197576</v>
      </c>
      <c r="AO5" s="27">
        <f>SUM(Emissions!AQ4:AQ9)</f>
        <v>855.78350159684646</v>
      </c>
      <c r="AP5" s="27">
        <f>SUM(Emissions!AR4:AR9)</f>
        <v>862.62303636421336</v>
      </c>
      <c r="AQ5" s="27">
        <f>SUM(Emissions!AS4:AS9)</f>
        <v>870.88476046771882</v>
      </c>
      <c r="AR5" s="27">
        <f>SUM(Emissions!AT4:AT9)</f>
        <v>878.62987429591806</v>
      </c>
      <c r="AS5" s="27">
        <f>SUM(Emissions!AU4:AU9)</f>
        <v>887.64473512845927</v>
      </c>
      <c r="AT5" s="27">
        <f>SUM(Emissions!AV4:AV9)</f>
        <v>896.29823170639725</v>
      </c>
      <c r="AU5" s="27">
        <f>SUM(Emissions!AW4:AW9)</f>
        <v>902.75361778564434</v>
      </c>
      <c r="AV5" s="27">
        <f>SUM(Emissions!AX4:AX9)</f>
        <v>909.91786762228242</v>
      </c>
      <c r="AW5" s="27">
        <f>SUM(Emissions!AY4:AY9)</f>
        <v>917.61045913318583</v>
      </c>
      <c r="AX5" s="27">
        <f>SUM(Emissions!AZ4:AZ9)</f>
        <v>927.96797965750795</v>
      </c>
      <c r="AY5" s="27">
        <f>SUM(Emissions!BA4:BA9)</f>
        <v>936.04932453185438</v>
      </c>
      <c r="AZ5" s="27">
        <f>SUM(Emissions!BB4:BB9)</f>
        <v>945.1387761964852</v>
      </c>
      <c r="BA5" s="27">
        <f>SUM(Emissions!BC4:BC9)</f>
        <v>955.81330276784865</v>
      </c>
      <c r="BB5" s="27">
        <f>SUM(Emissions!BD4:BD9)</f>
        <v>963.82008648843771</v>
      </c>
      <c r="BC5" s="27">
        <f>SUM(Emissions!BE4:BE9)</f>
        <v>971.30293959485084</v>
      </c>
      <c r="BD5" s="27">
        <f>SUM(Emissions!BF4:BF9)</f>
        <v>978.33162296216733</v>
      </c>
      <c r="BE5" s="27">
        <f>SUM(Emissions!BG4:BG9)</f>
        <v>989.59952847762906</v>
      </c>
      <c r="BF5" s="27">
        <f>SUM(Emissions!BH4:BH9)</f>
        <v>999.00638620816051</v>
      </c>
      <c r="BG5" s="27">
        <f>SUM(Emissions!BI4:BI9)</f>
        <v>1008.5737578697092</v>
      </c>
      <c r="BH5" s="27">
        <f>SUM(Emissions!BJ4:BJ9)</f>
        <v>1018.3765133969239</v>
      </c>
      <c r="BI5" s="27">
        <f>SUM(Emissions!BK4:BK9)</f>
        <v>1028.4879539920344</v>
      </c>
      <c r="BJ5" s="27">
        <f>SUM(Emissions!BL4:BL9)</f>
        <v>1038.0634925871432</v>
      </c>
      <c r="BK5" s="27">
        <f>SUM(Emissions!BM4:BM9)</f>
        <v>1025.5352421979137</v>
      </c>
      <c r="BL5" s="27">
        <f>SUM(Emissions!BN4:BN9)</f>
        <v>1009.8621429614024</v>
      </c>
      <c r="BM5" s="27">
        <f>SUM(Emissions!BO4:BO9)</f>
        <v>995.33586153558645</v>
      </c>
      <c r="BN5" s="27">
        <f>SUM(Emissions!BP4:BP9)</f>
        <v>980.02624900966134</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149.93277407670115</v>
      </c>
      <c r="AK6" s="27">
        <f>SUM(Emissions!AM10:AM11)</f>
        <v>150.15886334900998</v>
      </c>
      <c r="AL6" s="27">
        <f>SUM(Emissions!AN10:AN11)</f>
        <v>150.41112927011704</v>
      </c>
      <c r="AM6" s="27">
        <f>SUM(Emissions!AO10:AO11)</f>
        <v>150.6954039164645</v>
      </c>
      <c r="AN6" s="27">
        <f>SUM(Emissions!AP10:AP11)</f>
        <v>151.01483211156642</v>
      </c>
      <c r="AO6" s="27">
        <f>SUM(Emissions!AQ10:AQ11)</f>
        <v>151.36834076229385</v>
      </c>
      <c r="AP6" s="27">
        <f>SUM(Emissions!AR10:AR11)</f>
        <v>151.58616579365426</v>
      </c>
      <c r="AQ6" s="27">
        <f>SUM(Emissions!AS10:AS11)</f>
        <v>151.83246264933365</v>
      </c>
      <c r="AR6" s="27">
        <f>SUM(Emissions!AT10:AT11)</f>
        <v>152.10340678694439</v>
      </c>
      <c r="AS6" s="27">
        <f>SUM(Emissions!AU10:AU11)</f>
        <v>152.40022701690481</v>
      </c>
      <c r="AT6" s="27">
        <f>SUM(Emissions!AV10:AV11)</f>
        <v>152.71970133005692</v>
      </c>
      <c r="AU6" s="27">
        <f>SUM(Emissions!AW10:AW11)</f>
        <v>152.9317737320153</v>
      </c>
      <c r="AV6" s="27">
        <f>SUM(Emissions!AX10:AX11)</f>
        <v>153.16538125599121</v>
      </c>
      <c r="AW6" s="27">
        <f>SUM(Emissions!AY10:AY11)</f>
        <v>153.41952047444562</v>
      </c>
      <c r="AX6" s="27">
        <f>SUM(Emissions!AZ10:AZ11)</f>
        <v>153.69667376930315</v>
      </c>
      <c r="AY6" s="27">
        <f>SUM(Emissions!BA10:BA11)</f>
        <v>153.9889654621773</v>
      </c>
      <c r="AZ6" s="27">
        <f>SUM(Emissions!BB10:BB11)</f>
        <v>154.17378310458901</v>
      </c>
      <c r="BA6" s="27">
        <f>SUM(Emissions!BC10:BC11)</f>
        <v>154.37747007163961</v>
      </c>
      <c r="BB6" s="27">
        <f>SUM(Emissions!BD10:BD11)</f>
        <v>154.59284952498507</v>
      </c>
      <c r="BC6" s="27">
        <f>SUM(Emissions!BE10:BE11)</f>
        <v>154.82269223150698</v>
      </c>
      <c r="BD6" s="27">
        <f>SUM(Emissions!BF10:BF11)</f>
        <v>155.06662825780441</v>
      </c>
      <c r="BE6" s="27">
        <f>SUM(Emissions!BG10:BG11)</f>
        <v>155.20798417066325</v>
      </c>
      <c r="BF6" s="27">
        <f>SUM(Emissions!BH10:BH11)</f>
        <v>155.35921589188604</v>
      </c>
      <c r="BG6" s="27">
        <f>SUM(Emissions!BI10:BI11)</f>
        <v>155.52331977500575</v>
      </c>
      <c r="BH6" s="27">
        <f>SUM(Emissions!BJ10:BJ11)</f>
        <v>155.70008962327262</v>
      </c>
      <c r="BI6" s="27">
        <f>SUM(Emissions!BK10:BK11)</f>
        <v>155.8893535110841</v>
      </c>
      <c r="BJ6" s="27">
        <f>SUM(Emissions!BL10:BL11)</f>
        <v>155.96999512772049</v>
      </c>
      <c r="BK6" s="27">
        <f>SUM(Emissions!BM10:BM11)</f>
        <v>156.0201492525178</v>
      </c>
      <c r="BL6" s="27">
        <f>SUM(Emissions!BN10:BN11)</f>
        <v>156.07345570730544</v>
      </c>
      <c r="BM6" s="27">
        <f>SUM(Emissions!BO10:BO11)</f>
        <v>156.13759729821467</v>
      </c>
      <c r="BN6" s="27">
        <f>SUM(Emissions!BP10:BP11)</f>
        <v>156.20860526974525</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39.042993262747288</v>
      </c>
      <c r="AK7" s="27">
        <f>SUM(Emissions!AM12:AM13)</f>
        <v>39.155540742185416</v>
      </c>
      <c r="AL7" s="27">
        <f>SUM(Emissions!AN12:AN13)</f>
        <v>39.275180810219751</v>
      </c>
      <c r="AM7" s="27">
        <f>SUM(Emissions!AO12:AO13)</f>
        <v>39.404401850674681</v>
      </c>
      <c r="AN7" s="27">
        <f>SUM(Emissions!AP12:AP13)</f>
        <v>39.54458865060699</v>
      </c>
      <c r="AO7" s="27">
        <f>SUM(Emissions!AQ12:AQ13)</f>
        <v>39.695442634355757</v>
      </c>
      <c r="AP7" s="27">
        <f>SUM(Emissions!AR12:AR13)</f>
        <v>39.790883253947527</v>
      </c>
      <c r="AQ7" s="27">
        <f>SUM(Emissions!AS12:AS13)</f>
        <v>39.895297995965706</v>
      </c>
      <c r="AR7" s="27">
        <f>SUM(Emissions!AT12:AT13)</f>
        <v>40.007279703534522</v>
      </c>
      <c r="AS7" s="27">
        <f>SUM(Emissions!AU12:AU13)</f>
        <v>40.127379072778751</v>
      </c>
      <c r="AT7" s="27">
        <f>SUM(Emissions!AV12:AV13)</f>
        <v>40.254411820303552</v>
      </c>
      <c r="AU7" s="27">
        <f>SUM(Emissions!AW12:AW13)</f>
        <v>40.33827771298607</v>
      </c>
      <c r="AV7" s="27">
        <f>SUM(Emissions!AX12:AX13)</f>
        <v>40.428961013342587</v>
      </c>
      <c r="AW7" s="27">
        <f>SUM(Emissions!AY12:AY13)</f>
        <v>40.526116718997429</v>
      </c>
      <c r="AX7" s="27">
        <f>SUM(Emissions!AZ12:AZ13)</f>
        <v>40.630733120847786</v>
      </c>
      <c r="AY7" s="27">
        <f>SUM(Emissions!BA12:BA13)</f>
        <v>40.739822447286755</v>
      </c>
      <c r="AZ7" s="27">
        <f>SUM(Emissions!BB12:BB13)</f>
        <v>40.806597276164808</v>
      </c>
      <c r="BA7" s="27">
        <f>SUM(Emissions!BC12:BC13)</f>
        <v>40.879514472630753</v>
      </c>
      <c r="BB7" s="27">
        <f>SUM(Emissions!BD12:BD13)</f>
        <v>40.955860587565624</v>
      </c>
      <c r="BC7" s="27">
        <f>SUM(Emissions!BE12:BE13)</f>
        <v>41.036716871510961</v>
      </c>
      <c r="BD7" s="27">
        <f>SUM(Emissions!BF12:BF13)</f>
        <v>41.121963081539363</v>
      </c>
      <c r="BE7" s="27">
        <f>SUM(Emissions!BG12:BG13)</f>
        <v>41.167463068340552</v>
      </c>
      <c r="BF7" s="27">
        <f>SUM(Emissions!BH12:BH13)</f>
        <v>41.215946933921387</v>
      </c>
      <c r="BG7" s="27">
        <f>SUM(Emissions!BI12:BI13)</f>
        <v>41.26856271005073</v>
      </c>
      <c r="BH7" s="27">
        <f>SUM(Emissions!BJ12:BJ13)</f>
        <v>41.325242939729108</v>
      </c>
      <c r="BI7" s="27">
        <f>SUM(Emissions!BK12:BK13)</f>
        <v>41.385931853430279</v>
      </c>
      <c r="BJ7" s="27">
        <f>SUM(Emissions!BL12:BL13)</f>
        <v>41.405189154445949</v>
      </c>
      <c r="BK7" s="27">
        <f>SUM(Emissions!BM12:BM13)</f>
        <v>41.412515388571521</v>
      </c>
      <c r="BL7" s="27">
        <f>SUM(Emissions!BN12:BN13)</f>
        <v>41.420572604939636</v>
      </c>
      <c r="BM7" s="27">
        <f>SUM(Emissions!BO12:BO13)</f>
        <v>41.432246405560775</v>
      </c>
      <c r="BN7" s="27">
        <f>SUM(Emissions!BP12:BP13)</f>
        <v>41.446058839117015</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5.2888001747321844</v>
      </c>
      <c r="AK8" s="27">
        <f>Emissions!AM14</f>
        <v>5.3549104933648488</v>
      </c>
      <c r="AL8" s="27">
        <f>Emissions!AN14</f>
        <v>5.3864074181281323</v>
      </c>
      <c r="AM8" s="27">
        <f>Emissions!AO14</f>
        <v>5.4084520023376257</v>
      </c>
      <c r="AN8" s="27">
        <f>Emissions!AP14</f>
        <v>5.4367019980088367</v>
      </c>
      <c r="AO8" s="27">
        <f>Emissions!AQ14</f>
        <v>5.4730522028178319</v>
      </c>
      <c r="AP8" s="27">
        <f>Emissions!AR14</f>
        <v>5.5183413325460924</v>
      </c>
      <c r="AQ8" s="27">
        <f>Emissions!AS14</f>
        <v>5.5691056579484624</v>
      </c>
      <c r="AR8" s="27">
        <f>Emissions!AT14</f>
        <v>5.6177871904602759</v>
      </c>
      <c r="AS8" s="27">
        <f>Emissions!AU14</f>
        <v>5.6715084141713676</v>
      </c>
      <c r="AT8" s="27">
        <f>Emissions!AV14</f>
        <v>5.7238215564317478</v>
      </c>
      <c r="AU8" s="27">
        <f>Emissions!AW14</f>
        <v>5.7951448499816118</v>
      </c>
      <c r="AV8" s="27">
        <f>Emissions!AX14</f>
        <v>5.8708152391256094</v>
      </c>
      <c r="AW8" s="27">
        <f>Emissions!AY14</f>
        <v>5.9502777911979985</v>
      </c>
      <c r="AX8" s="27">
        <f>Emissions!AZ14</f>
        <v>6.0428511203152757</v>
      </c>
      <c r="AY8" s="27">
        <f>Emissions!BA14</f>
        <v>6.1276763008750397</v>
      </c>
      <c r="AZ8" s="27">
        <f>Emissions!BB14</f>
        <v>6.2240584028338324</v>
      </c>
      <c r="BA8" s="27">
        <f>Emissions!BC14</f>
        <v>6.3299559561580176</v>
      </c>
      <c r="BB8" s="27">
        <f>Emissions!BD14</f>
        <v>6.4264327438871129</v>
      </c>
      <c r="BC8" s="27">
        <f>Emissions!BE14</f>
        <v>6.5229450618536617</v>
      </c>
      <c r="BD8" s="27">
        <f>Emissions!BF14</f>
        <v>6.6198156764753957</v>
      </c>
      <c r="BE8" s="27">
        <f>Emissions!BG14</f>
        <v>6.7277615297054645</v>
      </c>
      <c r="BF8" s="27">
        <f>Emissions!BH14</f>
        <v>6.82889575833455</v>
      </c>
      <c r="BG8" s="27">
        <f>Emissions!BI14</f>
        <v>6.932846561035845</v>
      </c>
      <c r="BH8" s="27">
        <f>Emissions!BJ14</f>
        <v>7.0400892153101466</v>
      </c>
      <c r="BI8" s="27">
        <f>Emissions!BK14</f>
        <v>7.1511154926757348</v>
      </c>
      <c r="BJ8" s="27">
        <f>Emissions!BL14</f>
        <v>7.2676936564330177</v>
      </c>
      <c r="BK8" s="27">
        <f>Emissions!BM14</f>
        <v>7.2719835334173766</v>
      </c>
      <c r="BL8" s="27">
        <f>Emissions!BN14</f>
        <v>7.2589495808630424</v>
      </c>
      <c r="BM8" s="27">
        <f>Emissions!BO14</f>
        <v>7.2508321439605989</v>
      </c>
      <c r="BN8" s="27">
        <f>Emissions!BP14</f>
        <v>7.2374038316981046</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1.7439072742895609</v>
      </c>
      <c r="AK10" s="27">
        <f>SUM(Emissions!AM16:AM17)</f>
        <v>1.7659055574090454</v>
      </c>
      <c r="AL10" s="27">
        <f>SUM(Emissions!AN16:AN17)</f>
        <v>1.7655410582517426</v>
      </c>
      <c r="AM10" s="27">
        <f>SUM(Emissions!AO16:AO17)</f>
        <v>1.7596229788909694</v>
      </c>
      <c r="AN10" s="27">
        <f>SUM(Emissions!AP16:AP17)</f>
        <v>1.7582097472224958</v>
      </c>
      <c r="AO10" s="27">
        <f>SUM(Emissions!AQ16:AQ17)</f>
        <v>1.7623168538631162</v>
      </c>
      <c r="AP10" s="27">
        <f>SUM(Emissions!AR16:AR17)</f>
        <v>1.7695009219207449</v>
      </c>
      <c r="AQ10" s="27">
        <f>SUM(Emissions!AS16:AS17)</f>
        <v>1.7801641821313334</v>
      </c>
      <c r="AR10" s="27">
        <f>SUM(Emissions!AT16:AT17)</f>
        <v>1.7895859346315279</v>
      </c>
      <c r="AS10" s="27">
        <f>SUM(Emissions!AU16:AU17)</f>
        <v>1.8020625140812243</v>
      </c>
      <c r="AT10" s="27">
        <f>SUM(Emissions!AV16:AV17)</f>
        <v>1.8136495380622342</v>
      </c>
      <c r="AU10" s="27">
        <f>SUM(Emissions!AW16:AW17)</f>
        <v>1.8340862331342795</v>
      </c>
      <c r="AV10" s="27">
        <f>SUM(Emissions!AX16:AX17)</f>
        <v>1.8566990918877564</v>
      </c>
      <c r="AW10" s="27">
        <f>SUM(Emissions!AY16:AY17)</f>
        <v>1.8810821139899769</v>
      </c>
      <c r="AX10" s="27">
        <f>SUM(Emissions!AZ16:AZ17)</f>
        <v>1.9124558416815849</v>
      </c>
      <c r="AY10" s="27">
        <f>SUM(Emissions!BA16:BA17)</f>
        <v>1.9388590424798791</v>
      </c>
      <c r="AZ10" s="27">
        <f>SUM(Emissions!BB16:BB17)</f>
        <v>1.9688869616285583</v>
      </c>
      <c r="BA10" s="27">
        <f>SUM(Emissions!BC16:BC17)</f>
        <v>2.0034072092741013</v>
      </c>
      <c r="BB10" s="27">
        <f>SUM(Emissions!BD16:BD17)</f>
        <v>2.0319751306303653</v>
      </c>
      <c r="BC10" s="27">
        <f>SUM(Emissions!BE16:BE17)</f>
        <v>2.0598474817489323</v>
      </c>
      <c r="BD10" s="27">
        <f>SUM(Emissions!BF16:BF17)</f>
        <v>2.0872006392083193</v>
      </c>
      <c r="BE10" s="27">
        <f>SUM(Emissions!BG16:BG17)</f>
        <v>2.1173881109269082</v>
      </c>
      <c r="BF10" s="27">
        <f>SUM(Emissions!BH16:BH17)</f>
        <v>2.1431498109755966</v>
      </c>
      <c r="BG10" s="27">
        <f>SUM(Emissions!BI16:BI17)</f>
        <v>2.1695422487049507</v>
      </c>
      <c r="BH10" s="27">
        <f>SUM(Emissions!BJ16:BJ17)</f>
        <v>2.1967594628585245</v>
      </c>
      <c r="BI10" s="27">
        <f>SUM(Emissions!BK16:BK17)</f>
        <v>2.2249930435637002</v>
      </c>
      <c r="BJ10" s="27">
        <f>SUM(Emissions!BL16:BL17)</f>
        <v>2.2526414267225094</v>
      </c>
      <c r="BK10" s="27">
        <f>SUM(Emissions!BM16:BM17)</f>
        <v>2.224771527018504</v>
      </c>
      <c r="BL10" s="27">
        <f>SUM(Emissions!BN16:BN17)</f>
        <v>2.1890180728393362</v>
      </c>
      <c r="BM10" s="27">
        <f>SUM(Emissions!BO16:BO17)</f>
        <v>2.1561968749739031</v>
      </c>
      <c r="BN10" s="27">
        <f>SUM(Emissions!BP16:BP17)</f>
        <v>2.1214215408747119</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32.796246699389663</v>
      </c>
      <c r="AK11" s="40">
        <f t="shared" si="6"/>
        <v>33.266177136144599</v>
      </c>
      <c r="AL11" s="40">
        <f t="shared" ref="AL11:BN11" si="7">SUM(AL12:AL18)</f>
        <v>33.396799005593053</v>
      </c>
      <c r="AM11" s="40">
        <f t="shared" si="7"/>
        <v>33.443471970254109</v>
      </c>
      <c r="AN11" s="40">
        <f t="shared" si="7"/>
        <v>33.561265303662871</v>
      </c>
      <c r="AO11" s="40">
        <f t="shared" si="7"/>
        <v>33.766965842459577</v>
      </c>
      <c r="AP11" s="40">
        <f t="shared" si="7"/>
        <v>34.016421853881468</v>
      </c>
      <c r="AQ11" s="40">
        <f t="shared" si="7"/>
        <v>34.323602915927466</v>
      </c>
      <c r="AR11" s="40">
        <f t="shared" si="7"/>
        <v>34.614688349545709</v>
      </c>
      <c r="AS11" s="40">
        <f t="shared" si="7"/>
        <v>34.957677631205918</v>
      </c>
      <c r="AT11" s="40">
        <f t="shared" si="7"/>
        <v>35.290393168133875</v>
      </c>
      <c r="AU11" s="40">
        <f t="shared" si="7"/>
        <v>35.763687310576096</v>
      </c>
      <c r="AV11" s="40">
        <f t="shared" si="7"/>
        <v>36.277224350525508</v>
      </c>
      <c r="AW11" s="40">
        <f t="shared" si="7"/>
        <v>36.825029066421145</v>
      </c>
      <c r="AX11" s="40">
        <f t="shared" si="7"/>
        <v>37.49240220477656</v>
      </c>
      <c r="AY11" s="40">
        <f t="shared" si="7"/>
        <v>38.085894331732</v>
      </c>
      <c r="AZ11" s="40">
        <f t="shared" si="7"/>
        <v>38.73996864881812</v>
      </c>
      <c r="BA11" s="40">
        <f t="shared" si="7"/>
        <v>39.475307730549794</v>
      </c>
      <c r="BB11" s="40">
        <f t="shared" si="7"/>
        <v>40.120271290120101</v>
      </c>
      <c r="BC11" s="40">
        <f t="shared" si="7"/>
        <v>40.761041564554567</v>
      </c>
      <c r="BD11" s="40">
        <f t="shared" si="7"/>
        <v>41.400572762373876</v>
      </c>
      <c r="BE11" s="40">
        <f t="shared" si="7"/>
        <v>42.089563071664784</v>
      </c>
      <c r="BF11" s="40">
        <f t="shared" si="7"/>
        <v>42.711954403225555</v>
      </c>
      <c r="BG11" s="40">
        <f t="shared" si="7"/>
        <v>43.352601755936476</v>
      </c>
      <c r="BH11" s="40">
        <f t="shared" si="7"/>
        <v>44.015173600509982</v>
      </c>
      <c r="BI11" s="40">
        <f t="shared" si="7"/>
        <v>44.703378702435991</v>
      </c>
      <c r="BJ11" s="40">
        <f t="shared" si="7"/>
        <v>45.384929096993787</v>
      </c>
      <c r="BK11" s="40">
        <f t="shared" si="7"/>
        <v>45.11377168123002</v>
      </c>
      <c r="BL11" s="40">
        <f t="shared" si="7"/>
        <v>44.704092086943966</v>
      </c>
      <c r="BM11" s="40">
        <f t="shared" si="7"/>
        <v>44.342968294129719</v>
      </c>
      <c r="BN11" s="40">
        <f t="shared" si="7"/>
        <v>43.945190764727677</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10.604943772425921</v>
      </c>
      <c r="AK12" s="27">
        <f>SUM(Emissions!AM18:AM23)</f>
        <v>10.734187986885699</v>
      </c>
      <c r="AL12" s="27">
        <f>SUM(Emissions!AN18:AN23)</f>
        <v>10.817838309571739</v>
      </c>
      <c r="AM12" s="27">
        <f>SUM(Emissions!AO18:AO23)</f>
        <v>10.890961144941771</v>
      </c>
      <c r="AN12" s="27">
        <f>SUM(Emissions!AP18:AP23)</f>
        <v>10.975817414769899</v>
      </c>
      <c r="AO12" s="27">
        <f>SUM(Emissions!AQ18:AQ23)</f>
        <v>11.075264087850503</v>
      </c>
      <c r="AP12" s="27">
        <f>SUM(Emissions!AR18:AR23)</f>
        <v>11.175865145417045</v>
      </c>
      <c r="AQ12" s="27">
        <f>SUM(Emissions!AS18:AS23)</f>
        <v>11.287156006535666</v>
      </c>
      <c r="AR12" s="27">
        <f>SUM(Emissions!AT18:AT23)</f>
        <v>11.398041173596441</v>
      </c>
      <c r="AS12" s="27">
        <f>SUM(Emissions!AU18:AU23)</f>
        <v>11.519028954838159</v>
      </c>
      <c r="AT12" s="27">
        <f>SUM(Emissions!AV18:AV23)</f>
        <v>11.640565723388512</v>
      </c>
      <c r="AU12" s="27">
        <f>SUM(Emissions!AW18:AW23)</f>
        <v>11.781496853302766</v>
      </c>
      <c r="AV12" s="27">
        <f>SUM(Emissions!AX18:AX23)</f>
        <v>11.931597543391192</v>
      </c>
      <c r="AW12" s="27">
        <f>SUM(Emissions!AY18:AY23)</f>
        <v>12.090113046787243</v>
      </c>
      <c r="AX12" s="27">
        <f>SUM(Emissions!AZ18:AZ23)</f>
        <v>12.27136390272778</v>
      </c>
      <c r="AY12" s="27">
        <f>SUM(Emissions!BA18:BA23)</f>
        <v>12.443631674880182</v>
      </c>
      <c r="AZ12" s="27">
        <f>SUM(Emissions!BB18:BB23)</f>
        <v>12.623857016234879</v>
      </c>
      <c r="BA12" s="27">
        <f>SUM(Emissions!BC18:BC23)</f>
        <v>12.821345605615724</v>
      </c>
      <c r="BB12" s="27">
        <f>SUM(Emissions!BD18:BD23)</f>
        <v>13.006837773417519</v>
      </c>
      <c r="BC12" s="27">
        <f>SUM(Emissions!BE18:BE23)</f>
        <v>13.194926478907503</v>
      </c>
      <c r="BD12" s="27">
        <f>SUM(Emissions!BF18:BF23)</f>
        <v>13.386128376780169</v>
      </c>
      <c r="BE12" s="27">
        <f>SUM(Emissions!BG18:BG23)</f>
        <v>13.584066481718706</v>
      </c>
      <c r="BF12" s="27">
        <f>SUM(Emissions!BH18:BH23)</f>
        <v>13.773456543669994</v>
      </c>
      <c r="BG12" s="27">
        <f>SUM(Emissions!BI18:BI23)</f>
        <v>13.969463930181789</v>
      </c>
      <c r="BH12" s="27">
        <f>SUM(Emissions!BJ18:BJ23)</f>
        <v>14.172900714478779</v>
      </c>
      <c r="BI12" s="27">
        <f>SUM(Emissions!BK18:BK23)</f>
        <v>14.384619276584957</v>
      </c>
      <c r="BJ12" s="27">
        <f>SUM(Emissions!BL18:BL23)</f>
        <v>14.593691654084569</v>
      </c>
      <c r="BK12" s="27">
        <f>SUM(Emissions!BM18:BM23)</f>
        <v>14.624312529425708</v>
      </c>
      <c r="BL12" s="27">
        <f>SUM(Emissions!BN18:BN23)</f>
        <v>14.627945278053129</v>
      </c>
      <c r="BM12" s="27">
        <f>SUM(Emissions!BO18:BO23)</f>
        <v>14.640249251865892</v>
      </c>
      <c r="BN12" s="27">
        <f>SUM(Emissions!BP18:BP23)</f>
        <v>14.644704252265697</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4.0985008204439399E-2</v>
      </c>
      <c r="AK13" s="27">
        <f>SUM(Emissions!AM24:AM25)</f>
        <v>4.1046811040661005E-2</v>
      </c>
      <c r="AL13" s="27">
        <f>SUM(Emissions!AN24:AN25)</f>
        <v>4.1115769418240189E-2</v>
      </c>
      <c r="AM13" s="27">
        <f>SUM(Emissions!AO24:AO25)</f>
        <v>4.1193477569674133E-2</v>
      </c>
      <c r="AN13" s="27">
        <f>SUM(Emissions!AP24:AP25)</f>
        <v>4.1280795151020851E-2</v>
      </c>
      <c r="AO13" s="27">
        <f>SUM(Emissions!AQ24:AQ25)</f>
        <v>4.1377428825943662E-2</v>
      </c>
      <c r="AP13" s="27">
        <f>SUM(Emissions!AR24:AR25)</f>
        <v>4.1436972583153625E-2</v>
      </c>
      <c r="AQ13" s="27">
        <f>SUM(Emissions!AS24:AS25)</f>
        <v>4.1504299281488327E-2</v>
      </c>
      <c r="AR13" s="27">
        <f>SUM(Emissions!AT24:AT25)</f>
        <v>4.1578363459726236E-2</v>
      </c>
      <c r="AS13" s="27">
        <f>SUM(Emissions!AU24:AU25)</f>
        <v>4.1659501020443607E-2</v>
      </c>
      <c r="AT13" s="27">
        <f>SUM(Emissions!AV24:AV25)</f>
        <v>4.1746831208431374E-2</v>
      </c>
      <c r="AU13" s="27">
        <f>SUM(Emissions!AW24:AW25)</f>
        <v>4.1804802450461177E-2</v>
      </c>
      <c r="AV13" s="27">
        <f>SUM(Emissions!AX24:AX25)</f>
        <v>4.1868660445123988E-2</v>
      </c>
      <c r="AW13" s="27">
        <f>SUM(Emissions!AY24:AY25)</f>
        <v>4.19381308995831E-2</v>
      </c>
      <c r="AX13" s="27">
        <f>SUM(Emissions!AZ24:AZ25)</f>
        <v>4.2013892387580465E-2</v>
      </c>
      <c r="AY13" s="27">
        <f>SUM(Emissions!BA24:BA25)</f>
        <v>4.2093792045972758E-2</v>
      </c>
      <c r="AZ13" s="27">
        <f>SUM(Emissions!BB24:BB25)</f>
        <v>4.2144313038712432E-2</v>
      </c>
      <c r="BA13" s="27">
        <f>SUM(Emissions!BC24:BC25)</f>
        <v>4.2199992072646908E-2</v>
      </c>
      <c r="BB13" s="27">
        <f>SUM(Emissions!BD24:BD25)</f>
        <v>4.2258867316680715E-2</v>
      </c>
      <c r="BC13" s="27">
        <f>SUM(Emissions!BE24:BE25)</f>
        <v>4.2321696176284888E-2</v>
      </c>
      <c r="BD13" s="27">
        <f>SUM(Emissions!BF24:BF25)</f>
        <v>4.2388377527982184E-2</v>
      </c>
      <c r="BE13" s="27">
        <f>SUM(Emissions!BG24:BG25)</f>
        <v>4.2427018000580269E-2</v>
      </c>
      <c r="BF13" s="27">
        <f>SUM(Emissions!BH24:BH25)</f>
        <v>4.2468358083649224E-2</v>
      </c>
      <c r="BG13" s="27">
        <f>SUM(Emissions!BI24:BI25)</f>
        <v>4.251321684810188E-2</v>
      </c>
      <c r="BH13" s="27">
        <f>SUM(Emissions!BJ24:BJ25)</f>
        <v>4.2561537928840425E-2</v>
      </c>
      <c r="BI13" s="27">
        <f>SUM(Emissions!BK24:BK25)</f>
        <v>4.2613274328987268E-2</v>
      </c>
      <c r="BJ13" s="27">
        <f>SUM(Emissions!BL24:BL25)</f>
        <v>4.2635318190576671E-2</v>
      </c>
      <c r="BK13" s="27">
        <f>SUM(Emissions!BM24:BM25)</f>
        <v>4.2649028116434853E-2</v>
      </c>
      <c r="BL13" s="27">
        <f>SUM(Emissions!BN24:BN25)</f>
        <v>4.266359975029059E-2</v>
      </c>
      <c r="BM13" s="27">
        <f>SUM(Emissions!BO24:BO25)</f>
        <v>4.2681133232518542E-2</v>
      </c>
      <c r="BN13" s="27">
        <f>SUM(Emissions!BP24:BP25)</f>
        <v>4.2700543680392146E-2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4.412044437087502E-2</v>
      </c>
      <c r="AK14" s="27">
        <f>SUM(Emissions!AM26:AM27)</f>
        <v>4.4247628390097493E-2</v>
      </c>
      <c r="AL14" s="27">
        <f>SUM(Emissions!AN26:AN27)</f>
        <v>4.4382827372683523E-2</v>
      </c>
      <c r="AM14" s="27">
        <f>SUM(Emissions!AO26:AO27)</f>
        <v>4.4528853311027197E-2</v>
      </c>
      <c r="AN14" s="27">
        <f>SUM(Emissions!AP26:AP27)</f>
        <v>4.4687271080544003E-2</v>
      </c>
      <c r="AO14" s="27">
        <f>SUM(Emissions!AQ26:AQ27)</f>
        <v>4.4857743276497872E-2</v>
      </c>
      <c r="AP14" s="27">
        <f>SUM(Emissions!AR26:AR27)</f>
        <v>4.4965595728257451E-2</v>
      </c>
      <c r="AQ14" s="27">
        <f>SUM(Emissions!AS26:AS27)</f>
        <v>4.5083589366340229E-2</v>
      </c>
      <c r="AR14" s="27">
        <f>SUM(Emissions!AT26:AT27)</f>
        <v>4.5210134036368366E-2</v>
      </c>
      <c r="AS14" s="27">
        <f>SUM(Emissions!AU26:AU27)</f>
        <v>4.5345852051225932E-2</v>
      </c>
      <c r="AT14" s="27">
        <f>SUM(Emissions!AV26:AV27)</f>
        <v>4.5489405114197551E-2</v>
      </c>
      <c r="AU14" s="27">
        <f>SUM(Emissions!AW26:AW27)</f>
        <v>4.5584177572543946E-2</v>
      </c>
      <c r="AV14" s="27">
        <f>SUM(Emissions!AX26:AX27)</f>
        <v>4.5686654026688284E-2</v>
      </c>
      <c r="AW14" s="27">
        <f>SUM(Emissions!AY26:AY27)</f>
        <v>4.5796444607492631E-2</v>
      </c>
      <c r="AX14" s="27">
        <f>SUM(Emissions!AZ26:AZ27)</f>
        <v>4.5914666130803035E-2</v>
      </c>
      <c r="AY14" s="27">
        <f>SUM(Emissions!BA26:BA27)</f>
        <v>4.6037942272215047E-2</v>
      </c>
      <c r="AZ14" s="27">
        <f>SUM(Emissions!BB26:BB27)</f>
        <v>4.6113401013379234E-2</v>
      </c>
      <c r="BA14" s="27">
        <f>SUM(Emissions!BC26:BC27)</f>
        <v>4.6195800922850971E-2</v>
      </c>
      <c r="BB14" s="27">
        <f>SUM(Emissions!BD26:BD27)</f>
        <v>4.6282075673719794E-2</v>
      </c>
      <c r="BC14" s="27">
        <f>SUM(Emissions!BE26:BE27)</f>
        <v>4.6373447130663124E-2</v>
      </c>
      <c r="BD14" s="27">
        <f>SUM(Emissions!BF26:BF27)</f>
        <v>4.646977941343855E-2</v>
      </c>
      <c r="BE14" s="27">
        <f>SUM(Emissions!BG26:BG27)</f>
        <v>4.6521196568445784E-2</v>
      </c>
      <c r="BF14" s="27">
        <f>SUM(Emissions!BH26:BH27)</f>
        <v>4.6575985648777019E-2</v>
      </c>
      <c r="BG14" s="27">
        <f>SUM(Emissions!BI26:BI27)</f>
        <v>4.6635443985081376E-2</v>
      </c>
      <c r="BH14" s="27">
        <f>SUM(Emissions!BJ26:BJ27)</f>
        <v>4.6699495347732378E-2</v>
      </c>
      <c r="BI14" s="27">
        <f>SUM(Emissions!BK26:BK27)</f>
        <v>4.6768076714505717E-2</v>
      </c>
      <c r="BJ14" s="27">
        <f>SUM(Emissions!BL26:BL27)</f>
        <v>4.6789838383045762E-2</v>
      </c>
      <c r="BK14" s="27">
        <f>SUM(Emissions!BM26:BM27)</f>
        <v>4.6798117377000202E-2</v>
      </c>
      <c r="BL14" s="27">
        <f>SUM(Emissions!BN26:BN27)</f>
        <v>4.6807222415749694E-2</v>
      </c>
      <c r="BM14" s="27">
        <f>SUM(Emissions!BO26:BO27)</f>
        <v>4.6820414367182192E-2</v>
      </c>
      <c r="BN14" s="27">
        <f>SUM(Emissions!BP26:BP27)</f>
        <v>4.683602307582406E-2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3.9372179078561824E-3</v>
      </c>
      <c r="AK15" s="27">
        <f>Emissions!AM28</f>
        <v>3.9864333672827218E-3</v>
      </c>
      <c r="AL15" s="27">
        <f>Emissions!AN28</f>
        <v>4.0098810779398324E-3</v>
      </c>
      <c r="AM15" s="27">
        <f>Emissions!AO28</f>
        <v>4.0262920461846766E-3</v>
      </c>
      <c r="AN15" s="27">
        <f>Emissions!AP28</f>
        <v>4.0473225985176902E-3</v>
      </c>
      <c r="AO15" s="27">
        <f>Emissions!AQ28</f>
        <v>4.074383306542164E-3</v>
      </c>
      <c r="AP15" s="27">
        <f>Emissions!AR28</f>
        <v>4.1080985475620913E-3</v>
      </c>
      <c r="AQ15" s="27">
        <f>Emissions!AS28</f>
        <v>4.1458897675838548E-3</v>
      </c>
      <c r="AR15" s="27">
        <f>Emissions!AT28</f>
        <v>4.1821304640093163E-3</v>
      </c>
      <c r="AS15" s="27">
        <f>Emissions!AU28</f>
        <v>4.2221229305497961E-3</v>
      </c>
      <c r="AT15" s="27">
        <f>Emissions!AV28</f>
        <v>4.2610671586769686E-3</v>
      </c>
      <c r="AU15" s="27">
        <f>Emissions!AW28</f>
        <v>4.3141633883196449E-3</v>
      </c>
      <c r="AV15" s="27">
        <f>Emissions!AX28</f>
        <v>4.3704957891268431E-3</v>
      </c>
      <c r="AW15" s="27">
        <f>Emissions!AY28</f>
        <v>4.4296512445585103E-3</v>
      </c>
      <c r="AX15" s="27">
        <f>Emissions!AZ28</f>
        <v>4.4985669451235956E-3</v>
      </c>
      <c r="AY15" s="27">
        <f>Emissions!BA28</f>
        <v>4.5617145795403069E-3</v>
      </c>
      <c r="AZ15" s="27">
        <f>Emissions!BB28</f>
        <v>4.6334656998874083E-3</v>
      </c>
      <c r="BA15" s="27">
        <f>Emissions!BC28</f>
        <v>4.7123005451398577E-3</v>
      </c>
      <c r="BB15" s="27">
        <f>Emissions!BD28</f>
        <v>4.7841221537826282E-3</v>
      </c>
      <c r="BC15" s="27">
        <f>Emissions!BE28</f>
        <v>4.8559702127132821E-3</v>
      </c>
      <c r="BD15" s="27">
        <f>Emissions!BF28</f>
        <v>4.9280850035983512E-3</v>
      </c>
      <c r="BE15" s="27">
        <f>Emissions!BG28</f>
        <v>5.0084446943362898E-3</v>
      </c>
      <c r="BF15" s="27">
        <f>Emissions!BH28</f>
        <v>5.0837335089823875E-3</v>
      </c>
      <c r="BG15" s="27">
        <f>Emissions!BI28</f>
        <v>5.1611191065489073E-3</v>
      </c>
      <c r="BH15" s="27">
        <f>Emissions!BJ28</f>
        <v>5.2409553047308866E-3</v>
      </c>
      <c r="BI15" s="27">
        <f>Emissions!BK28</f>
        <v>5.3236082001030466E-3</v>
      </c>
      <c r="BJ15" s="27">
        <f>Emissions!BL28</f>
        <v>5.410394166455691E-3</v>
      </c>
      <c r="BK15" s="27">
        <f>Emissions!BM28</f>
        <v>5.4135877415440467E-3</v>
      </c>
      <c r="BL15" s="27">
        <f>Emissions!BN28</f>
        <v>5.4038846879758207E-3</v>
      </c>
      <c r="BM15" s="27">
        <f>Emissions!BO28</f>
        <v>5.3978417071706688E-3</v>
      </c>
      <c r="BN15" s="27">
        <f>Emissions!BP28</f>
        <v>5.3878450747085888E-3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19.442069538222988</v>
      </c>
      <c r="AK17" s="27">
        <f>SUM(Emissions!AM30:AM31)</f>
        <v>19.687318902358342</v>
      </c>
      <c r="AL17" s="27">
        <f>SUM(Emissions!AN30:AN31)</f>
        <v>19.683255258569837</v>
      </c>
      <c r="AM17" s="27">
        <f>SUM(Emissions!AO30:AO31)</f>
        <v>19.617277145994009</v>
      </c>
      <c r="AN17" s="27">
        <f>SUM(Emissions!AP30:AP31)</f>
        <v>19.601521636066867</v>
      </c>
      <c r="AO17" s="27">
        <f>SUM(Emissions!AQ30:AQ31)</f>
        <v>19.647309995393698</v>
      </c>
      <c r="AP17" s="27">
        <f>SUM(Emissions!AR30:AR31)</f>
        <v>19.72740206955552</v>
      </c>
      <c r="AQ17" s="27">
        <f>SUM(Emissions!AS30:AS31)</f>
        <v>19.846282155426422</v>
      </c>
      <c r="AR17" s="27">
        <f>SUM(Emissions!AT30:AT31)</f>
        <v>19.951321207663486</v>
      </c>
      <c r="AS17" s="27">
        <f>SUM(Emissions!AU30:AU31)</f>
        <v>20.090417207110466</v>
      </c>
      <c r="AT17" s="27">
        <f>SUM(Emissions!AV30:AV31)</f>
        <v>20.219595936565351</v>
      </c>
      <c r="AU17" s="27">
        <f>SUM(Emissions!AW30:AW31)</f>
        <v>20.447435829534445</v>
      </c>
      <c r="AV17" s="27">
        <f>SUM(Emissions!AX30:AX31)</f>
        <v>20.699536832164995</v>
      </c>
      <c r="AW17" s="27">
        <f>SUM(Emissions!AY30:AY31)</f>
        <v>20.971372621975856</v>
      </c>
      <c r="AX17" s="27">
        <f>SUM(Emissions!AZ30:AZ31)</f>
        <v>21.321144771244516</v>
      </c>
      <c r="AY17" s="27">
        <f>SUM(Emissions!BA30:BA31)</f>
        <v>21.615502661437517</v>
      </c>
      <c r="AZ17" s="27">
        <f>SUM(Emissions!BB30:BB31)</f>
        <v>21.950270972106207</v>
      </c>
      <c r="BA17" s="27">
        <f>SUM(Emissions!BC30:BC31)</f>
        <v>22.335122314316902</v>
      </c>
      <c r="BB17" s="27">
        <f>SUM(Emissions!BD30:BD31)</f>
        <v>22.653613739726683</v>
      </c>
      <c r="BC17" s="27">
        <f>SUM(Emissions!BE30:BE31)</f>
        <v>22.964350552761484</v>
      </c>
      <c r="BD17" s="27">
        <f>SUM(Emissions!BF30:BF31)</f>
        <v>23.269299099771825</v>
      </c>
      <c r="BE17" s="27">
        <f>SUM(Emissions!BG30:BG31)</f>
        <v>23.605846193180241</v>
      </c>
      <c r="BF17" s="27">
        <f>SUM(Emissions!BH30:BH31)</f>
        <v>23.893052268384832</v>
      </c>
      <c r="BG17" s="27">
        <f>SUM(Emissions!BI30:BI31)</f>
        <v>24.187290165767511</v>
      </c>
      <c r="BH17" s="27">
        <f>SUM(Emissions!BJ30:BJ31)</f>
        <v>24.490723139533884</v>
      </c>
      <c r="BI17" s="27">
        <f>SUM(Emissions!BK30:BK31)</f>
        <v>24.805487145324662</v>
      </c>
      <c r="BJ17" s="27">
        <f>SUM(Emissions!BL30:BL31)</f>
        <v>25.113727036239723</v>
      </c>
      <c r="BK17" s="27">
        <f>SUM(Emissions!BM30:BM31)</f>
        <v>24.803017552967852</v>
      </c>
      <c r="BL17" s="27">
        <f>SUM(Emissions!BN30:BN31)</f>
        <v>24.404417723360378</v>
      </c>
      <c r="BM17" s="27">
        <f>SUM(Emissions!BO30:BO31)</f>
        <v>24.038508353845604</v>
      </c>
      <c r="BN17" s="27">
        <f>SUM(Emissions!BP30:BP31)</f>
        <v>23.6508131628574</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2.6594392182575848</v>
      </c>
      <c r="AK18" s="27">
        <f>SUM(Emissions!AM32:AM35)</f>
        <v>2.7546378741025119</v>
      </c>
      <c r="AL18" s="27">
        <f>SUM(Emissions!AN32:AN35)</f>
        <v>2.805445459582617</v>
      </c>
      <c r="AM18" s="27">
        <f>SUM(Emissions!AO32:AO35)</f>
        <v>2.8447335563914393</v>
      </c>
      <c r="AN18" s="27">
        <f>SUM(Emissions!AP32:AP35)</f>
        <v>2.8931593639960203</v>
      </c>
      <c r="AO18" s="27">
        <f>SUM(Emissions!AQ32:AQ35)</f>
        <v>2.9533307038063938</v>
      </c>
      <c r="AP18" s="27">
        <f>SUM(Emissions!AR32:AR35)</f>
        <v>3.0218924720499252</v>
      </c>
      <c r="AQ18" s="27">
        <f>SUM(Emissions!AS32:AS35)</f>
        <v>3.0986794755499667</v>
      </c>
      <c r="AR18" s="27">
        <f>SUM(Emissions!AT32:AT35)</f>
        <v>3.1736038403256734</v>
      </c>
      <c r="AS18" s="27">
        <f>SUM(Emissions!AU32:AU35)</f>
        <v>3.2562524932550785</v>
      </c>
      <c r="AT18" s="27">
        <f>SUM(Emissions!AV32:AV35)</f>
        <v>3.3379827046987005</v>
      </c>
      <c r="AU18" s="27">
        <f>SUM(Emissions!AW32:AW35)</f>
        <v>3.442299984327561</v>
      </c>
      <c r="AV18" s="27">
        <f>SUM(Emissions!AX32:AX35)</f>
        <v>3.5534126647083824</v>
      </c>
      <c r="AW18" s="27">
        <f>SUM(Emissions!AY32:AY35)</f>
        <v>3.670627670906415</v>
      </c>
      <c r="AX18" s="27">
        <f>SUM(Emissions!AZ32:AZ35)</f>
        <v>3.8067149053407618</v>
      </c>
      <c r="AY18" s="27">
        <f>SUM(Emissions!BA32:BA35)</f>
        <v>3.9333150465165687</v>
      </c>
      <c r="AZ18" s="27">
        <f>SUM(Emissions!BB32:BB35)</f>
        <v>4.0721979807250568</v>
      </c>
      <c r="BA18" s="27">
        <f>SUM(Emissions!BC32:BC35)</f>
        <v>4.224980217076526</v>
      </c>
      <c r="BB18" s="27">
        <f>SUM(Emissions!BD32:BD35)</f>
        <v>4.3657432118317132</v>
      </c>
      <c r="BC18" s="27">
        <f>SUM(Emissions!BE32:BE35)</f>
        <v>4.507461919365924</v>
      </c>
      <c r="BD18" s="27">
        <f>SUM(Emissions!BF32:BF35)</f>
        <v>4.6506075438768644</v>
      </c>
      <c r="BE18" s="27">
        <f>SUM(Emissions!BG32:BG35)</f>
        <v>4.8049422375024751</v>
      </c>
      <c r="BF18" s="27">
        <f>SUM(Emissions!BH32:BH35)</f>
        <v>4.9505660139293193</v>
      </c>
      <c r="BG18" s="27">
        <f>SUM(Emissions!BI32:BI35)</f>
        <v>5.1007863800474418</v>
      </c>
      <c r="BH18" s="27">
        <f>SUM(Emissions!BJ32:BJ35)</f>
        <v>5.2562962579160191</v>
      </c>
      <c r="BI18" s="27">
        <f>SUM(Emissions!BK32:BK35)</f>
        <v>5.4178158212827769</v>
      </c>
      <c r="BJ18" s="27">
        <f>SUM(Emissions!BL32:BL35)</f>
        <v>5.5819233559294155</v>
      </c>
      <c r="BK18" s="27">
        <f>SUM(Emissions!BM32:BM35)</f>
        <v>5.5908293656014756</v>
      </c>
      <c r="BL18" s="27">
        <f>SUM(Emissions!BN32:BN35)</f>
        <v>5.5761028786764451</v>
      </c>
      <c r="BM18" s="27">
        <f>SUM(Emissions!BO32:BO35)</f>
        <v>5.5685597991113527</v>
      </c>
      <c r="BN18" s="27">
        <f>SUM(Emissions!BP32:BP35)</f>
        <v>5.5539974377736518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4.8544621044382188</v>
      </c>
      <c r="AK19" s="40">
        <f t="shared" si="11"/>
        <v>4.9920539125303236</v>
      </c>
      <c r="AL19" s="40">
        <f t="shared" ref="AL19:BN19" si="12">SUM(AL20:AL26)</f>
        <v>5.0667023323485552</v>
      </c>
      <c r="AM19" s="40">
        <f t="shared" si="12"/>
        <v>5.1252451150914924</v>
      </c>
      <c r="AN19" s="40">
        <f t="shared" si="12"/>
        <v>5.1970591217967854</v>
      </c>
      <c r="AO19" s="40">
        <f t="shared" si="12"/>
        <v>5.2858172319388919</v>
      </c>
      <c r="AP19" s="40">
        <f t="shared" si="12"/>
        <v>5.384440349426618</v>
      </c>
      <c r="AQ19" s="40">
        <f t="shared" si="12"/>
        <v>5.4949406024670191</v>
      </c>
      <c r="AR19" s="40">
        <f t="shared" si="12"/>
        <v>5.602978808837717</v>
      </c>
      <c r="AS19" s="40">
        <f t="shared" si="12"/>
        <v>5.722148800291647</v>
      </c>
      <c r="AT19" s="40">
        <f t="shared" si="12"/>
        <v>5.8401771479502749</v>
      </c>
      <c r="AU19" s="40">
        <f t="shared" si="12"/>
        <v>5.9828099156507522</v>
      </c>
      <c r="AV19" s="40">
        <f t="shared" si="12"/>
        <v>6.1350202934821727</v>
      </c>
      <c r="AW19" s="40">
        <f t="shared" si="12"/>
        <v>6.2957953326928973</v>
      </c>
      <c r="AX19" s="40">
        <f t="shared" si="12"/>
        <v>6.4831178405110936</v>
      </c>
      <c r="AY19" s="40">
        <f t="shared" si="12"/>
        <v>6.6569464767322835</v>
      </c>
      <c r="AZ19" s="40">
        <f t="shared" si="12"/>
        <v>6.8463115018467171</v>
      </c>
      <c r="BA19" s="40">
        <f t="shared" si="12"/>
        <v>7.0550917025421036</v>
      </c>
      <c r="BB19" s="40">
        <f t="shared" si="12"/>
        <v>7.2468451222144719</v>
      </c>
      <c r="BC19" s="40">
        <f t="shared" si="12"/>
        <v>7.439832517483322</v>
      </c>
      <c r="BD19" s="40">
        <f t="shared" si="12"/>
        <v>7.6347191693118663</v>
      </c>
      <c r="BE19" s="40">
        <f t="shared" si="12"/>
        <v>7.8470632141971217</v>
      </c>
      <c r="BF19" s="40">
        <f t="shared" si="12"/>
        <v>8.0472169488210969</v>
      </c>
      <c r="BG19" s="40">
        <f t="shared" si="12"/>
        <v>8.2538150269064303</v>
      </c>
      <c r="BH19" s="40">
        <f t="shared" si="12"/>
        <v>8.4678209622263587</v>
      </c>
      <c r="BI19" s="40">
        <f t="shared" si="12"/>
        <v>8.6902351273936933</v>
      </c>
      <c r="BJ19" s="40">
        <f t="shared" si="12"/>
        <v>8.9147780137415253</v>
      </c>
      <c r="BK19" s="40">
        <f t="shared" si="12"/>
        <v>8.9228122595229493</v>
      </c>
      <c r="BL19" s="40">
        <f t="shared" si="12"/>
        <v>8.8981358375412292</v>
      </c>
      <c r="BM19" s="40">
        <f t="shared" si="12"/>
        <v>8.8837429598091262</v>
      </c>
      <c r="BN19" s="40">
        <f t="shared" si="12"/>
        <v>8.8598278194494462</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2.4883177866160517</v>
      </c>
      <c r="AK20" s="27">
        <f>SUM(Emissions!AM36:AM41)</f>
        <v>2.5533340104891544</v>
      </c>
      <c r="AL20" s="27">
        <f>SUM(Emissions!AN36:AN41)</f>
        <v>2.5902356740993611</v>
      </c>
      <c r="AM20" s="27">
        <f>SUM(Emissions!AO36:AO41)</f>
        <v>2.6200020524092649</v>
      </c>
      <c r="AN20" s="27">
        <f>SUM(Emissions!AP36:AP41)</f>
        <v>2.6558041902392384</v>
      </c>
      <c r="AO20" s="27">
        <f>SUM(Emissions!AQ36:AQ41)</f>
        <v>2.6992939079417955</v>
      </c>
      <c r="AP20" s="27">
        <f>SUM(Emissions!AR36:AR41)</f>
        <v>2.7463856283382198</v>
      </c>
      <c r="AQ20" s="27">
        <f>SUM(Emissions!AS36:AS41)</f>
        <v>2.7988959738860331</v>
      </c>
      <c r="AR20" s="27">
        <f>SUM(Emissions!AT36:AT41)</f>
        <v>2.8503883143111031</v>
      </c>
      <c r="AS20" s="27">
        <f>SUM(Emissions!AU36:AU41)</f>
        <v>2.9069676719947135</v>
      </c>
      <c r="AT20" s="27">
        <f>SUM(Emissions!AV36:AV41)</f>
        <v>2.963122436266151</v>
      </c>
      <c r="AU20" s="27">
        <f>SUM(Emissions!AW36:AW41)</f>
        <v>3.0265305973066603</v>
      </c>
      <c r="AV20" s="27">
        <f>SUM(Emissions!AX36:AX41)</f>
        <v>3.0942439601924203</v>
      </c>
      <c r="AW20" s="27">
        <f>SUM(Emissions!AY36:AY41)</f>
        <v>3.1658010676226587</v>
      </c>
      <c r="AX20" s="27">
        <f>SUM(Emissions!AZ36:AZ41)</f>
        <v>3.2492506425421803</v>
      </c>
      <c r="AY20" s="27">
        <f>SUM(Emissions!BA36:BA41)</f>
        <v>3.326649332382964</v>
      </c>
      <c r="AZ20" s="27">
        <f>SUM(Emissions!BB36:BB41)</f>
        <v>3.4103306492306737</v>
      </c>
      <c r="BA20" s="27">
        <f>SUM(Emissions!BC36:BC41)</f>
        <v>3.5026858142304298</v>
      </c>
      <c r="BB20" s="27">
        <f>SUM(Emissions!BD36:BD41)</f>
        <v>3.5874273379655945</v>
      </c>
      <c r="BC20" s="27">
        <f>SUM(Emissions!BE36:BE41)</f>
        <v>3.6727259184833754</v>
      </c>
      <c r="BD20" s="27">
        <f>SUM(Emissions!BF36:BF41)</f>
        <v>3.7588826578031131</v>
      </c>
      <c r="BE20" s="27">
        <f>SUM(Emissions!BG36:BG41)</f>
        <v>3.8541126252278826</v>
      </c>
      <c r="BF20" s="27">
        <f>SUM(Emissions!BH36:BH41)</f>
        <v>3.9439810019288499</v>
      </c>
      <c r="BG20" s="27">
        <f>SUM(Emissions!BI36:BI41)</f>
        <v>4.0368020435417105</v>
      </c>
      <c r="BH20" s="27">
        <f>SUM(Emissions!BJ36:BJ41)</f>
        <v>4.1330085783822783</v>
      </c>
      <c r="BI20" s="27">
        <f>SUM(Emissions!BK36:BK41)</f>
        <v>4.2330501923140442</v>
      </c>
      <c r="BJ20" s="27">
        <f>SUM(Emissions!BL36:BL41)</f>
        <v>4.3335246738069131</v>
      </c>
      <c r="BK20" s="27">
        <f>SUM(Emissions!BM36:BM41)</f>
        <v>4.3375520599380302</v>
      </c>
      <c r="BL20" s="27">
        <f>SUM(Emissions!BN36:BN41)</f>
        <v>4.3270869825536415</v>
      </c>
      <c r="BM20" s="27">
        <f>SUM(Emissions!BO36:BO41)</f>
        <v>4.3212996102364674</v>
      </c>
      <c r="BN20" s="27">
        <f>SUM(Emissions!BP36:BP41)</f>
        <v>4.3113568809706244</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0.18349235281611537</v>
      </c>
      <c r="AK21" s="27">
        <f>SUM(Emissions!AM42:AM43)</f>
        <v>0.18376904784012132</v>
      </c>
      <c r="AL21" s="27">
        <f>SUM(Emissions!AN42:AN43)</f>
        <v>0.18407777865420996</v>
      </c>
      <c r="AM21" s="27">
        <f>SUM(Emissions!AO42:AO43)</f>
        <v>0.18442568273339133</v>
      </c>
      <c r="AN21" s="27">
        <f>SUM(Emissions!AP42:AP43)</f>
        <v>0.18481660880966785</v>
      </c>
      <c r="AO21" s="27">
        <f>SUM(Emissions!AQ42:AQ43)</f>
        <v>0.1852492435985742</v>
      </c>
      <c r="AP21" s="27">
        <f>SUM(Emissions!AR42:AR43)</f>
        <v>0.18551582458963972</v>
      </c>
      <c r="AQ21" s="27">
        <f>SUM(Emissions!AS42:AS43)</f>
        <v>0.18581725027737295</v>
      </c>
      <c r="AR21" s="27">
        <f>SUM(Emissions!AT42:AT43)</f>
        <v>0.18614884006885174</v>
      </c>
      <c r="AS21" s="27">
        <f>SUM(Emissions!AU42:AU43)</f>
        <v>0.18651209782016231</v>
      </c>
      <c r="AT21" s="27">
        <f>SUM(Emissions!AV42:AV43)</f>
        <v>0.18690308033713091</v>
      </c>
      <c r="AU21" s="27">
        <f>SUM(Emissions!AW42:AW43)</f>
        <v>0.18716262108292411</v>
      </c>
      <c r="AV21" s="27">
        <f>SUM(Emissions!AX42:AX43)</f>
        <v>0.18744851717518179</v>
      </c>
      <c r="AW21" s="27">
        <f>SUM(Emissions!AY42:AY43)</f>
        <v>0.18775954058833622</v>
      </c>
      <c r="AX21" s="27">
        <f>SUM(Emissions!AZ42:AZ43)</f>
        <v>0.188098729337943</v>
      </c>
      <c r="AY21" s="27">
        <f>SUM(Emissions!BA42:BA43)</f>
        <v>0.18845644492590807</v>
      </c>
      <c r="AZ21" s="27">
        <f>SUM(Emissions!BB42:BB43)</f>
        <v>0.18868263045643593</v>
      </c>
      <c r="BA21" s="27">
        <f>SUM(Emissions!BC42:BC43)</f>
        <v>0.18893190884838362</v>
      </c>
      <c r="BB21" s="27">
        <f>SUM(Emissions!BD42:BD43)</f>
        <v>0.18919549686565318</v>
      </c>
      <c r="BC21" s="27">
        <f>SUM(Emissions!BE42:BE43)</f>
        <v>0.18947678545820434</v>
      </c>
      <c r="BD21" s="27">
        <f>SUM(Emissions!BF42:BF43)</f>
        <v>0.18977532189013241</v>
      </c>
      <c r="BE21" s="27">
        <f>SUM(Emissions!BG42:BG43)</f>
        <v>0.18994831761568118</v>
      </c>
      <c r="BF21" s="27">
        <f>SUM(Emissions!BH42:BH43)</f>
        <v>0.19013339966007398</v>
      </c>
      <c r="BG21" s="27">
        <f>SUM(Emissions!BI42:BI43)</f>
        <v>0.19033423505317149</v>
      </c>
      <c r="BH21" s="27">
        <f>SUM(Emissions!BJ42:BJ43)</f>
        <v>0.19055057144503229</v>
      </c>
      <c r="BI21" s="27">
        <f>SUM(Emissions!BK42:BK43)</f>
        <v>0.19078219842780186</v>
      </c>
      <c r="BJ21" s="27">
        <f>SUM(Emissions!BL42:BL43)</f>
        <v>0.19088089012521509</v>
      </c>
      <c r="BK21" s="27">
        <f>SUM(Emissions!BM42:BM43)</f>
        <v>0.19094227028988664</v>
      </c>
      <c r="BL21" s="27">
        <f>SUM(Emissions!BN42:BN43)</f>
        <v>0.19100750837321767</v>
      </c>
      <c r="BM21" s="27">
        <f>SUM(Emissions!BO42:BO43)</f>
        <v>0.19108600683028804</v>
      </c>
      <c r="BN21" s="27">
        <f>SUM(Emissions!BP42:BP43)</f>
        <v>0.19117290857572086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0.1346358088508918</v>
      </c>
      <c r="AK22" s="27">
        <f>SUM(Emissions!AM44:AM45)</f>
        <v>0.13502391743740072</v>
      </c>
      <c r="AL22" s="27">
        <f>SUM(Emissions!AN44:AN45)</f>
        <v>0.13543648409750222</v>
      </c>
      <c r="AM22" s="27">
        <f>SUM(Emissions!AO44:AO45)</f>
        <v>0.13588208977084601</v>
      </c>
      <c r="AN22" s="27">
        <f>SUM(Emissions!AP44:AP45)</f>
        <v>0.13636550975537656</v>
      </c>
      <c r="AO22" s="27">
        <f>SUM(Emissions!AQ44:AQ45)</f>
        <v>0.13688571444316044</v>
      </c>
      <c r="AP22" s="27">
        <f>SUM(Emissions!AR44:AR45)</f>
        <v>0.13721483175569568</v>
      </c>
      <c r="AQ22" s="27">
        <f>SUM(Emissions!AS44:AS45)</f>
        <v>0.13757489542071671</v>
      </c>
      <c r="AR22" s="27">
        <f>SUM(Emissions!AT44:AT45)</f>
        <v>0.13796105300022321</v>
      </c>
      <c r="AS22" s="27">
        <f>SUM(Emissions!AU44:AU45)</f>
        <v>0.13837520351403915</v>
      </c>
      <c r="AT22" s="27">
        <f>SUM(Emissions!AV44:AV45)</f>
        <v>0.13881326308079558</v>
      </c>
      <c r="AU22" s="27">
        <f>SUM(Emissions!AW44:AW45)</f>
        <v>0.13910246611961807</v>
      </c>
      <c r="AV22" s="27">
        <f>SUM(Emissions!AX44:AX45)</f>
        <v>0.13941517829848724</v>
      </c>
      <c r="AW22" s="27">
        <f>SUM(Emissions!AY44:AY45)</f>
        <v>0.1397502099116448</v>
      </c>
      <c r="AX22" s="27">
        <f>SUM(Emissions!AZ44:AZ45)</f>
        <v>0.14011096898017739</v>
      </c>
      <c r="AY22" s="27">
        <f>SUM(Emissions!BA44:BA45)</f>
        <v>0.14048715247623439</v>
      </c>
      <c r="AZ22" s="27">
        <f>SUM(Emissions!BB44:BB45)</f>
        <v>0.14071741871213422</v>
      </c>
      <c r="BA22" s="27">
        <f>SUM(Emissions!BC44:BC45)</f>
        <v>0.14096886628069705</v>
      </c>
      <c r="BB22" s="27">
        <f>SUM(Emissions!BD44:BD45)</f>
        <v>0.14123213812739452</v>
      </c>
      <c r="BC22" s="27">
        <f>SUM(Emissions!BE44:BE45)</f>
        <v>0.14151096283523384</v>
      </c>
      <c r="BD22" s="27">
        <f>SUM(Emissions!BF44:BF45)</f>
        <v>0.14180492575865541</v>
      </c>
      <c r="BE22" s="27">
        <f>SUM(Emissions!BG44:BG45)</f>
        <v>0.14196182785590131</v>
      </c>
      <c r="BF22" s="27">
        <f>SUM(Emissions!BH44:BH45)</f>
        <v>0.14212901955697724</v>
      </c>
      <c r="BG22" s="27">
        <f>SUM(Emissions!BI44:BI45)</f>
        <v>0.14231045973319065</v>
      </c>
      <c r="BH22" s="27">
        <f>SUM(Emissions!BJ44:BJ45)</f>
        <v>0.1425059157659094</v>
      </c>
      <c r="BI22" s="27">
        <f>SUM(Emissions!BK44:BK45)</f>
        <v>0.14271519533956945</v>
      </c>
      <c r="BJ22" s="27">
        <f>SUM(Emissions!BL44:BL45)</f>
        <v>0.14278160219216604</v>
      </c>
      <c r="BK22" s="27">
        <f>SUM(Emissions!BM44:BM45)</f>
        <v>0.14280686596870823</v>
      </c>
      <c r="BL22" s="27">
        <f>SUM(Emissions!BN44:BN45)</f>
        <v>0.14283465046349597</v>
      </c>
      <c r="BM22" s="27">
        <f>SUM(Emissions!BO44:BO45)</f>
        <v>0.1428749063828722</v>
      </c>
      <c r="BN22" s="27">
        <f>SUM(Emissions!BP44:BP45)</f>
        <v>0.1429225371613714</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0.11287007884001907</v>
      </c>
      <c r="AK25" s="27">
        <f>SUM(Emissions!AM48:AM49)</f>
        <v>0.11429386322732418</v>
      </c>
      <c r="AL25" s="27">
        <f>SUM(Emissions!AN48:AN49)</f>
        <v>0.11427027192219666</v>
      </c>
      <c r="AM25" s="27">
        <f>SUM(Emissions!AO48:AO49)</f>
        <v>0.11388723889407647</v>
      </c>
      <c r="AN25" s="27">
        <f>SUM(Emissions!AP48:AP49)</f>
        <v>0.11379577097477162</v>
      </c>
      <c r="AO25" s="27">
        <f>SUM(Emissions!AQ48:AQ49)</f>
        <v>0.11406159327918287</v>
      </c>
      <c r="AP25" s="27">
        <f>SUM(Emissions!AR48:AR49)</f>
        <v>0.11452656428997643</v>
      </c>
      <c r="AQ25" s="27">
        <f>SUM(Emissions!AS48:AS49)</f>
        <v>0.11521671739525038</v>
      </c>
      <c r="AR25" s="27">
        <f>SUM(Emissions!AT48:AT49)</f>
        <v>0.11582651698906267</v>
      </c>
      <c r="AS25" s="27">
        <f>SUM(Emissions!AU48:AU49)</f>
        <v>0.11663403269067282</v>
      </c>
      <c r="AT25" s="27">
        <f>SUM(Emissions!AV48:AV49)</f>
        <v>0.11738397411791444</v>
      </c>
      <c r="AU25" s="27">
        <f>SUM(Emissions!AW48:AW49)</f>
        <v>0.11870668858675049</v>
      </c>
      <c r="AV25" s="27">
        <f>SUM(Emissions!AX48:AX49)</f>
        <v>0.12017024985972177</v>
      </c>
      <c r="AW25" s="27">
        <f>SUM(Emissions!AY48:AY49)</f>
        <v>0.1217483805709184</v>
      </c>
      <c r="AX25" s="27">
        <f>SUM(Emissions!AZ48:AZ49)</f>
        <v>0.12377896738609165</v>
      </c>
      <c r="AY25" s="27">
        <f>SUM(Emissions!BA48:BA49)</f>
        <v>0.12548784915960587</v>
      </c>
      <c r="AZ25" s="27">
        <f>SUM(Emissions!BB48:BB49)</f>
        <v>0.12743133185027467</v>
      </c>
      <c r="BA25" s="27">
        <f>SUM(Emissions!BC48:BC49)</f>
        <v>0.12966556937584306</v>
      </c>
      <c r="BB25" s="27">
        <f>SUM(Emissions!BD48:BD49)</f>
        <v>0.13151455732567002</v>
      </c>
      <c r="BC25" s="27">
        <f>SUM(Emissions!BE48:BE49)</f>
        <v>0.13331852621472173</v>
      </c>
      <c r="BD25" s="27">
        <f>SUM(Emissions!BF48:BF49)</f>
        <v>0.13508889158017512</v>
      </c>
      <c r="BE25" s="27">
        <f>SUM(Emissions!BG48:BG49)</f>
        <v>0.13704270091573517</v>
      </c>
      <c r="BF25" s="27">
        <f>SUM(Emissions!BH48:BH49)</f>
        <v>0.138710063142166</v>
      </c>
      <c r="BG25" s="27">
        <f>SUM(Emissions!BI48:BI49)</f>
        <v>0.14041824830270214</v>
      </c>
      <c r="BH25" s="27">
        <f>SUM(Emissions!BJ48:BJ49)</f>
        <v>0.14217981507440511</v>
      </c>
      <c r="BI25" s="27">
        <f>SUM(Emissions!BK48:BK49)</f>
        <v>0.1440071636537196</v>
      </c>
      <c r="BJ25" s="27">
        <f>SUM(Emissions!BL48:BL49)</f>
        <v>0.14579663677132279</v>
      </c>
      <c r="BK25" s="27">
        <f>SUM(Emissions!BM48:BM49)</f>
        <v>0.14399282654400669</v>
      </c>
      <c r="BL25" s="27">
        <f>SUM(Emissions!BN48:BN49)</f>
        <v>0.14167877278008181</v>
      </c>
      <c r="BM25" s="27">
        <f>SUM(Emissions!BO48:BO49)</f>
        <v>0.13955450204315031</v>
      </c>
      <c r="BN25" s="27">
        <f>SUM(Emissions!BP48:BP49)</f>
        <v>0.13730375467869382</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1.9351460773151412</v>
      </c>
      <c r="AK26" s="27">
        <f>SUM(Emissions!AM50:AM53)</f>
        <v>2.0056330735363233</v>
      </c>
      <c r="AL26" s="27">
        <f>SUM(Emissions!AN50:AN53)</f>
        <v>2.0426821235752857</v>
      </c>
      <c r="AM26" s="27">
        <f>SUM(Emissions!AO50:AO53)</f>
        <v>2.0710480512839138</v>
      </c>
      <c r="AN26" s="27">
        <f>SUM(Emissions!AP50:AP53)</f>
        <v>2.106277042017731</v>
      </c>
      <c r="AO26" s="27">
        <f>SUM(Emissions!AQ50:AQ53)</f>
        <v>2.1503267726761788</v>
      </c>
      <c r="AP26" s="27">
        <f>SUM(Emissions!AR50:AR53)</f>
        <v>2.2007975004530866</v>
      </c>
      <c r="AQ26" s="27">
        <f>SUM(Emissions!AS50:AS53)</f>
        <v>2.2574357654876458</v>
      </c>
      <c r="AR26" s="27">
        <f>SUM(Emissions!AT50:AT53)</f>
        <v>2.3126540844684769</v>
      </c>
      <c r="AS26" s="27">
        <f>SUM(Emissions!AU50:AU53)</f>
        <v>2.3736597942720588</v>
      </c>
      <c r="AT26" s="27">
        <f>SUM(Emissions!AV50:AV53)</f>
        <v>2.4339543941482833</v>
      </c>
      <c r="AU26" s="27">
        <f>SUM(Emissions!AW50:AW53)</f>
        <v>2.5113075425547988</v>
      </c>
      <c r="AV26" s="27">
        <f>SUM(Emissions!AX50:AX53)</f>
        <v>2.5937423879563615</v>
      </c>
      <c r="AW26" s="27">
        <f>SUM(Emissions!AY50:AY53)</f>
        <v>2.6807361339993387</v>
      </c>
      <c r="AX26" s="27">
        <f>SUM(Emissions!AZ50:AZ53)</f>
        <v>2.7818785322647015</v>
      </c>
      <c r="AY26" s="27">
        <f>SUM(Emissions!BA50:BA53)</f>
        <v>2.875865697787571</v>
      </c>
      <c r="AZ26" s="27">
        <f>SUM(Emissions!BB50:BB53)</f>
        <v>2.9791494715971982</v>
      </c>
      <c r="BA26" s="27">
        <f>SUM(Emissions!BC50:BC53)</f>
        <v>3.09283954380675</v>
      </c>
      <c r="BB26" s="27">
        <f>SUM(Emissions!BD50:BD53)</f>
        <v>3.1974755919301603</v>
      </c>
      <c r="BC26" s="27">
        <f>SUM(Emissions!BE50:BE53)</f>
        <v>3.3028003244917867</v>
      </c>
      <c r="BD26" s="27">
        <f>SUM(Emissions!BF50:BF53)</f>
        <v>3.4091673722797915</v>
      </c>
      <c r="BE26" s="27">
        <f>SUM(Emissions!BG50:BG53)</f>
        <v>3.5239977425819209</v>
      </c>
      <c r="BF26" s="27">
        <f>SUM(Emissions!BH50:BH53)</f>
        <v>3.6322634645330298</v>
      </c>
      <c r="BG26" s="27">
        <f>SUM(Emissions!BI50:BI53)</f>
        <v>3.7439500402756556</v>
      </c>
      <c r="BH26" s="27">
        <f>SUM(Emissions!BJ50:BJ53)</f>
        <v>3.8595760815587328</v>
      </c>
      <c r="BI26" s="27">
        <f>SUM(Emissions!BK50:BK53)</f>
        <v>3.9796803776585588</v>
      </c>
      <c r="BJ26" s="27">
        <f>SUM(Emissions!BL50:BL53)</f>
        <v>4.1017942108459096</v>
      </c>
      <c r="BK26" s="27">
        <f>SUM(Emissions!BM50:BM53)</f>
        <v>4.107518236782318</v>
      </c>
      <c r="BL26" s="27">
        <f>SUM(Emissions!BN50:BN53)</f>
        <v>4.095527923370792</v>
      </c>
      <c r="BM26" s="27">
        <f>SUM(Emissions!BO50:BO53)</f>
        <v>4.0889279343163478</v>
      </c>
      <c r="BN26" s="27">
        <f>SUM(Emissions!BP50:BP53)</f>
        <v>4.0770717380630348</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894.45268841793256</v>
      </c>
      <c r="AL41" s="41">
        <f>Emissions!AN86</f>
        <v>898.80528701778871</v>
      </c>
      <c r="AM41" s="41">
        <f>Emissions!AO86</f>
        <v>901.70403097760413</v>
      </c>
      <c r="AN41" s="41">
        <f>Emissions!AP86</f>
        <v>904.21453279289938</v>
      </c>
      <c r="AO41" s="41">
        <f>Emissions!AQ86</f>
        <v>906.98976629948186</v>
      </c>
      <c r="AP41" s="41">
        <f>Emissions!AR86</f>
        <v>910.10578321750927</v>
      </c>
      <c r="AQ41" s="41">
        <f>Emissions!AS86</f>
        <v>913.35806762482832</v>
      </c>
      <c r="AR41" s="41">
        <f>Emissions!AT86</f>
        <v>916.82931067191055</v>
      </c>
      <c r="AS41" s="41">
        <f>Emissions!AU86</f>
        <v>920.20887436819157</v>
      </c>
      <c r="AT41" s="41">
        <f>Emissions!AV86</f>
        <v>923.78435635861399</v>
      </c>
      <c r="AU41" s="41">
        <f>Emissions!AW86</f>
        <v>927.29448721016604</v>
      </c>
      <c r="AV41" s="41">
        <f>Emissions!AX86</f>
        <v>931.35367087216525</v>
      </c>
      <c r="AW41" s="41">
        <f>Emissions!AY86</f>
        <v>935.55550853450109</v>
      </c>
      <c r="AX41" s="41">
        <f>Emissions!AZ86</f>
        <v>939.872846129604</v>
      </c>
      <c r="AY41" s="41">
        <f>Emissions!BA86</f>
        <v>944.65139924700884</v>
      </c>
      <c r="AZ41" s="41">
        <f>Emissions!BB86</f>
        <v>949.09672391376751</v>
      </c>
      <c r="BA41" s="41">
        <f>Emissions!BC86</f>
        <v>953.74510465035985</v>
      </c>
      <c r="BB41" s="41">
        <f>Emissions!BD86</f>
        <v>958.68425793814959</v>
      </c>
      <c r="BC41" s="41">
        <f>Emissions!BE86</f>
        <v>963.23135172847003</v>
      </c>
      <c r="BD41" s="41">
        <f>Emissions!BF86</f>
        <v>967.73241942235893</v>
      </c>
      <c r="BE41" s="41">
        <f>Emissions!BG86</f>
        <v>972.19985174410135</v>
      </c>
      <c r="BF41" s="41">
        <f>Emissions!BH86</f>
        <v>976.82183462879004</v>
      </c>
      <c r="BG41" s="41">
        <f>Emissions!BI86</f>
        <v>981.16151160733739</v>
      </c>
      <c r="BH41" s="41">
        <f>Emissions!BJ86</f>
        <v>985.54450948326496</v>
      </c>
      <c r="BI41" s="41">
        <f>Emissions!BK86</f>
        <v>989.98311601125499</v>
      </c>
      <c r="BJ41" s="41">
        <f>Emissions!BL86</f>
        <v>994.48920644807777</v>
      </c>
      <c r="BK41" s="41">
        <f>Emissions!BM86</f>
        <v>998.93632810692634</v>
      </c>
      <c r="BL41" s="41">
        <f>Emissions!BN86</f>
        <v>999.88752342662531</v>
      </c>
      <c r="BM41" s="41">
        <f>Emissions!BO86</f>
        <v>1000.3038476109564</v>
      </c>
      <c r="BN41" s="41">
        <f>Emissions!BP86</f>
        <v>1000.8719903802482</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469.89430107433429</v>
      </c>
      <c r="AL42" s="41">
        <f>Emissions!AN87</f>
        <v>469.78463372445299</v>
      </c>
      <c r="AM42" s="41">
        <f>Emissions!AO87</f>
        <v>469.71159745410466</v>
      </c>
      <c r="AN42" s="41">
        <f>Emissions!AP87</f>
        <v>469.64834326821102</v>
      </c>
      <c r="AO42" s="41">
        <f>Emissions!AQ87</f>
        <v>469.57841894668536</v>
      </c>
      <c r="AP42" s="41">
        <f>Emissions!AR87</f>
        <v>469.49990830304444</v>
      </c>
      <c r="AQ42" s="41">
        <f>Emissions!AS87</f>
        <v>469.41796428642363</v>
      </c>
      <c r="AR42" s="41">
        <f>Emissions!AT87</f>
        <v>469.33050342435837</v>
      </c>
      <c r="AS42" s="41">
        <f>Emissions!AU87</f>
        <v>469.24535249995711</v>
      </c>
      <c r="AT42" s="41">
        <f>Emissions!AV87</f>
        <v>469.15526525082481</v>
      </c>
      <c r="AU42" s="41">
        <f>Emissions!AW87</f>
        <v>469.06682457811058</v>
      </c>
      <c r="AV42" s="41">
        <f>Emissions!AX87</f>
        <v>468.96455006216803</v>
      </c>
      <c r="AW42" s="41">
        <f>Emissions!AY87</f>
        <v>468.85868125977612</v>
      </c>
      <c r="AX42" s="41">
        <f>Emissions!AZ87</f>
        <v>468.74990234030179</v>
      </c>
      <c r="AY42" s="41">
        <f>Emissions!BA87</f>
        <v>468.62950271129176</v>
      </c>
      <c r="AZ42" s="41">
        <f>Emissions!BB87</f>
        <v>468.51749905086206</v>
      </c>
      <c r="BA42" s="41">
        <f>Emissions!BC87</f>
        <v>468.40037922349325</v>
      </c>
      <c r="BB42" s="41">
        <f>Emissions!BD87</f>
        <v>468.2759331393201</v>
      </c>
      <c r="BC42" s="41">
        <f>Emissions!BE87</f>
        <v>468.16136532099154</v>
      </c>
      <c r="BD42" s="41">
        <f>Emissions!BF87</f>
        <v>468.04795716852817</v>
      </c>
      <c r="BE42" s="41">
        <f>Emissions!BG87</f>
        <v>467.93539648730297</v>
      </c>
      <c r="BF42" s="41">
        <f>Emissions!BH87</f>
        <v>467.81894177581717</v>
      </c>
      <c r="BG42" s="41">
        <f>Emissions!BI87</f>
        <v>467.70959999695572</v>
      </c>
      <c r="BH42" s="41">
        <f>Emissions!BJ87</f>
        <v>467.59916671197414</v>
      </c>
      <c r="BI42" s="41">
        <f>Emissions!BK87</f>
        <v>467.48733232065069</v>
      </c>
      <c r="BJ42" s="41">
        <f>Emissions!BL87</f>
        <v>467.37379761599226</v>
      </c>
      <c r="BK42" s="41">
        <f>Emissions!BM87</f>
        <v>467.26174867884885</v>
      </c>
      <c r="BL42" s="41">
        <f>Emissions!BN87</f>
        <v>467.23778251988955</v>
      </c>
      <c r="BM42" s="41">
        <f>Emissions!BO87</f>
        <v>467.22729288503348</v>
      </c>
      <c r="BN42" s="41">
        <f>Emissions!BP87</f>
        <v>467.21297805437939</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50.003889455500079</v>
      </c>
      <c r="AK43" s="41">
        <f t="shared" si="24"/>
        <v>50.448134289802368</v>
      </c>
      <c r="AL43" s="41">
        <f t="shared" si="24"/>
        <v>50.606938865984432</v>
      </c>
      <c r="AM43" s="41">
        <f t="shared" si="24"/>
        <v>50.681598642594579</v>
      </c>
      <c r="AN43" s="41">
        <f t="shared" si="24"/>
        <v>50.81886853884874</v>
      </c>
      <c r="AO43" s="41">
        <f t="shared" si="24"/>
        <v>51.035803982400829</v>
      </c>
      <c r="AP43" s="41">
        <f t="shared" si="24"/>
        <v>51.277397128588504</v>
      </c>
      <c r="AQ43" s="41">
        <f t="shared" si="24"/>
        <v>51.570109882335096</v>
      </c>
      <c r="AR43" s="41">
        <f t="shared" si="24"/>
        <v>51.845904283929166</v>
      </c>
      <c r="AS43" s="41">
        <f t="shared" si="24"/>
        <v>52.166626202993271</v>
      </c>
      <c r="AT43" s="41">
        <f t="shared" si="24"/>
        <v>52.475665756252916</v>
      </c>
      <c r="AU43" s="41">
        <f t="shared" si="24"/>
        <v>52.695354224010408</v>
      </c>
      <c r="AV43" s="41">
        <f t="shared" si="24"/>
        <v>52.94108462864385</v>
      </c>
      <c r="AW43" s="41">
        <f t="shared" si="24"/>
        <v>53.205340437954796</v>
      </c>
      <c r="AX43" s="41">
        <f t="shared" si="24"/>
        <v>53.562532454858285</v>
      </c>
      <c r="AY43" s="41">
        <f t="shared" si="24"/>
        <v>53.840760963546145</v>
      </c>
      <c r="AZ43" s="41">
        <f t="shared" si="24"/>
        <v>54.146494003618038</v>
      </c>
      <c r="BA43" s="41">
        <f t="shared" si="24"/>
        <v>54.507062379121166</v>
      </c>
      <c r="BB43" s="41">
        <f t="shared" si="24"/>
        <v>54.774495761046119</v>
      </c>
      <c r="BC43" s="41">
        <f t="shared" si="24"/>
        <v>55.021727252146974</v>
      </c>
      <c r="BD43" s="41">
        <f t="shared" si="24"/>
        <v>55.252027173556584</v>
      </c>
      <c r="BE43" s="41">
        <f t="shared" si="24"/>
        <v>55.627792465497983</v>
      </c>
      <c r="BF43" s="41">
        <f t="shared" si="24"/>
        <v>55.938511323170943</v>
      </c>
      <c r="BG43" s="41">
        <f t="shared" si="24"/>
        <v>56.253113207214362</v>
      </c>
      <c r="BH43" s="41">
        <f t="shared" si="24"/>
        <v>56.574926332076814</v>
      </c>
      <c r="BI43" s="41">
        <f t="shared" si="24"/>
        <v>56.906406893311427</v>
      </c>
      <c r="BJ43" s="41">
        <f t="shared" si="24"/>
        <v>57.212630604494088</v>
      </c>
      <c r="BK43" s="41">
        <f t="shared" si="24"/>
        <v>56.756561614641072</v>
      </c>
      <c r="BL43" s="41">
        <f t="shared" si="24"/>
        <v>56.183946678065503</v>
      </c>
      <c r="BM43" s="41">
        <f t="shared" si="24"/>
        <v>55.650139917029762</v>
      </c>
      <c r="BN43" s="41">
        <f t="shared" si="24"/>
        <v>55.090565269840951</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6.6033099204763355</v>
      </c>
      <c r="AL44" s="22">
        <f>Emissions!AN88</f>
        <v>6.6015814291429846</v>
      </c>
      <c r="AM44" s="22">
        <f>Emissions!AO88</f>
        <v>6.6004302883480781</v>
      </c>
      <c r="AN44" s="22">
        <f>Emissions!AP88</f>
        <v>6.5994333251476958</v>
      </c>
      <c r="AO44" s="22">
        <f>Emissions!AQ88</f>
        <v>6.5983312324657941</v>
      </c>
      <c r="AP44" s="22">
        <f>Emissions!AR88</f>
        <v>6.5970938088638196</v>
      </c>
      <c r="AQ44" s="22">
        <f>Emissions!AS88</f>
        <v>6.5958022711116762</v>
      </c>
      <c r="AR44" s="22">
        <f>Emissions!AT88</f>
        <v>6.5944237811394926</v>
      </c>
      <c r="AS44" s="22">
        <f>Emissions!AU88</f>
        <v>6.5930816986052285</v>
      </c>
      <c r="AT44" s="22">
        <f>Emissions!AV88</f>
        <v>6.5916618135661622</v>
      </c>
      <c r="AU44" s="22">
        <f>Emissions!AW88</f>
        <v>6.5902678805818455</v>
      </c>
      <c r="AV44" s="22">
        <f>Emissions!AX88</f>
        <v>6.5886559093377075</v>
      </c>
      <c r="AW44" s="22">
        <f>Emissions!AY88</f>
        <v>6.5869872877506541</v>
      </c>
      <c r="AX44" s="22">
        <f>Emissions!AZ88</f>
        <v>6.5852727991652529</v>
      </c>
      <c r="AY44" s="22">
        <f>Emissions!BA88</f>
        <v>6.5833751540091709</v>
      </c>
      <c r="AZ44" s="22">
        <f>Emissions!BB88</f>
        <v>6.5816098395690394</v>
      </c>
      <c r="BA44" s="22">
        <f>Emissions!BC88</f>
        <v>6.5797638880913212</v>
      </c>
      <c r="BB44" s="22">
        <f>Emissions!BD88</f>
        <v>6.5778024658613186</v>
      </c>
      <c r="BC44" s="22">
        <f>Emissions!BE88</f>
        <v>6.5759967371619705</v>
      </c>
      <c r="BD44" s="22">
        <f>Emissions!BF88</f>
        <v>6.5742092862125618</v>
      </c>
      <c r="BE44" s="22">
        <f>Emissions!BG88</f>
        <v>6.572435192444595</v>
      </c>
      <c r="BF44" s="22">
        <f>Emissions!BH88</f>
        <v>6.5705997240052723</v>
      </c>
      <c r="BG44" s="22">
        <f>Emissions!BI88</f>
        <v>6.5688763640687018</v>
      </c>
      <c r="BH44" s="22">
        <f>Emissions!BJ88</f>
        <v>6.5671358006629958</v>
      </c>
      <c r="BI44" s="22">
        <f>Emissions!BK88</f>
        <v>6.5653731541106506</v>
      </c>
      <c r="BJ44" s="22">
        <f>Emissions!BL88</f>
        <v>6.5635837085441313</v>
      </c>
      <c r="BK44" s="22">
        <f>Emissions!BM88</f>
        <v>6.561817680487712</v>
      </c>
      <c r="BL44" s="22">
        <f>Emissions!BN88</f>
        <v>6.5614399445608402</v>
      </c>
      <c r="BM44" s="22">
        <f>Emissions!BO88</f>
        <v>6.5612746151081058</v>
      </c>
      <c r="BN44" s="22">
        <f>Emissions!BP88</f>
        <v>6.5610489958991902</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5.3922475075960579</v>
      </c>
      <c r="AK45" s="22">
        <f>Emissions!AM89+SUM(Emissions!AM91:AM106)</f>
        <v>5.4949552760936404</v>
      </c>
      <c r="AL45" s="22">
        <f>Emissions!AN89+SUM(Emissions!AN91:AN106)</f>
        <v>5.5403756254572185</v>
      </c>
      <c r="AM45" s="22">
        <f>Emissions!AO89+SUM(Emissions!AO91:AO106)</f>
        <v>5.5712215843074322</v>
      </c>
      <c r="AN45" s="22">
        <f>Emissions!AP89+SUM(Emissions!AP91:AP106)</f>
        <v>5.6137701776112436</v>
      </c>
      <c r="AO45" s="22">
        <f>Emissions!AQ89+SUM(Emissions!AQ91:AQ106)</f>
        <v>5.6710587906269607</v>
      </c>
      <c r="AP45" s="22">
        <f>Emissions!AR89+SUM(Emissions!AR91:AR106)</f>
        <v>5.7350879800809711</v>
      </c>
      <c r="AQ45" s="22">
        <f>Emissions!AS89+SUM(Emissions!AS91:AS106)</f>
        <v>5.8090096480740598</v>
      </c>
      <c r="AR45" s="22">
        <f>Emissions!AT89+SUM(Emissions!AT91:AT106)</f>
        <v>5.8801910920831233</v>
      </c>
      <c r="AS45" s="22">
        <f>Emissions!AU89+SUM(Emissions!AU91:AU106)</f>
        <v>5.9604164595424196</v>
      </c>
      <c r="AT45" s="22">
        <f>Emissions!AV89+SUM(Emissions!AV91:AV106)</f>
        <v>6.038973247624603</v>
      </c>
      <c r="AU45" s="22">
        <f>Emissions!AW89+SUM(Emissions!AW91:AW106)</f>
        <v>6.1206641254159422</v>
      </c>
      <c r="AV45" s="22">
        <f>Emissions!AX89+SUM(Emissions!AX91:AX106)</f>
        <v>6.2088140985851439</v>
      </c>
      <c r="AW45" s="22">
        <f>Emissions!AY89+SUM(Emissions!AY91:AY106)</f>
        <v>6.3023785356621751</v>
      </c>
      <c r="AX45" s="22">
        <f>Emissions!AZ89+SUM(Emissions!AZ91:AZ106)</f>
        <v>6.4161632752820674</v>
      </c>
      <c r="AY45" s="22">
        <f>Emissions!BA89+SUM(Emissions!BA91:BA106)</f>
        <v>6.5165542648517958</v>
      </c>
      <c r="AZ45" s="22">
        <f>Emissions!BB89+SUM(Emissions!BB91:BB106)</f>
        <v>6.6265390442033558</v>
      </c>
      <c r="BA45" s="22">
        <f>Emissions!BC89+SUM(Emissions!BC91:BC106)</f>
        <v>6.7500535109103845</v>
      </c>
      <c r="BB45" s="22">
        <f>Emissions!BD89+SUM(Emissions!BD91:BD106)</f>
        <v>6.8573473469354802</v>
      </c>
      <c r="BC45" s="22">
        <f>Emissions!BE89+SUM(Emissions!BE91:BE106)</f>
        <v>6.9633683947465155</v>
      </c>
      <c r="BD45" s="22">
        <f>Emissions!BF89+SUM(Emissions!BF91:BF106)</f>
        <v>7.0686281067278083</v>
      </c>
      <c r="BE45" s="22">
        <f>Emissions!BG89+SUM(Emissions!BG91:BG106)</f>
        <v>7.1949181278677496</v>
      </c>
      <c r="BF45" s="22">
        <f>Emissions!BH89+SUM(Emissions!BH91:BH106)</f>
        <v>7.3097419815813227</v>
      </c>
      <c r="BG45" s="22">
        <f>Emissions!BI89+SUM(Emissions!BI91:BI106)</f>
        <v>7.4277790394688958</v>
      </c>
      <c r="BH45" s="22">
        <f>Emissions!BJ89+SUM(Emissions!BJ91:BJ106)</f>
        <v>7.5496810164106094</v>
      </c>
      <c r="BI45" s="22">
        <f>Emissions!BK89+SUM(Emissions!BK91:BK106)</f>
        <v>7.6761099798762986</v>
      </c>
      <c r="BJ45" s="22">
        <f>Emissions!BL89+SUM(Emissions!BL91:BL106)</f>
        <v>7.8012212519420334</v>
      </c>
      <c r="BK45" s="22">
        <f>Emissions!BM89+SUM(Emissions!BM91:BM106)</f>
        <v>7.7606176395221302</v>
      </c>
      <c r="BL45" s="22">
        <f>Emissions!BN89+SUM(Emissions!BN91:BN106)</f>
        <v>7.6956772407837626</v>
      </c>
      <c r="BM45" s="22">
        <f>Emissions!BO89+SUM(Emissions!BO91:BO106)</f>
        <v>7.6389586133641512</v>
      </c>
      <c r="BN45" s="22">
        <f>Emissions!BP89+SUM(Emissions!BP91:BP106)</f>
        <v>7.575620956369379</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2.9729846063632794</v>
      </c>
      <c r="AL46" s="22">
        <f>Emissions!AN90</f>
        <v>2.9858888092104952</v>
      </c>
      <c r="AM46" s="22">
        <f>Emissions!AO90</f>
        <v>2.994482751243384</v>
      </c>
      <c r="AN46" s="22">
        <f>Emissions!AP90</f>
        <v>3.0019256669935159</v>
      </c>
      <c r="AO46" s="22">
        <f>Emissions!AQ90</f>
        <v>3.0101534360596802</v>
      </c>
      <c r="AP46" s="22">
        <f>Emissions!AR90</f>
        <v>3.0193915299162803</v>
      </c>
      <c r="AQ46" s="22">
        <f>Emissions!AS90</f>
        <v>3.0290336176820278</v>
      </c>
      <c r="AR46" s="22">
        <f>Emissions!AT90</f>
        <v>3.0393248548324077</v>
      </c>
      <c r="AS46" s="22">
        <f>Emissions!AU90</f>
        <v>3.0493442890787299</v>
      </c>
      <c r="AT46" s="22">
        <f>Emissions!AV90</f>
        <v>3.0599445647123478</v>
      </c>
      <c r="AU46" s="22">
        <f>Emissions!AW90</f>
        <v>3.0703510930171154</v>
      </c>
      <c r="AV46" s="22">
        <f>Emissions!AX90</f>
        <v>3.0823854049727974</v>
      </c>
      <c r="AW46" s="22">
        <f>Emissions!AY90</f>
        <v>3.0948426450058308</v>
      </c>
      <c r="AX46" s="22">
        <f>Emissions!AZ90</f>
        <v>3.1076423091165886</v>
      </c>
      <c r="AY46" s="22">
        <f>Emissions!BA90</f>
        <v>3.1218093445848312</v>
      </c>
      <c r="AZ46" s="22">
        <f>Emissions!BB90</f>
        <v>3.1349884535482624</v>
      </c>
      <c r="BA46" s="22">
        <f>Emissions!BC90</f>
        <v>3.1487695653507739</v>
      </c>
      <c r="BB46" s="22">
        <f>Emissions!BD90</f>
        <v>3.1634127341284399</v>
      </c>
      <c r="BC46" s="22">
        <f>Emissions!BE90</f>
        <v>3.1768935592698964</v>
      </c>
      <c r="BD46" s="22">
        <f>Emissions!BF90</f>
        <v>3.1902379302745891</v>
      </c>
      <c r="BE46" s="22">
        <f>Emissions!BG90</f>
        <v>3.2034825820758996</v>
      </c>
      <c r="BF46" s="22">
        <f>Emissions!BH90</f>
        <v>3.2171854318407167</v>
      </c>
      <c r="BG46" s="22">
        <f>Emissions!BI90</f>
        <v>3.2300513257975854</v>
      </c>
      <c r="BH46" s="22">
        <f>Emissions!BJ90</f>
        <v>3.2430456537541659</v>
      </c>
      <c r="BI46" s="22">
        <f>Emissions!BK90</f>
        <v>3.2562048453685835</v>
      </c>
      <c r="BJ46" s="22">
        <f>Emissions!BL90</f>
        <v>3.2695641073613104</v>
      </c>
      <c r="BK46" s="22">
        <f>Emissions!BM90</f>
        <v>3.2827485438893933</v>
      </c>
      <c r="BL46" s="22">
        <f>Emissions!BN90</f>
        <v>3.2855685644061317</v>
      </c>
      <c r="BM46" s="22">
        <f>Emissions!BO90</f>
        <v>3.2868028458592806</v>
      </c>
      <c r="BN46" s="22">
        <f>Emissions!BP90</f>
        <v>3.2884872257470485</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30.677647637559453</v>
      </c>
      <c r="AK47" s="22">
        <f>SUM(Emissions!AM107:AM122)</f>
        <v>31.039739748858381</v>
      </c>
      <c r="AL47" s="22">
        <f>SUM(Emissions!AN107:AN122)</f>
        <v>31.14081640845426</v>
      </c>
      <c r="AM47" s="22">
        <f>SUM(Emissions!AO107:AO122)</f>
        <v>31.176055569267476</v>
      </c>
      <c r="AN47" s="22">
        <f>SUM(Emissions!AP107:AP122)</f>
        <v>31.263199063959327</v>
      </c>
      <c r="AO47" s="22">
        <f>SUM(Emissions!AQ107:AQ122)</f>
        <v>31.414588362402696</v>
      </c>
      <c r="AP47" s="22">
        <f>SUM(Emissions!AR107:AR122)</f>
        <v>31.583019793173001</v>
      </c>
      <c r="AQ47" s="22">
        <f>SUM(Emissions!AS107:AS122)</f>
        <v>31.792328473204158</v>
      </c>
      <c r="AR47" s="22">
        <f>SUM(Emissions!AT107:AT122)</f>
        <v>31.986896827902228</v>
      </c>
      <c r="AS47" s="22">
        <f>SUM(Emissions!AU107:AU122)</f>
        <v>32.217584172086234</v>
      </c>
      <c r="AT47" s="22">
        <f>SUM(Emissions!AV107:AV122)</f>
        <v>32.437754690960404</v>
      </c>
      <c r="AU47" s="22">
        <f>SUM(Emissions!AW107:AW122)</f>
        <v>32.565607829897374</v>
      </c>
      <c r="AV47" s="22">
        <f>SUM(Emissions!AX107:AX122)</f>
        <v>32.711634064941329</v>
      </c>
      <c r="AW47" s="22">
        <f>SUM(Emissions!AY107:AY122)</f>
        <v>32.870404963020519</v>
      </c>
      <c r="AX47" s="22">
        <f>SUM(Emissions!AZ107:AZ122)</f>
        <v>33.10159520907002</v>
      </c>
      <c r="AY47" s="22">
        <f>SUM(Emissions!BA107:BA122)</f>
        <v>33.26603148216725</v>
      </c>
      <c r="AZ47" s="22">
        <f>SUM(Emissions!BB107:BB122)</f>
        <v>33.449234092655537</v>
      </c>
      <c r="BA47" s="22">
        <f>SUM(Emissions!BC107:BC122)</f>
        <v>33.673220985418105</v>
      </c>
      <c r="BB47" s="22">
        <f>SUM(Emissions!BD107:BD122)</f>
        <v>33.819546929061559</v>
      </c>
      <c r="BC47" s="22">
        <f>SUM(Emissions!BE107:BE122)</f>
        <v>33.947950420200527</v>
      </c>
      <c r="BD47" s="22">
        <f>SUM(Emissions!BF107:BF122)</f>
        <v>34.060301853864821</v>
      </c>
      <c r="BE47" s="22">
        <f>SUM(Emissions!BG107:BG122)</f>
        <v>34.297174710924196</v>
      </c>
      <c r="BF47" s="22">
        <f>SUM(Emissions!BH107:BH122)</f>
        <v>34.480070477849345</v>
      </c>
      <c r="BG47" s="22">
        <f>SUM(Emissions!BI107:BI122)</f>
        <v>34.664360914276152</v>
      </c>
      <c r="BH47" s="22">
        <f>SUM(Emissions!BJ107:BJ122)</f>
        <v>34.851886441937282</v>
      </c>
      <c r="BI47" s="22">
        <f>SUM(Emissions!BK107:BK122)</f>
        <v>35.044409638935392</v>
      </c>
      <c r="BJ47" s="22">
        <f>SUM(Emissions!BL107:BL122)</f>
        <v>35.212820405917363</v>
      </c>
      <c r="BK47" s="22">
        <f>SUM(Emissions!BM107:BM122)</f>
        <v>34.78480476430385</v>
      </c>
      <c r="BL47" s="22">
        <f>SUM(Emissions!BN107:BN122)</f>
        <v>34.273556086168043</v>
      </c>
      <c r="BM47" s="22">
        <f>SUM(Emissions!BO107:BO122)</f>
        <v>33.794267144842756</v>
      </c>
      <c r="BN47" s="22">
        <f>SUM(Emissions!BP107:BP122)</f>
        <v>33.295439538261128</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6.011497664813696</v>
      </c>
      <c r="AK49" s="41">
        <f t="shared" si="33"/>
        <v>6.0730930813333597</v>
      </c>
      <c r="AL49" s="41">
        <f t="shared" si="33"/>
        <v>6.0959863782454038</v>
      </c>
      <c r="AM49" s="41">
        <f t="shared" si="33"/>
        <v>6.1089436386940523</v>
      </c>
      <c r="AN49" s="41">
        <f t="shared" si="33"/>
        <v>6.1300425890513823</v>
      </c>
      <c r="AO49" s="41">
        <f t="shared" si="33"/>
        <v>6.1612708601840991</v>
      </c>
      <c r="AP49" s="41">
        <f t="shared" si="33"/>
        <v>6.194959538088237</v>
      </c>
      <c r="AQ49" s="41">
        <f t="shared" si="33"/>
        <v>6.2352536287598506</v>
      </c>
      <c r="AR49" s="41">
        <f t="shared" si="33"/>
        <v>6.273584198870215</v>
      </c>
      <c r="AS49" s="41">
        <f t="shared" si="33"/>
        <v>6.3178138502987986</v>
      </c>
      <c r="AT49" s="41">
        <f t="shared" si="33"/>
        <v>6.3607425530520407</v>
      </c>
      <c r="AU49" s="41">
        <f t="shared" si="33"/>
        <v>6.3945455376713518</v>
      </c>
      <c r="AV49" s="41">
        <f t="shared" si="33"/>
        <v>6.4318589761915392</v>
      </c>
      <c r="AW49" s="41">
        <f t="shared" si="33"/>
        <v>6.4718615315467423</v>
      </c>
      <c r="AX49" s="41">
        <f t="shared" si="33"/>
        <v>6.5240389837162525</v>
      </c>
      <c r="AY49" s="41">
        <f t="shared" si="33"/>
        <v>6.5664915096347842</v>
      </c>
      <c r="AZ49" s="41">
        <f t="shared" si="33"/>
        <v>6.6124030153280922</v>
      </c>
      <c r="BA49" s="41">
        <f t="shared" si="33"/>
        <v>6.6657251704300098</v>
      </c>
      <c r="BB49" s="41">
        <f t="shared" si="33"/>
        <v>6.7075319327830565</v>
      </c>
      <c r="BC49" s="41">
        <f t="shared" si="33"/>
        <v>6.7473098988979912</v>
      </c>
      <c r="BD49" s="41">
        <f t="shared" si="33"/>
        <v>6.7853866014375699</v>
      </c>
      <c r="BE49" s="41">
        <f t="shared" si="33"/>
        <v>6.8402312746763947</v>
      </c>
      <c r="BF49" s="41">
        <f t="shared" si="33"/>
        <v>6.8870340957298888</v>
      </c>
      <c r="BG49" s="41">
        <f t="shared" si="33"/>
        <v>6.9347993623710495</v>
      </c>
      <c r="BH49" s="41">
        <f t="shared" si="33"/>
        <v>6.9838847353881368</v>
      </c>
      <c r="BI49" s="41">
        <f t="shared" si="33"/>
        <v>7.0346231555631684</v>
      </c>
      <c r="BJ49" s="41">
        <f t="shared" si="33"/>
        <v>7.081977775670782</v>
      </c>
      <c r="BK49" s="41">
        <f t="shared" si="33"/>
        <v>7.0302443654739406</v>
      </c>
      <c r="BL49" s="41">
        <f t="shared" si="33"/>
        <v>6.9642194670008557</v>
      </c>
      <c r="BM49" s="41">
        <f t="shared" si="33"/>
        <v>6.9033678946920585</v>
      </c>
      <c r="BN49" s="41">
        <f t="shared" si="33"/>
        <v>6.8390424750531285</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5.6839823273254257</v>
      </c>
      <c r="AK50" s="22">
        <f>SUM(Emissions!AM135:AM138)</f>
        <v>5.7428598422219466</v>
      </c>
      <c r="AL50" s="22">
        <f>SUM(Emissions!AN135:AN138)</f>
        <v>5.7637015595098191</v>
      </c>
      <c r="AM50" s="22">
        <f>SUM(Emissions!AO135:AO138)</f>
        <v>5.775258872217762</v>
      </c>
      <c r="AN50" s="22">
        <f>SUM(Emissions!AP135:AP138)</f>
        <v>5.7945938741044971</v>
      </c>
      <c r="AO50" s="22">
        <f>SUM(Emissions!AQ135:AQ138)</f>
        <v>5.8235225683600778</v>
      </c>
      <c r="AP50" s="22">
        <f>SUM(Emissions!AR135:AR138)</f>
        <v>5.8546442371795697</v>
      </c>
      <c r="AQ50" s="22">
        <f>SUM(Emissions!AS135:AS138)</f>
        <v>5.8920160800245416</v>
      </c>
      <c r="AR50" s="22">
        <f>SUM(Emissions!AT135:AT138)</f>
        <v>5.9274965276025728</v>
      </c>
      <c r="AS50" s="22">
        <f>SUM(Emissions!AU135:AU138)</f>
        <v>5.9685734253656078</v>
      </c>
      <c r="AT50" s="22">
        <f>SUM(Emissions!AV135:AV138)</f>
        <v>6.0083868864002214</v>
      </c>
      <c r="AU50" s="22">
        <f>SUM(Emissions!AW135:AW138)</f>
        <v>6.0389731924968117</v>
      </c>
      <c r="AV50" s="22">
        <f>SUM(Emissions!AX135:AX138)</f>
        <v>6.0727909130924402</v>
      </c>
      <c r="AW50" s="22">
        <f>SUM(Emissions!AY135:AY138)</f>
        <v>6.1090963495676496</v>
      </c>
      <c r="AX50" s="22">
        <f>SUM(Emissions!AZ135:AZ138)</f>
        <v>6.1568672599376946</v>
      </c>
      <c r="AY50" s="22">
        <f>SUM(Emissions!BA135:BA138)</f>
        <v>6.1953281187775149</v>
      </c>
      <c r="AZ50" s="22">
        <f>SUM(Emissions!BB135:BB138)</f>
        <v>6.2369510806452162</v>
      </c>
      <c r="BA50" s="22">
        <f>SUM(Emissions!BC135:BC138)</f>
        <v>6.285497133049101</v>
      </c>
      <c r="BB50" s="22">
        <f>SUM(Emissions!BD135:BD138)</f>
        <v>6.3230576412143416</v>
      </c>
      <c r="BC50" s="22">
        <f>SUM(Emissions!BE135:BE138)</f>
        <v>6.3586733952348435</v>
      </c>
      <c r="BD50" s="22">
        <f>SUM(Emissions!BF135:BF138)</f>
        <v>6.3926188629609335</v>
      </c>
      <c r="BE50" s="22">
        <f>SUM(Emissions!BG135:BG138)</f>
        <v>6.4426101986103781</v>
      </c>
      <c r="BF50" s="22">
        <f>SUM(Emissions!BH135:BH138)</f>
        <v>6.4849394451773499</v>
      </c>
      <c r="BG50" s="22">
        <f>SUM(Emissions!BI135:BI138)</f>
        <v>6.5281491783971957</v>
      </c>
      <c r="BH50" s="22">
        <f>SUM(Emissions!BJ135:BJ138)</f>
        <v>6.5725412439928164</v>
      </c>
      <c r="BI50" s="22">
        <f>SUM(Emissions!BK135:BK138)</f>
        <v>6.6184244836536736</v>
      </c>
      <c r="BJ50" s="22">
        <f>SUM(Emissions!BL135:BL138)</f>
        <v>6.6609624760008916</v>
      </c>
      <c r="BK50" s="22">
        <f>SUM(Emissions!BM135:BM138)</f>
        <v>6.6101356375558709</v>
      </c>
      <c r="BL50" s="22">
        <f>SUM(Emissions!BN135:BN138)</f>
        <v>6.5462147702169098</v>
      </c>
      <c r="BM50" s="22">
        <f>SUM(Emissions!BO135:BO138)</f>
        <v>6.4872383269179998</v>
      </c>
      <c r="BN50" s="22">
        <f>SUM(Emissions!BP135:BP138)</f>
        <v>6.4250008527790516</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0.32751533748827</v>
      </c>
      <c r="AK51" s="22">
        <f>SUM(Emissions!AM139:AM154)</f>
        <v>0.33023323911141295</v>
      </c>
      <c r="AL51" s="22">
        <f>SUM(Emissions!AN139:AN154)</f>
        <v>0.33228481873558507</v>
      </c>
      <c r="AM51" s="22">
        <f>SUM(Emissions!AO139:AO154)</f>
        <v>0.33368476647629042</v>
      </c>
      <c r="AN51" s="22">
        <f>SUM(Emissions!AP139:AP154)</f>
        <v>0.33544871494688489</v>
      </c>
      <c r="AO51" s="22">
        <f>SUM(Emissions!AQ139:AQ154)</f>
        <v>0.33774829182402094</v>
      </c>
      <c r="AP51" s="22">
        <f>SUM(Emissions!AR139:AR154)</f>
        <v>0.34031530090866702</v>
      </c>
      <c r="AQ51" s="22">
        <f>SUM(Emissions!AS139:AS154)</f>
        <v>0.34323754873530909</v>
      </c>
      <c r="AR51" s="22">
        <f>SUM(Emissions!AT139:AT154)</f>
        <v>0.34608767126764178</v>
      </c>
      <c r="AS51" s="22">
        <f>SUM(Emissions!AU139:AU154)</f>
        <v>0.34924042493319063</v>
      </c>
      <c r="AT51" s="22">
        <f>SUM(Emissions!AV139:AV154)</f>
        <v>0.35235566665181905</v>
      </c>
      <c r="AU51" s="22">
        <f>SUM(Emissions!AW139:AW154)</f>
        <v>0.35557234517454023</v>
      </c>
      <c r="AV51" s="22">
        <f>SUM(Emissions!AX139:AX154)</f>
        <v>0.35906806309909878</v>
      </c>
      <c r="AW51" s="22">
        <f>SUM(Emissions!AY139:AY154)</f>
        <v>0.36276518197909308</v>
      </c>
      <c r="AX51" s="22">
        <f>SUM(Emissions!AZ139:AZ154)</f>
        <v>0.36717172377855778</v>
      </c>
      <c r="AY51" s="22">
        <f>SUM(Emissions!BA139:BA154)</f>
        <v>0.37116339085726974</v>
      </c>
      <c r="AZ51" s="22">
        <f>SUM(Emissions!BB139:BB154)</f>
        <v>0.37545193468287602</v>
      </c>
      <c r="BA51" s="22">
        <f>SUM(Emissions!BC139:BC154)</f>
        <v>0.3802280373809091</v>
      </c>
      <c r="BB51" s="22">
        <f>SUM(Emissions!BD139:BD154)</f>
        <v>0.38447429156871499</v>
      </c>
      <c r="BC51" s="22">
        <f>SUM(Emissions!BE139:BE154)</f>
        <v>0.38863650366314784</v>
      </c>
      <c r="BD51" s="22">
        <f>SUM(Emissions!BF139:BF154)</f>
        <v>0.39276773847663676</v>
      </c>
      <c r="BE51" s="22">
        <f>SUM(Emissions!BG139:BG154)</f>
        <v>0.39762107606601621</v>
      </c>
      <c r="BF51" s="22">
        <f>SUM(Emissions!BH139:BH154)</f>
        <v>0.40209465055253857</v>
      </c>
      <c r="BG51" s="22">
        <f>SUM(Emissions!BI139:BI154)</f>
        <v>0.40665018397385411</v>
      </c>
      <c r="BH51" s="22">
        <f>SUM(Emissions!BJ139:BJ154)</f>
        <v>0.4113434913953205</v>
      </c>
      <c r="BI51" s="22">
        <f>SUM(Emissions!BK139:BK154)</f>
        <v>0.41619867190949489</v>
      </c>
      <c r="BJ51" s="22">
        <f>SUM(Emissions!BL139:BL154)</f>
        <v>0.42101529966989015</v>
      </c>
      <c r="BK51" s="22">
        <f>SUM(Emissions!BM139:BM154)</f>
        <v>0.42010872791806969</v>
      </c>
      <c r="BL51" s="22">
        <f>SUM(Emissions!BN139:BN154)</f>
        <v>0.4180046967839457</v>
      </c>
      <c r="BM51" s="22">
        <f>SUM(Emissions!BO139:BO154)</f>
        <v>0.41612956777405907</v>
      </c>
      <c r="BN51" s="22">
        <f>SUM(Emissions!BP139:BP154)</f>
        <v>0.41404162227407665</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1.4375147331283809</v>
      </c>
      <c r="AK52" s="41">
        <f t="shared" si="38"/>
        <v>1.4710354300462118</v>
      </c>
      <c r="AL52" s="41">
        <f t="shared" si="38"/>
        <v>1.4896239128374456</v>
      </c>
      <c r="AM52" s="41">
        <f t="shared" si="38"/>
        <v>1.504452587442223</v>
      </c>
      <c r="AN52" s="41">
        <f t="shared" si="38"/>
        <v>1.5225385674620295</v>
      </c>
      <c r="AO52" s="41">
        <f t="shared" si="38"/>
        <v>1.5447613391864254</v>
      </c>
      <c r="AP52" s="41">
        <f t="shared" si="38"/>
        <v>1.5691730489483151</v>
      </c>
      <c r="AQ52" s="41">
        <f t="shared" si="38"/>
        <v>1.5965065041695561</v>
      </c>
      <c r="AR52" s="41">
        <f t="shared" si="38"/>
        <v>1.6233263535755729</v>
      </c>
      <c r="AS52" s="41">
        <f t="shared" si="38"/>
        <v>1.6528884075163239</v>
      </c>
      <c r="AT52" s="41">
        <f t="shared" si="38"/>
        <v>1.682249845686006</v>
      </c>
      <c r="AU52" s="41">
        <f t="shared" si="38"/>
        <v>1.7189136812444055</v>
      </c>
      <c r="AV52" s="41">
        <f t="shared" si="38"/>
        <v>1.7580148516649883</v>
      </c>
      <c r="AW52" s="41">
        <f t="shared" si="38"/>
        <v>1.7993169881840421</v>
      </c>
      <c r="AX52" s="41">
        <f t="shared" si="38"/>
        <v>1.8471661409455828</v>
      </c>
      <c r="AY52" s="41">
        <f t="shared" si="38"/>
        <v>1.8919115846110954</v>
      </c>
      <c r="AZ52" s="41">
        <f t="shared" si="38"/>
        <v>1.9403605794439502</v>
      </c>
      <c r="BA52" s="41">
        <f t="shared" si="38"/>
        <v>1.9936657871803991</v>
      </c>
      <c r="BB52" s="41">
        <f t="shared" si="38"/>
        <v>2.0430003456665715</v>
      </c>
      <c r="BC52" s="41">
        <f t="shared" si="38"/>
        <v>2.0927825775939826</v>
      </c>
      <c r="BD52" s="41">
        <f t="shared" si="38"/>
        <v>2.1431734612987716</v>
      </c>
      <c r="BE52" s="41">
        <f t="shared" si="38"/>
        <v>2.1967947331023758</v>
      </c>
      <c r="BF52" s="41">
        <f t="shared" si="38"/>
        <v>2.2475502608619951</v>
      </c>
      <c r="BG52" s="41">
        <f t="shared" si="38"/>
        <v>2.2999781316608425</v>
      </c>
      <c r="BH52" s="41">
        <f t="shared" si="38"/>
        <v>2.3543161817596454</v>
      </c>
      <c r="BI52" s="41">
        <f t="shared" si="38"/>
        <v>2.4108120737120329</v>
      </c>
      <c r="BJ52" s="41">
        <f t="shared" si="38"/>
        <v>2.4677370387192208</v>
      </c>
      <c r="BK52" s="41">
        <f t="shared" si="38"/>
        <v>2.4717378879252889</v>
      </c>
      <c r="BL52" s="41">
        <f t="shared" si="38"/>
        <v>2.4677289476581374</v>
      </c>
      <c r="BM52" s="41">
        <f t="shared" si="38"/>
        <v>2.4662367923913573</v>
      </c>
      <c r="BN52" s="41">
        <f t="shared" si="38"/>
        <v>2.462404196088952</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1.0877754589016115</v>
      </c>
      <c r="AK53" s="22">
        <f>SUM(Emissions!AM156:AM171)</f>
        <v>1.1137344129841336</v>
      </c>
      <c r="AL53" s="22">
        <f>SUM(Emissions!AN156:AN171)</f>
        <v>1.1282995671379676</v>
      </c>
      <c r="AM53" s="22">
        <f>SUM(Emissions!AO156:AO171)</f>
        <v>1.1399966702588682</v>
      </c>
      <c r="AN53" s="22">
        <f>SUM(Emissions!AP156:AP171)</f>
        <v>1.1541891396670767</v>
      </c>
      <c r="AO53" s="22">
        <f>SUM(Emissions!AQ156:AQ171)</f>
        <v>1.1715534717756615</v>
      </c>
      <c r="AP53" s="22">
        <f>SUM(Emissions!AR156:AR171)</f>
        <v>1.1906305976154732</v>
      </c>
      <c r="AQ53" s="22">
        <f>SUM(Emissions!AS156:AS171)</f>
        <v>1.2119561155827798</v>
      </c>
      <c r="AR53" s="22">
        <f>SUM(Emissions!AT156:AT171)</f>
        <v>1.2329006155984554</v>
      </c>
      <c r="AS53" s="22">
        <f>SUM(Emissions!AU156:AU171)</f>
        <v>1.2559593654515471</v>
      </c>
      <c r="AT53" s="22">
        <f>SUM(Emissions!AV156:AV171)</f>
        <v>1.2788781346639457</v>
      </c>
      <c r="AU53" s="22">
        <f>SUM(Emissions!AW156:AW171)</f>
        <v>1.3078166087081762</v>
      </c>
      <c r="AV53" s="22">
        <f>SUM(Emissions!AX156:AX171)</f>
        <v>1.3386614006327853</v>
      </c>
      <c r="AW53" s="22">
        <f>SUM(Emissions!AY156:AY171)</f>
        <v>1.3712346503059996</v>
      </c>
      <c r="AX53" s="22">
        <f>SUM(Emissions!AZ156:AZ171)</f>
        <v>1.4088827103732537</v>
      </c>
      <c r="AY53" s="22">
        <f>SUM(Emissions!BA156:BA171)</f>
        <v>1.4441873943536896</v>
      </c>
      <c r="AZ53" s="22">
        <f>SUM(Emissions!BB156:BB171)</f>
        <v>1.4824068193786015</v>
      </c>
      <c r="BA53" s="22">
        <f>SUM(Emissions!BC156:BC171)</f>
        <v>1.5244151539762556</v>
      </c>
      <c r="BB53" s="22">
        <f>SUM(Emissions!BD156:BD171)</f>
        <v>1.5634106256449325</v>
      </c>
      <c r="BC53" s="22">
        <f>SUM(Emissions!BE156:BE171)</f>
        <v>1.6027970102047568</v>
      </c>
      <c r="BD53" s="22">
        <f>SUM(Emissions!BF156:BF171)</f>
        <v>1.6426988914125571</v>
      </c>
      <c r="BE53" s="22">
        <f>SUM(Emissions!BG156:BG171)</f>
        <v>1.6849190794605895</v>
      </c>
      <c r="BF53" s="22">
        <f>SUM(Emissions!BH156:BH171)</f>
        <v>1.7249601332518965</v>
      </c>
      <c r="BG53" s="22">
        <f>SUM(Emissions!BI156:BI171)</f>
        <v>1.7663294789071728</v>
      </c>
      <c r="BH53" s="22">
        <f>SUM(Emissions!BJ156:BJ171)</f>
        <v>1.8092129109492667</v>
      </c>
      <c r="BI53" s="22">
        <f>SUM(Emissions!BK156:BK171)</f>
        <v>1.8538041881452578</v>
      </c>
      <c r="BJ53" s="22">
        <f>SUM(Emissions!BL156:BL171)</f>
        <v>1.8987837864669677</v>
      </c>
      <c r="BK53" s="22">
        <f>SUM(Emissions!BM156:BM171)</f>
        <v>1.9027668849712249</v>
      </c>
      <c r="BL53" s="22">
        <f>SUM(Emissions!BN156:BN171)</f>
        <v>1.9005323300811363</v>
      </c>
      <c r="BM53" s="22">
        <f>SUM(Emissions!BO156:BO171)</f>
        <v>1.90024074063074</v>
      </c>
      <c r="BN53" s="22">
        <f>SUM(Emissions!BP156:BP171)</f>
        <v>1.8981234857304439</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0.34973927422676943</v>
      </c>
      <c r="AK54" s="22">
        <f>SUM(Emissions!AM172:AM187)</f>
        <v>0.35730101706207823</v>
      </c>
      <c r="AL54" s="22">
        <f>SUM(Emissions!AN172:AN187)</f>
        <v>0.36132434569947797</v>
      </c>
      <c r="AM54" s="22">
        <f>SUM(Emissions!AO172:AO187)</f>
        <v>0.36445591718335479</v>
      </c>
      <c r="AN54" s="22">
        <f>SUM(Emissions!AP172:AP187)</f>
        <v>0.36834942779495278</v>
      </c>
      <c r="AO54" s="22">
        <f>SUM(Emissions!AQ172:AQ187)</f>
        <v>0.37320786741076384</v>
      </c>
      <c r="AP54" s="22">
        <f>SUM(Emissions!AR172:AR187)</f>
        <v>0.37854245133284187</v>
      </c>
      <c r="AQ54" s="22">
        <f>SUM(Emissions!AS172:AS187)</f>
        <v>0.38455038858677615</v>
      </c>
      <c r="AR54" s="22">
        <f>SUM(Emissions!AT172:AT187)</f>
        <v>0.39042573797711744</v>
      </c>
      <c r="AS54" s="22">
        <f>SUM(Emissions!AU172:AU187)</f>
        <v>0.39692904206477686</v>
      </c>
      <c r="AT54" s="22">
        <f>SUM(Emissions!AV172:AV187)</f>
        <v>0.40337171102206021</v>
      </c>
      <c r="AU54" s="22">
        <f>SUM(Emissions!AW172:AW187)</f>
        <v>0.4110970725362294</v>
      </c>
      <c r="AV54" s="22">
        <f>SUM(Emissions!AX172:AX187)</f>
        <v>0.41935345103220301</v>
      </c>
      <c r="AW54" s="22">
        <f>SUM(Emissions!AY172:AY187)</f>
        <v>0.42808233787804251</v>
      </c>
      <c r="AX54" s="22">
        <f>SUM(Emissions!AZ172:AZ187)</f>
        <v>0.4382834305723291</v>
      </c>
      <c r="AY54" s="22">
        <f>SUM(Emissions!BA172:BA187)</f>
        <v>0.44772419025740595</v>
      </c>
      <c r="AZ54" s="22">
        <f>SUM(Emissions!BB172:BB187)</f>
        <v>0.45795376006534871</v>
      </c>
      <c r="BA54" s="22">
        <f>SUM(Emissions!BC172:BC187)</f>
        <v>0.46925063320414351</v>
      </c>
      <c r="BB54" s="22">
        <f>SUM(Emissions!BD172:BD187)</f>
        <v>0.47958972002163902</v>
      </c>
      <c r="BC54" s="22">
        <f>SUM(Emissions!BE172:BE187)</f>
        <v>0.48998556738922555</v>
      </c>
      <c r="BD54" s="22">
        <f>SUM(Emissions!BF172:BF187)</f>
        <v>0.5004745698862143</v>
      </c>
      <c r="BE54" s="22">
        <f>SUM(Emissions!BG172:BG187)</f>
        <v>0.51187565364178655</v>
      </c>
      <c r="BF54" s="22">
        <f>SUM(Emissions!BH172:BH187)</f>
        <v>0.5225901276100986</v>
      </c>
      <c r="BG54" s="22">
        <f>SUM(Emissions!BI172:BI187)</f>
        <v>0.53364865275366968</v>
      </c>
      <c r="BH54" s="22">
        <f>SUM(Emissions!BJ172:BJ187)</f>
        <v>0.54510327081037879</v>
      </c>
      <c r="BI54" s="22">
        <f>SUM(Emissions!BK172:BK187)</f>
        <v>0.55700788556677483</v>
      </c>
      <c r="BJ54" s="22">
        <f>SUM(Emissions!BL172:BL187)</f>
        <v>0.56895325225225313</v>
      </c>
      <c r="BK54" s="22">
        <f>SUM(Emissions!BM172:BM187)</f>
        <v>0.56897100295406389</v>
      </c>
      <c r="BL54" s="22">
        <f>SUM(Emissions!BN172:BN187)</f>
        <v>0.56719661757700124</v>
      </c>
      <c r="BM54" s="22">
        <f>SUM(Emissions!BO172:BO187)</f>
        <v>0.56599605176061751</v>
      </c>
      <c r="BN54" s="22">
        <f>SUM(Emissions!BP172:BP187)</f>
        <v>0.56428071035850802</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21505.992528871455</v>
      </c>
      <c r="AK58" s="22">
        <f t="shared" si="42"/>
        <v>21795.612853578124</v>
      </c>
      <c r="AL58" s="22">
        <f t="shared" ref="AL58:BN58" si="43">AL4*CH4GWP</f>
        <v>21894.489025208237</v>
      </c>
      <c r="AM58" s="22">
        <f t="shared" si="43"/>
        <v>21945.165729910477</v>
      </c>
      <c r="AN58" s="22">
        <f t="shared" si="43"/>
        <v>22034.156562376993</v>
      </c>
      <c r="AO58" s="22">
        <f t="shared" si="43"/>
        <v>22170.805735053716</v>
      </c>
      <c r="AP58" s="22">
        <f t="shared" si="43"/>
        <v>22322.116480991925</v>
      </c>
      <c r="AQ58" s="22">
        <f t="shared" si="43"/>
        <v>22504.26761001506</v>
      </c>
      <c r="AR58" s="22">
        <f t="shared" si="43"/>
        <v>22676.176612141269</v>
      </c>
      <c r="AS58" s="22">
        <f t="shared" si="43"/>
        <v>22875.634155074302</v>
      </c>
      <c r="AT58" s="22">
        <f t="shared" si="43"/>
        <v>23068.076134976291</v>
      </c>
      <c r="AU58" s="22">
        <f t="shared" si="43"/>
        <v>23211.780906588996</v>
      </c>
      <c r="AV58" s="22">
        <f t="shared" si="43"/>
        <v>23371.104208675228</v>
      </c>
      <c r="AW58" s="22">
        <f t="shared" si="43"/>
        <v>23542.206580868158</v>
      </c>
      <c r="AX58" s="22">
        <f t="shared" si="43"/>
        <v>23770.334563702767</v>
      </c>
      <c r="AY58" s="22">
        <f t="shared" si="43"/>
        <v>23950.807603478141</v>
      </c>
      <c r="AZ58" s="22">
        <f t="shared" si="43"/>
        <v>24149.624140775733</v>
      </c>
      <c r="BA58" s="22">
        <f t="shared" si="43"/>
        <v>24382.54666002858</v>
      </c>
      <c r="BB58" s="22">
        <f t="shared" si="43"/>
        <v>24559.441293985623</v>
      </c>
      <c r="BC58" s="22">
        <f t="shared" si="43"/>
        <v>24725.717966070901</v>
      </c>
      <c r="BD58" s="22">
        <f t="shared" si="43"/>
        <v>24882.841842961094</v>
      </c>
      <c r="BE58" s="22">
        <f t="shared" si="43"/>
        <v>25126.292632502569</v>
      </c>
      <c r="BF58" s="22">
        <f t="shared" si="43"/>
        <v>25330.695486668839</v>
      </c>
      <c r="BG58" s="22">
        <f t="shared" si="43"/>
        <v>25538.898612454639</v>
      </c>
      <c r="BH58" s="22">
        <f t="shared" si="43"/>
        <v>25752.482587399983</v>
      </c>
      <c r="BI58" s="22">
        <f t="shared" si="43"/>
        <v>25972.996305748555</v>
      </c>
      <c r="BJ58" s="22">
        <f t="shared" si="43"/>
        <v>26179.209251001768</v>
      </c>
      <c r="BK58" s="22">
        <f t="shared" si="43"/>
        <v>25916.827899888216</v>
      </c>
      <c r="BL58" s="22">
        <f t="shared" si="43"/>
        <v>25587.956917474352</v>
      </c>
      <c r="BM58" s="22">
        <f t="shared" si="43"/>
        <v>25283.637419424223</v>
      </c>
      <c r="BN58" s="22">
        <f t="shared" si="43"/>
        <v>24962.90450831303</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688.72118068718294</v>
      </c>
      <c r="AK59" s="22">
        <f t="shared" si="45"/>
        <v>698.58971985903656</v>
      </c>
      <c r="AL59" s="22">
        <f t="shared" ref="AL59:BN59" si="46">AL11*CH4GWP</f>
        <v>701.33277911745415</v>
      </c>
      <c r="AM59" s="22">
        <f t="shared" si="46"/>
        <v>702.31291137533628</v>
      </c>
      <c r="AN59" s="22">
        <f t="shared" si="46"/>
        <v>704.78657137692028</v>
      </c>
      <c r="AO59" s="22">
        <f t="shared" si="46"/>
        <v>709.10628269165113</v>
      </c>
      <c r="AP59" s="22">
        <f t="shared" si="46"/>
        <v>714.34485893151077</v>
      </c>
      <c r="AQ59" s="22">
        <f t="shared" si="46"/>
        <v>720.79566123447682</v>
      </c>
      <c r="AR59" s="22">
        <f t="shared" si="46"/>
        <v>726.90845534045991</v>
      </c>
      <c r="AS59" s="22">
        <f t="shared" si="46"/>
        <v>734.11123025532424</v>
      </c>
      <c r="AT59" s="22">
        <f t="shared" si="46"/>
        <v>741.09825653081134</v>
      </c>
      <c r="AU59" s="22">
        <f t="shared" si="46"/>
        <v>751.03743352209801</v>
      </c>
      <c r="AV59" s="22">
        <f t="shared" si="46"/>
        <v>761.82171136103568</v>
      </c>
      <c r="AW59" s="22">
        <f t="shared" si="46"/>
        <v>773.32561039484403</v>
      </c>
      <c r="AX59" s="22">
        <f t="shared" si="46"/>
        <v>787.3404463003078</v>
      </c>
      <c r="AY59" s="22">
        <f t="shared" si="46"/>
        <v>799.80378096637196</v>
      </c>
      <c r="AZ59" s="22">
        <f t="shared" si="46"/>
        <v>813.53934162518055</v>
      </c>
      <c r="BA59" s="22">
        <f t="shared" si="46"/>
        <v>828.98146234154569</v>
      </c>
      <c r="BB59" s="22">
        <f t="shared" si="46"/>
        <v>842.52569709252214</v>
      </c>
      <c r="BC59" s="22">
        <f t="shared" si="46"/>
        <v>855.98187285564586</v>
      </c>
      <c r="BD59" s="22">
        <f t="shared" si="46"/>
        <v>869.41202800985138</v>
      </c>
      <c r="BE59" s="22">
        <f t="shared" si="46"/>
        <v>883.88082450496051</v>
      </c>
      <c r="BF59" s="22">
        <f t="shared" si="46"/>
        <v>896.95104246773667</v>
      </c>
      <c r="BG59" s="22">
        <f t="shared" si="46"/>
        <v>910.40463687466604</v>
      </c>
      <c r="BH59" s="22">
        <f t="shared" si="46"/>
        <v>924.31864561070961</v>
      </c>
      <c r="BI59" s="22">
        <f t="shared" si="46"/>
        <v>938.77095275115585</v>
      </c>
      <c r="BJ59" s="22">
        <f t="shared" si="46"/>
        <v>953.08351103686948</v>
      </c>
      <c r="BK59" s="22">
        <f t="shared" si="46"/>
        <v>947.38920530583039</v>
      </c>
      <c r="BL59" s="22">
        <f t="shared" si="46"/>
        <v>938.78593382582324</v>
      </c>
      <c r="BM59" s="22">
        <f t="shared" si="46"/>
        <v>931.20233417672409</v>
      </c>
      <c r="BN59" s="22">
        <f t="shared" si="46"/>
        <v>922.84900605928124</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1504.8832523758479</v>
      </c>
      <c r="AK60" s="22">
        <f t="shared" si="48"/>
        <v>1547.5367128844002</v>
      </c>
      <c r="AL60" s="22">
        <f t="shared" ref="AL60:BN60" si="49">AL19*N2OGWP</f>
        <v>1570.677723028052</v>
      </c>
      <c r="AM60" s="22">
        <f t="shared" si="49"/>
        <v>1588.8259856783627</v>
      </c>
      <c r="AN60" s="22">
        <f t="shared" si="49"/>
        <v>1611.0883277570035</v>
      </c>
      <c r="AO60" s="22">
        <f t="shared" si="49"/>
        <v>1638.6033419010564</v>
      </c>
      <c r="AP60" s="22">
        <f t="shared" si="49"/>
        <v>1669.1765083222515</v>
      </c>
      <c r="AQ60" s="22">
        <f t="shared" si="49"/>
        <v>1703.4315867647758</v>
      </c>
      <c r="AR60" s="22">
        <f t="shared" si="49"/>
        <v>1736.9234307396923</v>
      </c>
      <c r="AS60" s="22">
        <f t="shared" si="49"/>
        <v>1773.8661280904105</v>
      </c>
      <c r="AT60" s="22">
        <f t="shared" si="49"/>
        <v>1810.4549158645852</v>
      </c>
      <c r="AU60" s="22">
        <f t="shared" si="49"/>
        <v>1854.6710738517331</v>
      </c>
      <c r="AV60" s="22">
        <f t="shared" si="49"/>
        <v>1901.8562909794734</v>
      </c>
      <c r="AW60" s="22">
        <f t="shared" si="49"/>
        <v>1951.6965531347983</v>
      </c>
      <c r="AX60" s="22">
        <f t="shared" si="49"/>
        <v>2009.7665305584389</v>
      </c>
      <c r="AY60" s="22">
        <f t="shared" si="49"/>
        <v>2063.6534077870078</v>
      </c>
      <c r="AZ60" s="22">
        <f t="shared" si="49"/>
        <v>2122.3565655724824</v>
      </c>
      <c r="BA60" s="22">
        <f t="shared" si="49"/>
        <v>2187.0784277880521</v>
      </c>
      <c r="BB60" s="22">
        <f t="shared" si="49"/>
        <v>2246.5219878864864</v>
      </c>
      <c r="BC60" s="22">
        <f t="shared" si="49"/>
        <v>2306.3480804198298</v>
      </c>
      <c r="BD60" s="22">
        <f t="shared" si="49"/>
        <v>2366.7629424866786</v>
      </c>
      <c r="BE60" s="22">
        <f t="shared" si="49"/>
        <v>2432.5895964011079</v>
      </c>
      <c r="BF60" s="22">
        <f t="shared" si="49"/>
        <v>2494.6372541345399</v>
      </c>
      <c r="BG60" s="22">
        <f t="shared" si="49"/>
        <v>2558.6826583409934</v>
      </c>
      <c r="BH60" s="22">
        <f t="shared" si="49"/>
        <v>2625.0244982901713</v>
      </c>
      <c r="BI60" s="22">
        <f t="shared" si="49"/>
        <v>2693.9728894920449</v>
      </c>
      <c r="BJ60" s="22">
        <f t="shared" si="49"/>
        <v>2763.5811842598728</v>
      </c>
      <c r="BK60" s="22">
        <f t="shared" si="49"/>
        <v>2766.0718004521141</v>
      </c>
      <c r="BL60" s="22">
        <f t="shared" si="49"/>
        <v>2758.422109637781</v>
      </c>
      <c r="BM60" s="22">
        <f t="shared" si="49"/>
        <v>2753.9603175408292</v>
      </c>
      <c r="BN60" s="22">
        <f t="shared" si="49"/>
        <v>2746.5466240293285</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894.45268841793256</v>
      </c>
      <c r="AL63" s="22">
        <f t="shared" si="57"/>
        <v>898.80528701778871</v>
      </c>
      <c r="AM63" s="22">
        <f t="shared" si="57"/>
        <v>901.70403097760413</v>
      </c>
      <c r="AN63" s="22">
        <f t="shared" si="57"/>
        <v>904.21453279289938</v>
      </c>
      <c r="AO63" s="22">
        <f t="shared" si="57"/>
        <v>906.98976629948186</v>
      </c>
      <c r="AP63" s="22">
        <f t="shared" si="57"/>
        <v>910.10578321750927</v>
      </c>
      <c r="AQ63" s="22">
        <f t="shared" si="57"/>
        <v>913.35806762482832</v>
      </c>
      <c r="AR63" s="22">
        <f t="shared" si="57"/>
        <v>916.82931067191055</v>
      </c>
      <c r="AS63" s="22">
        <f t="shared" si="57"/>
        <v>920.20887436819157</v>
      </c>
      <c r="AT63" s="22">
        <f t="shared" si="57"/>
        <v>923.78435635861399</v>
      </c>
      <c r="AU63" s="22">
        <f t="shared" si="57"/>
        <v>927.29448721016604</v>
      </c>
      <c r="AV63" s="22">
        <f t="shared" si="57"/>
        <v>931.35367087216525</v>
      </c>
      <c r="AW63" s="22">
        <f t="shared" si="57"/>
        <v>935.55550853450109</v>
      </c>
      <c r="AX63" s="22">
        <f t="shared" si="57"/>
        <v>939.872846129604</v>
      </c>
      <c r="AY63" s="22">
        <f t="shared" si="57"/>
        <v>944.65139924700884</v>
      </c>
      <c r="AZ63" s="22">
        <f t="shared" si="57"/>
        <v>949.09672391376751</v>
      </c>
      <c r="BA63" s="22">
        <f t="shared" si="57"/>
        <v>953.74510465035985</v>
      </c>
      <c r="BB63" s="22">
        <f t="shared" si="57"/>
        <v>958.68425793814959</v>
      </c>
      <c r="BC63" s="22">
        <f t="shared" si="57"/>
        <v>963.23135172847003</v>
      </c>
      <c r="BD63" s="22">
        <f t="shared" si="57"/>
        <v>967.73241942235893</v>
      </c>
      <c r="BE63" s="22">
        <f t="shared" si="57"/>
        <v>972.19985174410135</v>
      </c>
      <c r="BF63" s="22">
        <f t="shared" si="57"/>
        <v>976.82183462879004</v>
      </c>
      <c r="BG63" s="22">
        <f t="shared" si="57"/>
        <v>981.16151160733739</v>
      </c>
      <c r="BH63" s="22">
        <f t="shared" si="57"/>
        <v>985.54450948326496</v>
      </c>
      <c r="BI63" s="22">
        <f t="shared" si="57"/>
        <v>989.98311601125499</v>
      </c>
      <c r="BJ63" s="22">
        <f t="shared" si="57"/>
        <v>994.48920644807777</v>
      </c>
      <c r="BK63" s="22">
        <f t="shared" si="57"/>
        <v>998.93632810692634</v>
      </c>
      <c r="BL63" s="22">
        <f t="shared" si="57"/>
        <v>999.88752342662531</v>
      </c>
      <c r="BM63" s="22">
        <f t="shared" si="57"/>
        <v>1000.3038476109564</v>
      </c>
      <c r="BN63" s="22">
        <f t="shared" si="57"/>
        <v>1000.8719903802482</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469.89430107433429</v>
      </c>
      <c r="AL64" s="22">
        <f t="shared" si="58"/>
        <v>469.78463372445299</v>
      </c>
      <c r="AM64" s="22">
        <f t="shared" si="58"/>
        <v>469.71159745410466</v>
      </c>
      <c r="AN64" s="22">
        <f t="shared" si="58"/>
        <v>469.64834326821102</v>
      </c>
      <c r="AO64" s="22">
        <f t="shared" si="58"/>
        <v>469.57841894668536</v>
      </c>
      <c r="AP64" s="22">
        <f t="shared" si="58"/>
        <v>469.49990830304444</v>
      </c>
      <c r="AQ64" s="22">
        <f t="shared" si="58"/>
        <v>469.41796428642363</v>
      </c>
      <c r="AR64" s="22">
        <f t="shared" si="58"/>
        <v>469.33050342435837</v>
      </c>
      <c r="AS64" s="22">
        <f t="shared" si="58"/>
        <v>469.24535249995711</v>
      </c>
      <c r="AT64" s="22">
        <f t="shared" si="58"/>
        <v>469.15526525082481</v>
      </c>
      <c r="AU64" s="22">
        <f t="shared" si="58"/>
        <v>469.06682457811058</v>
      </c>
      <c r="AV64" s="22">
        <f t="shared" si="58"/>
        <v>468.96455006216803</v>
      </c>
      <c r="AW64" s="22">
        <f t="shared" si="58"/>
        <v>468.85868125977612</v>
      </c>
      <c r="AX64" s="22">
        <f t="shared" si="58"/>
        <v>468.74990234030179</v>
      </c>
      <c r="AY64" s="22">
        <f t="shared" si="58"/>
        <v>468.62950271129176</v>
      </c>
      <c r="AZ64" s="22">
        <f t="shared" si="58"/>
        <v>468.51749905086206</v>
      </c>
      <c r="BA64" s="22">
        <f t="shared" si="58"/>
        <v>468.40037922349325</v>
      </c>
      <c r="BB64" s="22">
        <f t="shared" si="58"/>
        <v>468.2759331393201</v>
      </c>
      <c r="BC64" s="22">
        <f t="shared" si="58"/>
        <v>468.16136532099154</v>
      </c>
      <c r="BD64" s="22">
        <f t="shared" si="58"/>
        <v>468.04795716852817</v>
      </c>
      <c r="BE64" s="22">
        <f t="shared" si="58"/>
        <v>467.93539648730297</v>
      </c>
      <c r="BF64" s="22">
        <f t="shared" si="58"/>
        <v>467.81894177581717</v>
      </c>
      <c r="BG64" s="22">
        <f t="shared" si="58"/>
        <v>467.70959999695572</v>
      </c>
      <c r="BH64" s="22">
        <f t="shared" si="58"/>
        <v>467.59916671197414</v>
      </c>
      <c r="BI64" s="22">
        <f t="shared" si="58"/>
        <v>467.48733232065069</v>
      </c>
      <c r="BJ64" s="22">
        <f t="shared" si="58"/>
        <v>467.37379761599226</v>
      </c>
      <c r="BK64" s="22">
        <f t="shared" si="58"/>
        <v>467.26174867884885</v>
      </c>
      <c r="BL64" s="22">
        <f t="shared" si="58"/>
        <v>467.23778251988955</v>
      </c>
      <c r="BM64" s="22">
        <f t="shared" si="58"/>
        <v>467.22729288503348</v>
      </c>
      <c r="BN64" s="22">
        <f t="shared" si="58"/>
        <v>467.21297805437939</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15501.205731205024</v>
      </c>
      <c r="AK65" s="22">
        <f t="shared" si="59"/>
        <v>15638.921629838735</v>
      </c>
      <c r="AL65" s="22">
        <f t="shared" ref="AL65:BN65" si="60">AL43*N2OGWP</f>
        <v>15688.151048455175</v>
      </c>
      <c r="AM65" s="22">
        <f t="shared" si="60"/>
        <v>15711.295579204319</v>
      </c>
      <c r="AN65" s="22">
        <f t="shared" si="60"/>
        <v>15753.84924704311</v>
      </c>
      <c r="AO65" s="22">
        <f t="shared" si="60"/>
        <v>15821.099234544257</v>
      </c>
      <c r="AP65" s="22">
        <f t="shared" si="60"/>
        <v>15895.993109862437</v>
      </c>
      <c r="AQ65" s="22">
        <f t="shared" si="60"/>
        <v>15986.73406352388</v>
      </c>
      <c r="AR65" s="22">
        <f t="shared" si="60"/>
        <v>16072.230328018042</v>
      </c>
      <c r="AS65" s="22">
        <f t="shared" si="60"/>
        <v>16171.654122927914</v>
      </c>
      <c r="AT65" s="22">
        <f t="shared" si="60"/>
        <v>16267.456384438405</v>
      </c>
      <c r="AU65" s="22">
        <f t="shared" si="60"/>
        <v>16335.559809443226</v>
      </c>
      <c r="AV65" s="22">
        <f t="shared" si="60"/>
        <v>16411.736234879594</v>
      </c>
      <c r="AW65" s="22">
        <f t="shared" si="60"/>
        <v>16493.655535765985</v>
      </c>
      <c r="AX65" s="22">
        <f t="shared" si="60"/>
        <v>16604.385061006069</v>
      </c>
      <c r="AY65" s="22">
        <f t="shared" si="60"/>
        <v>16690.635898699304</v>
      </c>
      <c r="AZ65" s="22">
        <f t="shared" si="60"/>
        <v>16785.413141121593</v>
      </c>
      <c r="BA65" s="22">
        <f t="shared" si="60"/>
        <v>16897.189337527561</v>
      </c>
      <c r="BB65" s="22">
        <f t="shared" si="60"/>
        <v>16980.093685924297</v>
      </c>
      <c r="BC65" s="22">
        <f t="shared" si="60"/>
        <v>17056.73544816556</v>
      </c>
      <c r="BD65" s="22">
        <f t="shared" si="60"/>
        <v>17128.12842380254</v>
      </c>
      <c r="BE65" s="22">
        <f t="shared" si="60"/>
        <v>17244.615664304376</v>
      </c>
      <c r="BF65" s="22">
        <f t="shared" si="60"/>
        <v>17340.938510182994</v>
      </c>
      <c r="BG65" s="22">
        <f t="shared" si="60"/>
        <v>17438.465094236453</v>
      </c>
      <c r="BH65" s="22">
        <f t="shared" si="60"/>
        <v>17538.227162943811</v>
      </c>
      <c r="BI65" s="22">
        <f t="shared" si="60"/>
        <v>17640.986136926542</v>
      </c>
      <c r="BJ65" s="22">
        <f t="shared" si="60"/>
        <v>17735.915487393166</v>
      </c>
      <c r="BK65" s="22">
        <f t="shared" si="60"/>
        <v>17594.534100538731</v>
      </c>
      <c r="BL65" s="22">
        <f t="shared" si="60"/>
        <v>17417.023470200307</v>
      </c>
      <c r="BM65" s="22">
        <f t="shared" si="60"/>
        <v>17251.543374279227</v>
      </c>
      <c r="BN65" s="22">
        <f t="shared" si="60"/>
        <v>17078.075233650696</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1863.5642760922458</v>
      </c>
      <c r="AK66" s="22">
        <f t="shared" si="62"/>
        <v>1882.6588552133414</v>
      </c>
      <c r="AL66" s="22">
        <f t="shared" ref="AL66:BN66" si="63">AL49*N2OGWP</f>
        <v>1889.7557772560751</v>
      </c>
      <c r="AM66" s="22">
        <f t="shared" si="63"/>
        <v>1893.7725279951562</v>
      </c>
      <c r="AN66" s="22">
        <f t="shared" si="63"/>
        <v>1900.3132026059286</v>
      </c>
      <c r="AO66" s="22">
        <f t="shared" si="63"/>
        <v>1909.9939666570708</v>
      </c>
      <c r="AP66" s="22">
        <f t="shared" si="63"/>
        <v>1920.4374568073536</v>
      </c>
      <c r="AQ66" s="22">
        <f t="shared" si="63"/>
        <v>1932.9286249155537</v>
      </c>
      <c r="AR66" s="22">
        <f t="shared" si="63"/>
        <v>1944.8111016497667</v>
      </c>
      <c r="AS66" s="22">
        <f t="shared" si="63"/>
        <v>1958.5222935926276</v>
      </c>
      <c r="AT66" s="22">
        <f t="shared" si="63"/>
        <v>1971.8301914461326</v>
      </c>
      <c r="AU66" s="22">
        <f t="shared" si="63"/>
        <v>1982.3091166781192</v>
      </c>
      <c r="AV66" s="22">
        <f t="shared" si="63"/>
        <v>1993.8762826193772</v>
      </c>
      <c r="AW66" s="22">
        <f t="shared" si="63"/>
        <v>2006.27707477949</v>
      </c>
      <c r="AX66" s="22">
        <f t="shared" si="63"/>
        <v>2022.4520849520381</v>
      </c>
      <c r="AY66" s="22">
        <f t="shared" si="63"/>
        <v>2035.6123679867831</v>
      </c>
      <c r="AZ66" s="22">
        <f t="shared" si="63"/>
        <v>2049.8449347517085</v>
      </c>
      <c r="BA66" s="22">
        <f t="shared" si="63"/>
        <v>2066.374802833303</v>
      </c>
      <c r="BB66" s="22">
        <f t="shared" si="63"/>
        <v>2079.3348991627477</v>
      </c>
      <c r="BC66" s="22">
        <f t="shared" si="63"/>
        <v>2091.6660686583773</v>
      </c>
      <c r="BD66" s="22">
        <f t="shared" si="63"/>
        <v>2103.4698464456465</v>
      </c>
      <c r="BE66" s="22">
        <f t="shared" si="63"/>
        <v>2120.4716951496825</v>
      </c>
      <c r="BF66" s="22">
        <f t="shared" si="63"/>
        <v>2134.9805696762655</v>
      </c>
      <c r="BG66" s="22">
        <f t="shared" si="63"/>
        <v>2149.7878023350254</v>
      </c>
      <c r="BH66" s="22">
        <f t="shared" si="63"/>
        <v>2165.0042679703224</v>
      </c>
      <c r="BI66" s="22">
        <f t="shared" si="63"/>
        <v>2180.7331782245824</v>
      </c>
      <c r="BJ66" s="22">
        <f t="shared" si="63"/>
        <v>2195.4131104579424</v>
      </c>
      <c r="BK66" s="22">
        <f t="shared" si="63"/>
        <v>2179.3757532969216</v>
      </c>
      <c r="BL66" s="22">
        <f t="shared" si="63"/>
        <v>2158.9080347702652</v>
      </c>
      <c r="BM66" s="22">
        <f t="shared" si="63"/>
        <v>2140.0440473545382</v>
      </c>
      <c r="BN66" s="22">
        <f t="shared" si="63"/>
        <v>2120.1031672664699</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445.62956726979809</v>
      </c>
      <c r="AK67" s="22">
        <f t="shared" si="65"/>
        <v>456.02098331432569</v>
      </c>
      <c r="AL67" s="22">
        <f t="shared" ref="AL67:BN67" si="66">AL52*N2OGWP</f>
        <v>461.7834129796081</v>
      </c>
      <c r="AM67" s="22">
        <f t="shared" si="66"/>
        <v>466.38030210708911</v>
      </c>
      <c r="AN67" s="22">
        <f t="shared" si="66"/>
        <v>471.98695591322917</v>
      </c>
      <c r="AO67" s="22">
        <f t="shared" si="66"/>
        <v>478.87601514779186</v>
      </c>
      <c r="AP67" s="22">
        <f t="shared" si="66"/>
        <v>486.4436451739777</v>
      </c>
      <c r="AQ67" s="22">
        <f t="shared" si="66"/>
        <v>494.91701629256238</v>
      </c>
      <c r="AR67" s="22">
        <f t="shared" si="66"/>
        <v>503.23116960842759</v>
      </c>
      <c r="AS67" s="22">
        <f t="shared" si="66"/>
        <v>512.39540633006038</v>
      </c>
      <c r="AT67" s="22">
        <f t="shared" si="66"/>
        <v>521.49745216266183</v>
      </c>
      <c r="AU67" s="22">
        <f t="shared" si="66"/>
        <v>532.86324118576567</v>
      </c>
      <c r="AV67" s="22">
        <f t="shared" si="66"/>
        <v>544.98460401614636</v>
      </c>
      <c r="AW67" s="22">
        <f t="shared" si="66"/>
        <v>557.78826633705307</v>
      </c>
      <c r="AX67" s="22">
        <f t="shared" si="66"/>
        <v>572.62150369313065</v>
      </c>
      <c r="AY67" s="22">
        <f t="shared" si="66"/>
        <v>586.49259122943954</v>
      </c>
      <c r="AZ67" s="22">
        <f t="shared" si="66"/>
        <v>601.51177962762461</v>
      </c>
      <c r="BA67" s="22">
        <f t="shared" si="66"/>
        <v>618.03639402592376</v>
      </c>
      <c r="BB67" s="22">
        <f t="shared" si="66"/>
        <v>633.33010715663715</v>
      </c>
      <c r="BC67" s="22">
        <f t="shared" si="66"/>
        <v>648.76259905413463</v>
      </c>
      <c r="BD67" s="22">
        <f t="shared" si="66"/>
        <v>664.38377300261925</v>
      </c>
      <c r="BE67" s="22">
        <f t="shared" si="66"/>
        <v>681.0063672617365</v>
      </c>
      <c r="BF67" s="22">
        <f t="shared" si="66"/>
        <v>696.74058086721845</v>
      </c>
      <c r="BG67" s="22">
        <f t="shared" si="66"/>
        <v>712.99322081486116</v>
      </c>
      <c r="BH67" s="22">
        <f t="shared" si="66"/>
        <v>729.83801634549013</v>
      </c>
      <c r="BI67" s="22">
        <f t="shared" si="66"/>
        <v>747.35174285073015</v>
      </c>
      <c r="BJ67" s="22">
        <f t="shared" si="66"/>
        <v>764.99848200295844</v>
      </c>
      <c r="BK67" s="22">
        <f t="shared" si="66"/>
        <v>766.23874525683959</v>
      </c>
      <c r="BL67" s="22">
        <f t="shared" si="66"/>
        <v>764.99597377402256</v>
      </c>
      <c r="BM67" s="22">
        <f t="shared" si="66"/>
        <v>764.53340564132077</v>
      </c>
      <c r="BN67" s="22">
        <f t="shared" si="66"/>
        <v>763.34530078757507</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23699.596961934483</v>
      </c>
      <c r="AK71" s="22">
        <f t="shared" si="68"/>
        <v>24041.739286321561</v>
      </c>
      <c r="AL71" s="22">
        <f t="shared" si="68"/>
        <v>24166.499527353742</v>
      </c>
      <c r="AM71" s="22">
        <f t="shared" si="68"/>
        <v>24236.304626964175</v>
      </c>
      <c r="AN71" s="22">
        <f t="shared" si="68"/>
        <v>24350.031461510916</v>
      </c>
      <c r="AO71" s="22">
        <f t="shared" si="68"/>
        <v>24518.515359646422</v>
      </c>
      <c r="AP71" s="22">
        <f t="shared" si="68"/>
        <v>24705.637848245689</v>
      </c>
      <c r="AQ71" s="22">
        <f t="shared" si="68"/>
        <v>24928.49485801431</v>
      </c>
      <c r="AR71" s="22">
        <f t="shared" si="68"/>
        <v>25140.008498221421</v>
      </c>
      <c r="AS71" s="22">
        <f t="shared" si="68"/>
        <v>25383.611513420034</v>
      </c>
      <c r="AT71" s="22">
        <f t="shared" si="68"/>
        <v>25619.629307371688</v>
      </c>
      <c r="AU71" s="22">
        <f t="shared" si="68"/>
        <v>25817.489413962827</v>
      </c>
      <c r="AV71" s="22">
        <f t="shared" si="68"/>
        <v>26034.782211015739</v>
      </c>
      <c r="AW71" s="22">
        <f t="shared" si="68"/>
        <v>26267.228744397802</v>
      </c>
      <c r="AX71" s="22">
        <f t="shared" si="68"/>
        <v>26567.441540561511</v>
      </c>
      <c r="AY71" s="22">
        <f t="shared" si="68"/>
        <v>26814.264792231523</v>
      </c>
      <c r="AZ71" s="22">
        <f t="shared" si="68"/>
        <v>27085.520047973394</v>
      </c>
      <c r="BA71" s="22">
        <f t="shared" si="68"/>
        <v>27398.606550158176</v>
      </c>
      <c r="BB71" s="22">
        <f t="shared" si="68"/>
        <v>27648.488978964633</v>
      </c>
      <c r="BC71" s="22">
        <f t="shared" si="68"/>
        <v>27888.047919346376</v>
      </c>
      <c r="BD71" s="22">
        <f t="shared" si="68"/>
        <v>28119.016813457623</v>
      </c>
      <c r="BE71" s="22">
        <f t="shared" si="68"/>
        <v>28442.763053408638</v>
      </c>
      <c r="BF71" s="22">
        <f t="shared" si="68"/>
        <v>28722.283783271116</v>
      </c>
      <c r="BG71" s="22">
        <f t="shared" si="68"/>
        <v>29007.9859076703</v>
      </c>
      <c r="BH71" s="22">
        <f t="shared" si="68"/>
        <v>29301.825731300865</v>
      </c>
      <c r="BI71" s="22">
        <f t="shared" si="68"/>
        <v>29605.740147991753</v>
      </c>
      <c r="BJ71" s="22">
        <f t="shared" si="68"/>
        <v>29895.87394629851</v>
      </c>
      <c r="BK71" s="22">
        <f t="shared" si="68"/>
        <v>29630.288905646161</v>
      </c>
      <c r="BL71" s="22">
        <f t="shared" si="68"/>
        <v>29285.164960937956</v>
      </c>
      <c r="BM71" s="22">
        <f t="shared" si="68"/>
        <v>28968.800071141777</v>
      </c>
      <c r="BN71" s="22">
        <f t="shared" si="68"/>
        <v>28632.300138401639</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21149.797030013317</v>
      </c>
      <c r="AK72" s="22">
        <f t="shared" si="70"/>
        <v>21317.124823188009</v>
      </c>
      <c r="AL72" s="22">
        <f t="shared" si="70"/>
        <v>21391.81599662354</v>
      </c>
      <c r="AM72" s="22">
        <f t="shared" si="70"/>
        <v>21434.759346789815</v>
      </c>
      <c r="AN72" s="22">
        <f t="shared" si="70"/>
        <v>21500.267062536022</v>
      </c>
      <c r="AO72" s="22">
        <f t="shared" si="70"/>
        <v>21595.15165436903</v>
      </c>
      <c r="AP72" s="22">
        <f t="shared" si="70"/>
        <v>21699.45362799917</v>
      </c>
      <c r="AQ72" s="22">
        <f t="shared" si="70"/>
        <v>21822.688933139194</v>
      </c>
      <c r="AR72" s="22">
        <f t="shared" si="70"/>
        <v>21940.125081729555</v>
      </c>
      <c r="AS72" s="22">
        <f t="shared" si="70"/>
        <v>22074.078189936899</v>
      </c>
      <c r="AT72" s="22">
        <f t="shared" si="70"/>
        <v>22204.13526173589</v>
      </c>
      <c r="AU72" s="22">
        <f t="shared" si="70"/>
        <v>22305.51929369997</v>
      </c>
      <c r="AV72" s="22">
        <f t="shared" si="70"/>
        <v>22417.355359579367</v>
      </c>
      <c r="AW72" s="22">
        <f t="shared" si="70"/>
        <v>22536.589286332051</v>
      </c>
      <c r="AX72" s="22">
        <f t="shared" si="70"/>
        <v>22690.549820301723</v>
      </c>
      <c r="AY72" s="22">
        <f t="shared" si="70"/>
        <v>22816.504384579734</v>
      </c>
      <c r="AZ72" s="22">
        <f t="shared" si="70"/>
        <v>22952.880905696795</v>
      </c>
      <c r="BA72" s="22">
        <f t="shared" si="70"/>
        <v>23110.257048017211</v>
      </c>
      <c r="BB72" s="22">
        <f t="shared" si="70"/>
        <v>23234.244115603055</v>
      </c>
      <c r="BC72" s="22">
        <f t="shared" si="70"/>
        <v>23350.577570407782</v>
      </c>
      <c r="BD72" s="22">
        <f t="shared" si="70"/>
        <v>23461.278662520286</v>
      </c>
      <c r="BE72" s="22">
        <f t="shared" si="70"/>
        <v>23623.240722824135</v>
      </c>
      <c r="BF72" s="22">
        <f t="shared" si="70"/>
        <v>23761.807690206369</v>
      </c>
      <c r="BG72" s="22">
        <f t="shared" si="70"/>
        <v>23902.119987264257</v>
      </c>
      <c r="BH72" s="22">
        <f t="shared" si="70"/>
        <v>24045.711386926836</v>
      </c>
      <c r="BI72" s="22">
        <f t="shared" si="70"/>
        <v>24193.535275004077</v>
      </c>
      <c r="BJ72" s="22">
        <f t="shared" si="70"/>
        <v>24332.679357786797</v>
      </c>
      <c r="BK72" s="22">
        <f t="shared" si="70"/>
        <v>24188.331454945277</v>
      </c>
      <c r="BL72" s="22">
        <f t="shared" si="70"/>
        <v>23997.533068956462</v>
      </c>
      <c r="BM72" s="22">
        <f t="shared" si="70"/>
        <v>23820.627757234772</v>
      </c>
      <c r="BN72" s="22">
        <f t="shared" si="70"/>
        <v>23634.079964801411</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44849.3939919478</v>
      </c>
      <c r="AK73" s="22">
        <f t="shared" si="72"/>
        <v>45358.864109509566</v>
      </c>
      <c r="AL73" s="22">
        <f t="shared" si="72"/>
        <v>45558.315523977282</v>
      </c>
      <c r="AM73" s="22">
        <f t="shared" si="72"/>
        <v>45671.06397375399</v>
      </c>
      <c r="AN73" s="22">
        <f t="shared" si="72"/>
        <v>45850.298524046942</v>
      </c>
      <c r="AO73" s="22">
        <f t="shared" si="72"/>
        <v>46113.667014015453</v>
      </c>
      <c r="AP73" s="22">
        <f t="shared" si="72"/>
        <v>46405.091476244859</v>
      </c>
      <c r="AQ73" s="22">
        <f t="shared" si="72"/>
        <v>46751.183791153504</v>
      </c>
      <c r="AR73" s="22">
        <f t="shared" si="72"/>
        <v>47080.133579950976</v>
      </c>
      <c r="AS73" s="22">
        <f t="shared" si="72"/>
        <v>47457.689703356933</v>
      </c>
      <c r="AT73" s="22">
        <f t="shared" si="72"/>
        <v>47823.764569107574</v>
      </c>
      <c r="AU73" s="22">
        <f t="shared" si="72"/>
        <v>48123.008707662797</v>
      </c>
      <c r="AV73" s="22">
        <f t="shared" si="72"/>
        <v>48452.137570595107</v>
      </c>
      <c r="AW73" s="22">
        <f t="shared" si="72"/>
        <v>48803.818030729853</v>
      </c>
      <c r="AX73" s="22">
        <f t="shared" si="72"/>
        <v>49257.991360863234</v>
      </c>
      <c r="AY73" s="22">
        <f t="shared" si="72"/>
        <v>49630.769176811256</v>
      </c>
      <c r="AZ73" s="22">
        <f t="shared" si="72"/>
        <v>50038.400953670192</v>
      </c>
      <c r="BA73" s="22">
        <f t="shared" si="72"/>
        <v>50508.863598175391</v>
      </c>
      <c r="BB73" s="22">
        <f t="shared" si="72"/>
        <v>50882.733094567688</v>
      </c>
      <c r="BC73" s="22">
        <f t="shared" si="72"/>
        <v>51238.625489754158</v>
      </c>
      <c r="BD73" s="22">
        <f t="shared" si="72"/>
        <v>51580.29547597791</v>
      </c>
      <c r="BE73" s="22">
        <f t="shared" si="72"/>
        <v>52066.00377623277</v>
      </c>
      <c r="BF73" s="22">
        <f t="shared" si="72"/>
        <v>52484.091473477485</v>
      </c>
      <c r="BG73" s="22">
        <f t="shared" si="72"/>
        <v>52910.105894934561</v>
      </c>
      <c r="BH73" s="22">
        <f t="shared" si="72"/>
        <v>53347.537118227701</v>
      </c>
      <c r="BI73" s="22">
        <f t="shared" si="72"/>
        <v>53799.27542299583</v>
      </c>
      <c r="BJ73" s="22">
        <f t="shared" si="72"/>
        <v>54228.553304085304</v>
      </c>
      <c r="BK73" s="22">
        <f t="shared" si="72"/>
        <v>53818.620360591434</v>
      </c>
      <c r="BL73" s="22">
        <f t="shared" si="72"/>
        <v>53282.698029894418</v>
      </c>
      <c r="BM73" s="22">
        <f t="shared" si="72"/>
        <v>52789.427828376545</v>
      </c>
      <c r="BN73" s="22">
        <f t="shared" si="72"/>
        <v>52266.380103203046</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35064.125649992377</v>
      </c>
      <c r="AU4" s="81">
        <f t="shared" si="0"/>
        <v>38412.86964379251</v>
      </c>
      <c r="AV4" s="81">
        <f t="shared" si="0"/>
        <v>41344.638629537076</v>
      </c>
      <c r="AW4" s="81">
        <f>AW11-AV11</f>
        <v>27445.263864122331</v>
      </c>
      <c r="AX4" s="81">
        <f t="shared" si="0"/>
        <v>30232.222943466157</v>
      </c>
      <c r="AY4" s="81">
        <f t="shared" si="0"/>
        <v>32889.323854934424</v>
      </c>
      <c r="AZ4" s="81">
        <f t="shared" si="0"/>
        <v>35867.681216098368</v>
      </c>
      <c r="BA4" s="15">
        <f>BA8/'Intermediate calculations'!AV8</f>
        <v>3.53081711151866</v>
      </c>
      <c r="BB4" s="15">
        <f>BB8/'Intermediate calculations'!AW8</f>
        <v>3.4332531022983939</v>
      </c>
      <c r="BC4" s="15">
        <f>BC8/'Intermediate calculations'!AX8</f>
        <v>3.3377541092705765</v>
      </c>
      <c r="BD4" s="15">
        <f>BD8/'Intermediate calculations'!AY8</f>
        <v>3.2442330159192267</v>
      </c>
      <c r="BE4" s="15">
        <f>BE8/'Intermediate calculations'!AZ8</f>
        <v>3.1526086459819282</v>
      </c>
      <c r="BF4" s="15">
        <f>BF8/'Intermediate calculations'!BA8</f>
        <v>3.062805221115577</v>
      </c>
      <c r="BG4" s="15">
        <f>BG8/'Intermediate calculations'!BB8</f>
        <v>2.9899291852606642</v>
      </c>
      <c r="BH4" s="15">
        <f>BH8/'Intermediate calculations'!BC8</f>
        <v>2.9184695640871472</v>
      </c>
      <c r="BI4" s="15">
        <f>BI8/'Intermediate calculations'!BD8</f>
        <v>2.848372904073416</v>
      </c>
      <c r="BJ4" s="15">
        <f>BJ8/'Intermediate calculations'!BE8</f>
        <v>2.7795890112494344</v>
      </c>
      <c r="BK4" s="15">
        <f>BK8/'Intermediate calculations'!BF8</f>
        <v>2.7120706846423084</v>
      </c>
      <c r="BL4" s="15">
        <f>BL8/'Intermediate calculations'!BG8</f>
        <v>2.6457734767135386</v>
      </c>
      <c r="BM4" s="15">
        <f>BM8/'Intermediate calculations'!BH8</f>
        <v>2.5806554775554122</v>
      </c>
      <c r="BN4" s="15">
        <f>BN8/'Intermediate calculations'!BI8</f>
        <v>2.5166771200581555</v>
      </c>
      <c r="BO4" s="15">
        <f>BO8/'Intermediate calculations'!BJ8</f>
        <v>2.45380100363522</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594337.19995104871</v>
      </c>
      <c r="AM5" s="102">
        <f>IF($AD$2="Off",'Activity data'!AM5,'Net zero Intermediate calcs'!AH15*'Net zero Intermediate calcs'!AH16*Constants!$H$18)</f>
        <v>600659.72724955482</v>
      </c>
      <c r="AN5" s="102">
        <f>IF($AD$2="Off",'Activity data'!AN5,'Net zero Intermediate calcs'!AI15*'Net zero Intermediate calcs'!AI16*Constants!$H$18)</f>
        <v>604741.72860984376</v>
      </c>
      <c r="AO5" s="102">
        <f>IF($AD$2="Off",'Activity data'!AO5,'Net zero Intermediate calcs'!AJ15*'Net zero Intermediate calcs'!AJ16*Constants!$H$18)</f>
        <v>608317.01631331316</v>
      </c>
      <c r="AP5" s="102">
        <f>IF($AD$2="Off",'Activity data'!AP5,'Net zero Intermediate calcs'!AK15*'Net zero Intermediate calcs'!AK16*Constants!$H$18)</f>
        <v>612483.50215495704</v>
      </c>
      <c r="AQ5" s="102">
        <f>IF($AD$2="Off",'Activity data'!AQ5,'Net zero Intermediate calcs'!AL15*'Net zero Intermediate calcs'!AL16*Constants!$H$18)</f>
        <v>617380.13771517528</v>
      </c>
      <c r="AR5" s="102">
        <f>IF($AD$2="Off",'Activity data'!AR5,'Net zero Intermediate calcs'!AM15*'Net zero Intermediate calcs'!AM16*Constants!$H$18)</f>
        <v>622271.09457747312</v>
      </c>
      <c r="AS5" s="102">
        <f>IF($AD$2="Off",'Activity data'!AS5,'Net zero Intermediate calcs'!AN15*'Net zero Intermediate calcs'!AN16*Constants!$H$18)</f>
        <v>627695.87930936774</v>
      </c>
      <c r="AT5" s="102">
        <f>IF($AD$2="Off",'Activity data'!AT5,'Net zero Intermediate calcs'!AO15*'Net zero Intermediate calcs'!AO16*Constants!$H$18)</f>
        <v>633107.2020670895</v>
      </c>
      <c r="AU5" s="102">
        <f>IF($AD$2="Off",'Activity data'!AU5,'Net zero Intermediate calcs'!AP15*'Net zero Intermediate calcs'!AP16*Constants!$H$18)</f>
        <v>639021.20829628792</v>
      </c>
      <c r="AV5" s="102">
        <f>IF($AD$2="Off",'Activity data'!AV5,'Net zero Intermediate calcs'!AQ15*'Net zero Intermediate calcs'!AQ16*Constants!$H$18)</f>
        <v>644967.20469508111</v>
      </c>
      <c r="AW5" s="102">
        <f>IF($AD$2="Off",'Activity data'!AW5,'Net zero Intermediate calcs'!AR15*'Net zero Intermediate calcs'!AR16*Constants!$H$18)</f>
        <v>651776.50721882354</v>
      </c>
      <c r="AX5" s="102">
        <f>IF($AD$2="Off",'Activity data'!AX5,'Net zero Intermediate calcs'!AS15*'Net zero Intermediate calcs'!AS16*Constants!$H$18)</f>
        <v>659034.49287605414</v>
      </c>
      <c r="AY5" s="102">
        <f>IF($AD$2="Off",'Activity data'!AY5,'Net zero Intermediate calcs'!AT15*'Net zero Intermediate calcs'!AT16*Constants!$H$18)</f>
        <v>666702.7835450006</v>
      </c>
      <c r="AZ5" s="102">
        <f>IF($AD$2="Off",'Activity data'!AZ5,'Net zero Intermediate calcs'!AU15*'Net zero Intermediate calcs'!AU16*Constants!$H$18)</f>
        <v>675481.54841642128</v>
      </c>
      <c r="BA5" s="102">
        <f>IF($AD$2="Off",'Activity data'!BA5,'Net zero Intermediate calcs'!AV15*'Net zero Intermediate calcs'!AV16*Constants!$H$18)</f>
        <v>683815.50263505359</v>
      </c>
      <c r="BB5" s="102">
        <f>IF($AD$2="Off",'Activity data'!BB5,'Net zero Intermediate calcs'!AW15*'Net zero Intermediate calcs'!AW16*Constants!$H$18)</f>
        <v>692477.03771068016</v>
      </c>
      <c r="BC5" s="102">
        <f>IF($AD$2="Off",'Activity data'!BC5,'Net zero Intermediate calcs'!AX15*'Net zero Intermediate calcs'!AX16*Constants!$H$18)</f>
        <v>701975.73049876606</v>
      </c>
      <c r="BD5" s="102">
        <f>IF($AD$2="Off",'Activity data'!BD5,'Net zero Intermediate calcs'!AY15*'Net zero Intermediate calcs'!AY16*Constants!$H$18)</f>
        <v>710880.55525579862</v>
      </c>
      <c r="BE5" s="102">
        <f>IF($AD$2="Off",'Activity data'!BE5,'Net zero Intermediate calcs'!AZ15*'Net zero Intermediate calcs'!AZ16*Constants!$H$18)</f>
        <v>719904.66027110408</v>
      </c>
      <c r="BF5" s="102">
        <f>IF($AD$2="Off",'Activity data'!BF5,'Net zero Intermediate calcs'!BA15*'Net zero Intermediate calcs'!BA16*Constants!$H$18)</f>
        <v>729072.70219921309</v>
      </c>
      <c r="BG5" s="102">
        <f>IF($AD$2="Off",'Activity data'!BG5,'Net zero Intermediate calcs'!BB15*'Net zero Intermediate calcs'!BB16*Constants!$H$18)</f>
        <v>738534.39928791043</v>
      </c>
      <c r="BH5" s="102">
        <f>IF($AD$2="Off",'Activity data'!BH5,'Net zero Intermediate calcs'!BC15*'Net zero Intermediate calcs'!BC16*Constants!$H$18)</f>
        <v>747572.54580166796</v>
      </c>
      <c r="BI5" s="102">
        <f>IF($AD$2="Off",'Activity data'!BI5,'Net zero Intermediate calcs'!BD15*'Net zero Intermediate calcs'!BD16*Constants!$H$18)</f>
        <v>756925.70064442605</v>
      </c>
      <c r="BJ5" s="102">
        <f>IF($AD$2="Off",'Activity data'!BJ5,'Net zero Intermediate calcs'!BE15*'Net zero Intermediate calcs'!BE16*Constants!$H$18)</f>
        <v>766632.50740163983</v>
      </c>
      <c r="BK5" s="102">
        <f>IF($AD$2="Off",'Activity data'!BK5,'Net zero Intermediate calcs'!BF15*'Net zero Intermediate calcs'!BF16*Constants!$H$18)</f>
        <v>776733.46792833507</v>
      </c>
      <c r="BL5" s="102">
        <f>IF($AD$2="Off",'Activity data'!BL5,'Net zero Intermediate calcs'!BG15*'Net zero Intermediate calcs'!BG16*Constants!$H$18)</f>
        <v>786641.70168203302</v>
      </c>
      <c r="BM5" s="102">
        <f>IF($AD$2="Off",'Activity data'!BM5,'Net zero Intermediate calcs'!BH15*'Net zero Intermediate calcs'!BH16*Constants!$H$18)</f>
        <v>787881.91510478244</v>
      </c>
      <c r="BN5" s="102">
        <f>IF($AD$2="Off",'Activity data'!BN5,'Net zero Intermediate calcs'!BI15*'Net zero Intermediate calcs'!BI16*Constants!$H$18)</f>
        <v>787815.97496954422</v>
      </c>
      <c r="BO5" s="102">
        <f>IF($AD$2="Off",'Activity data'!BO5,'Net zero Intermediate calcs'!BJ15*'Net zero Intermediate calcs'!BJ16*Constants!$H$18)</f>
        <v>788174.27905563416</v>
      </c>
      <c r="BP5" s="102">
        <f>IF($AD$2="Off",'Activity data'!BP5,'Net zero Intermediate calcs'!BK15*'Net zero Intermediate calcs'!BK16*Constants!$H$18)</f>
        <v>788155.94610641245</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492450.82281658321</v>
      </c>
      <c r="AM6" s="102">
        <f>IF($AD$2="Off",'Activity data'!AM6,'Net zero Intermediate calcs'!AH15*'Net zero Intermediate calcs'!AH16*Constants!$H$19)</f>
        <v>497689.48829248827</v>
      </c>
      <c r="AN6" s="102">
        <f>IF($AD$2="Off",'Activity data'!AN6,'Net zero Intermediate calcs'!AI15*'Net zero Intermediate calcs'!AI16*Constants!$H$19)</f>
        <v>501071.71799101337</v>
      </c>
      <c r="AO6" s="102">
        <f>IF($AD$2="Off",'Activity data'!AO6,'Net zero Intermediate calcs'!AJ15*'Net zero Intermediate calcs'!AJ16*Constants!$H$19)</f>
        <v>504034.09923103091</v>
      </c>
      <c r="AP6" s="102">
        <f>IF($AD$2="Off",'Activity data'!AP6,'Net zero Intermediate calcs'!AK15*'Net zero Intermediate calcs'!AK16*Constants!$H$19)</f>
        <v>507486.33035696443</v>
      </c>
      <c r="AQ6" s="102">
        <f>IF($AD$2="Off",'Activity data'!AQ6,'Net zero Intermediate calcs'!AL15*'Net zero Intermediate calcs'!AL16*Constants!$H$19)</f>
        <v>511543.54267828807</v>
      </c>
      <c r="AR6" s="102">
        <f>IF($AD$2="Off",'Activity data'!AR6,'Net zero Intermediate calcs'!AM15*'Net zero Intermediate calcs'!AM16*Constants!$H$19)</f>
        <v>515596.04979276343</v>
      </c>
      <c r="AS6" s="102">
        <f>IF($AD$2="Off",'Activity data'!AS6,'Net zero Intermediate calcs'!AN15*'Net zero Intermediate calcs'!AN16*Constants!$H$19)</f>
        <v>520090.8714277618</v>
      </c>
      <c r="AT6" s="102">
        <f>IF($AD$2="Off",'Activity data'!AT6,'Net zero Intermediate calcs'!AO15*'Net zero Intermediate calcs'!AO16*Constants!$H$19)</f>
        <v>524574.53885558841</v>
      </c>
      <c r="AU6" s="102">
        <f>IF($AD$2="Off",'Activity data'!AU6,'Net zero Intermediate calcs'!AP15*'Net zero Intermediate calcs'!AP16*Constants!$H$19)</f>
        <v>529474.71544549579</v>
      </c>
      <c r="AV6" s="102">
        <f>IF($AD$2="Off",'Activity data'!AV6,'Net zero Intermediate calcs'!AQ15*'Net zero Intermediate calcs'!AQ16*Constants!$H$19)</f>
        <v>534401.39817592432</v>
      </c>
      <c r="AW6" s="102">
        <f>IF($AD$2="Off",'Activity data'!AW6,'Net zero Intermediate calcs'!AR15*'Net zero Intermediate calcs'!AR16*Constants!$H$19)</f>
        <v>540043.39169559663</v>
      </c>
      <c r="AX6" s="102">
        <f>IF($AD$2="Off",'Activity data'!AX6,'Net zero Intermediate calcs'!AS15*'Net zero Intermediate calcs'!AS16*Constants!$H$19)</f>
        <v>546057.15124015918</v>
      </c>
      <c r="AY6" s="102">
        <f>IF($AD$2="Off",'Activity data'!AY6,'Net zero Intermediate calcs'!AT15*'Net zero Intermediate calcs'!AT16*Constants!$H$19)</f>
        <v>552410.87779442908</v>
      </c>
      <c r="AZ6" s="102">
        <f>IF($AD$2="Off",'Activity data'!AZ6,'Net zero Intermediate calcs'!AU15*'Net zero Intermediate calcs'!AU16*Constants!$H$19)</f>
        <v>559684.71154503478</v>
      </c>
      <c r="BA6" s="102">
        <f>IF($AD$2="Off",'Activity data'!BA6,'Net zero Intermediate calcs'!AV15*'Net zero Intermediate calcs'!AV16*Constants!$H$19)</f>
        <v>566589.98789761588</v>
      </c>
      <c r="BB6" s="102">
        <f>IF($AD$2="Off",'Activity data'!BB6,'Net zero Intermediate calcs'!AW15*'Net zero Intermediate calcs'!AW16*Constants!$H$19)</f>
        <v>573766.68838884926</v>
      </c>
      <c r="BC6" s="102">
        <f>IF($AD$2="Off",'Activity data'!BC6,'Net zero Intermediate calcs'!AX15*'Net zero Intermediate calcs'!AX16*Constants!$H$19)</f>
        <v>581637.03384183475</v>
      </c>
      <c r="BD6" s="102">
        <f>IF($AD$2="Off",'Activity data'!BD6,'Net zero Intermediate calcs'!AY15*'Net zero Intermediate calcs'!AY16*Constants!$H$19)</f>
        <v>589015.3172119474</v>
      </c>
      <c r="BE6" s="102">
        <f>IF($AD$2="Off",'Activity data'!BE6,'Net zero Intermediate calcs'!AZ15*'Net zero Intermediate calcs'!AZ16*Constants!$H$19)</f>
        <v>596492.43279605766</v>
      </c>
      <c r="BF6" s="102">
        <f>IF($AD$2="Off",'Activity data'!BF6,'Net zero Intermediate calcs'!BA15*'Net zero Intermediate calcs'!BA16*Constants!$H$19)</f>
        <v>604088.81039363367</v>
      </c>
      <c r="BG6" s="102">
        <f>IF($AD$2="Off",'Activity data'!BG6,'Net zero Intermediate calcs'!BB15*'Net zero Intermediate calcs'!BB16*Constants!$H$19)</f>
        <v>611928.50226712576</v>
      </c>
      <c r="BH6" s="102">
        <f>IF($AD$2="Off",'Activity data'!BH6,'Net zero Intermediate calcs'!BC15*'Net zero Intermediate calcs'!BC16*Constants!$H$19)</f>
        <v>619417.25223566778</v>
      </c>
      <c r="BI6" s="102">
        <f>IF($AD$2="Off",'Activity data'!BI6,'Net zero Intermediate calcs'!BD15*'Net zero Intermediate calcs'!BD16*Constants!$H$19)</f>
        <v>627167.00910538156</v>
      </c>
      <c r="BJ6" s="102">
        <f>IF($AD$2="Off",'Activity data'!BJ6,'Net zero Intermediate calcs'!BE15*'Net zero Intermediate calcs'!BE16*Constants!$H$19)</f>
        <v>635209.79184707301</v>
      </c>
      <c r="BK6" s="102">
        <f>IF($AD$2="Off",'Activity data'!BK6,'Net zero Intermediate calcs'!BF15*'Net zero Intermediate calcs'!BF16*Constants!$H$19)</f>
        <v>643579.1591406205</v>
      </c>
      <c r="BL6" s="102">
        <f>IF($AD$2="Off",'Activity data'!BL6,'Net zero Intermediate calcs'!BG15*'Net zero Intermediate calcs'!BG16*Constants!$H$19)</f>
        <v>651788.83853654156</v>
      </c>
      <c r="BM6" s="102">
        <f>IF($AD$2="Off",'Activity data'!BM6,'Net zero Intermediate calcs'!BH15*'Net zero Intermediate calcs'!BH16*Constants!$H$19)</f>
        <v>652816.44394396257</v>
      </c>
      <c r="BN6" s="102">
        <f>IF($AD$2="Off",'Activity data'!BN6,'Net zero Intermediate calcs'!BI15*'Net zero Intermediate calcs'!BI16*Constants!$H$19)</f>
        <v>652761.80783190799</v>
      </c>
      <c r="BO6" s="102">
        <f>IF($AD$2="Off",'Activity data'!BO6,'Net zero Intermediate calcs'!BJ15*'Net zero Intermediate calcs'!BJ16*Constants!$H$19)</f>
        <v>653058.68836038257</v>
      </c>
      <c r="BP6" s="102">
        <f>IF($AD$2="Off",'Activity data'!BP6,'Net zero Intermediate calcs'!BK15*'Net zero Intermediate calcs'!BK16*Constants!$H$19)</f>
        <v>653043.49820245604</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611318.26280679309</v>
      </c>
      <c r="AM7" s="102">
        <f>IF($AD$2="Off",'Activity data'!AM7,'Net zero Intermediate calcs'!AH15*'Net zero Intermediate calcs'!AH16*(1-Constants!$H$18-Constants!$H$19))</f>
        <v>617821.43374239933</v>
      </c>
      <c r="AN7" s="102">
        <f>IF($AD$2="Off",'Activity data'!AN7,'Net zero Intermediate calcs'!AI15*'Net zero Intermediate calcs'!AI16*(1-Constants!$H$18-Constants!$H$19))</f>
        <v>622020.06371298223</v>
      </c>
      <c r="AO7" s="102">
        <f>IF($AD$2="Off",'Activity data'!AO7,'Net zero Intermediate calcs'!AJ15*'Net zero Intermediate calcs'!AJ16*(1-Constants!$H$18-Constants!$H$19))</f>
        <v>625697.50249369373</v>
      </c>
      <c r="AP7" s="102">
        <f>IF($AD$2="Off",'Activity data'!AP7,'Net zero Intermediate calcs'!AK15*'Net zero Intermediate calcs'!AK16*(1-Constants!$H$18-Constants!$H$19))</f>
        <v>629983.03078795597</v>
      </c>
      <c r="AQ7" s="102">
        <f>IF($AD$2="Off",'Activity data'!AQ7,'Net zero Intermediate calcs'!AL15*'Net zero Intermediate calcs'!AL16*(1-Constants!$H$18-Constants!$H$19))</f>
        <v>635019.57022132317</v>
      </c>
      <c r="AR7" s="102">
        <f>IF($AD$2="Off",'Activity data'!AR7,'Net zero Intermediate calcs'!AM15*'Net zero Intermediate calcs'!AM16*(1-Constants!$H$18-Constants!$H$19))</f>
        <v>640050.26870825817</v>
      </c>
      <c r="AS7" s="102">
        <f>IF($AD$2="Off",'Activity data'!AS7,'Net zero Intermediate calcs'!AN15*'Net zero Intermediate calcs'!AN16*(1-Constants!$H$18-Constants!$H$19))</f>
        <v>645630.04728963552</v>
      </c>
      <c r="AT7" s="102">
        <f>IF($AD$2="Off",'Activity data'!AT7,'Net zero Intermediate calcs'!AO15*'Net zero Intermediate calcs'!AO16*(1-Constants!$H$18-Constants!$H$19))</f>
        <v>651195.97926900641</v>
      </c>
      <c r="AU7" s="102">
        <f>IF($AD$2="Off",'Activity data'!AU7,'Net zero Intermediate calcs'!AP15*'Net zero Intermediate calcs'!AP16*(1-Constants!$H$18-Constants!$H$19))</f>
        <v>657278.95710475347</v>
      </c>
      <c r="AV7" s="102">
        <f>IF($AD$2="Off",'Activity data'!AV7,'Net zero Intermediate calcs'!AQ15*'Net zero Intermediate calcs'!AQ16*(1-Constants!$H$18-Constants!$H$19))</f>
        <v>663394.83911494073</v>
      </c>
      <c r="AW7" s="102">
        <f>IF($AD$2="Off",'Activity data'!AW7,'Net zero Intermediate calcs'!AR15*'Net zero Intermediate calcs'!AR16*(1-Constants!$H$18-Constants!$H$19))</f>
        <v>670398.69313936145</v>
      </c>
      <c r="AX7" s="102">
        <f>IF($AD$2="Off",'Activity data'!AX7,'Net zero Intermediate calcs'!AS15*'Net zero Intermediate calcs'!AS16*(1-Constants!$H$18-Constants!$H$19))</f>
        <v>677864.04981537012</v>
      </c>
      <c r="AY7" s="102">
        <f>IF($AD$2="Off",'Activity data'!AY7,'Net zero Intermediate calcs'!AT15*'Net zero Intermediate calcs'!AT16*(1-Constants!$H$18-Constants!$H$19))</f>
        <v>685751.43450342934</v>
      </c>
      <c r="AZ7" s="102">
        <f>IF($AD$2="Off",'Activity data'!AZ7,'Net zero Intermediate calcs'!AU15*'Net zero Intermediate calcs'!AU16*(1-Constants!$H$18-Constants!$H$19))</f>
        <v>694781.02122831915</v>
      </c>
      <c r="BA7" s="102">
        <f>IF($AD$2="Off",'Activity data'!BA7,'Net zero Intermediate calcs'!AV15*'Net zero Intermediate calcs'!AV16*(1-Constants!$H$18-Constants!$H$19))</f>
        <v>703353.08842462674</v>
      </c>
      <c r="BB7" s="102">
        <f>IF($AD$2="Off",'Activity data'!BB7,'Net zero Intermediate calcs'!AW15*'Net zero Intermediate calcs'!AW16*(1-Constants!$H$18-Constants!$H$19))</f>
        <v>712262.09593098541</v>
      </c>
      <c r="BC7" s="102">
        <f>IF($AD$2="Off",'Activity data'!BC7,'Net zero Intermediate calcs'!AX15*'Net zero Intermediate calcs'!AX16*(1-Constants!$H$18-Constants!$H$19))</f>
        <v>722032.17994158808</v>
      </c>
      <c r="BD7" s="102">
        <f>IF($AD$2="Off",'Activity data'!BD7,'Net zero Intermediate calcs'!AY15*'Net zero Intermediate calcs'!AY16*(1-Constants!$H$18-Constants!$H$19))</f>
        <v>731191.42826310731</v>
      </c>
      <c r="BE7" s="102">
        <f>IF($AD$2="Off",'Activity data'!BE7,'Net zero Intermediate calcs'!AZ15*'Net zero Intermediate calcs'!AZ16*(1-Constants!$H$18-Constants!$H$19))</f>
        <v>740473.36485027859</v>
      </c>
      <c r="BF7" s="102">
        <f>IF($AD$2="Off",'Activity data'!BF7,'Net zero Intermediate calcs'!BA15*'Net zero Intermediate calcs'!BA16*(1-Constants!$H$18-Constants!$H$19))</f>
        <v>749903.35083347652</v>
      </c>
      <c r="BG7" s="102">
        <f>IF($AD$2="Off",'Activity data'!BG7,'Net zero Intermediate calcs'!BB15*'Net zero Intermediate calcs'!BB16*(1-Constants!$H$18-Constants!$H$19))</f>
        <v>759635.38212470803</v>
      </c>
      <c r="BH7" s="102">
        <f>IF($AD$2="Off",'Activity data'!BH7,'Net zero Intermediate calcs'!BC15*'Net zero Intermediate calcs'!BC16*(1-Constants!$H$18-Constants!$H$19))</f>
        <v>768931.76139600156</v>
      </c>
      <c r="BI7" s="102">
        <f>IF($AD$2="Off",'Activity data'!BI7,'Net zero Intermediate calcs'!BD15*'Net zero Intermediate calcs'!BD16*(1-Constants!$H$18-Constants!$H$19))</f>
        <v>778552.14923426695</v>
      </c>
      <c r="BJ7" s="102">
        <f>IF($AD$2="Off",'Activity data'!BJ7,'Net zero Intermediate calcs'!BE15*'Net zero Intermediate calcs'!BE16*(1-Constants!$H$18-Constants!$H$19))</f>
        <v>788536.29332740116</v>
      </c>
      <c r="BK7" s="102">
        <f>IF($AD$2="Off",'Activity data'!BK7,'Net zero Intermediate calcs'!BF15*'Net zero Intermediate calcs'!BF16*(1-Constants!$H$18-Constants!$H$19))</f>
        <v>798925.85272628767</v>
      </c>
      <c r="BL7" s="102">
        <f>IF($AD$2="Off",'Activity data'!BL7,'Net zero Intermediate calcs'!BG15*'Net zero Intermediate calcs'!BG16*(1-Constants!$H$18-Constants!$H$19))</f>
        <v>809117.1788729484</v>
      </c>
      <c r="BM7" s="102">
        <f>IF($AD$2="Off",'Activity data'!BM7,'Net zero Intermediate calcs'!BH15*'Net zero Intermediate calcs'!BH16*(1-Constants!$H$18-Constants!$H$19))</f>
        <v>810392.82696491922</v>
      </c>
      <c r="BN7" s="102">
        <f>IF($AD$2="Off",'Activity data'!BN7,'Net zero Intermediate calcs'!BI15*'Net zero Intermediate calcs'!BI16*(1-Constants!$H$18-Constants!$H$19))</f>
        <v>810325.00282581698</v>
      </c>
      <c r="BO7" s="102">
        <f>IF($AD$2="Off",'Activity data'!BO7,'Net zero Intermediate calcs'!BJ15*'Net zero Intermediate calcs'!BJ16*(1-Constants!$H$18-Constants!$H$19))</f>
        <v>810693.54417150957</v>
      </c>
      <c r="BP7" s="102">
        <f>IF($AD$2="Off",'Activity data'!BP7,'Net zero Intermediate calcs'!BK15*'Net zero Intermediate calcs'!BK16*(1-Constants!$H$18-Constants!$H$19))</f>
        <v>810674.68742373865</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4780358.9437040361</v>
      </c>
      <c r="AM8" s="102">
        <f>IF($AD$2="Off",'Activity data'!AM8,'Net zero Intermediate calcs'!AH10*'Net zero Intermediate calcs'!AH11*Constants!$H$20)</f>
        <v>4857693.2019495778</v>
      </c>
      <c r="AN8" s="102">
        <f>IF($AD$2="Off",'Activity data'!AN8,'Net zero Intermediate calcs'!AI10*'Net zero Intermediate calcs'!AI11*Constants!$H$20)</f>
        <v>4874437.1390474103</v>
      </c>
      <c r="AO8" s="102">
        <f>IF($AD$2="Off",'Activity data'!AO8,'Net zero Intermediate calcs'!AJ10*'Net zero Intermediate calcs'!AJ11*Constants!$H$20)</f>
        <v>4875501.5931725213</v>
      </c>
      <c r="AP8" s="102">
        <f>IF($AD$2="Off",'Activity data'!AP8,'Net zero Intermediate calcs'!AK10*'Net zero Intermediate calcs'!AK11*Constants!$H$20)</f>
        <v>4887942.5685483692</v>
      </c>
      <c r="AQ8" s="102">
        <f>IF($AD$2="Off",'Activity data'!AQ8,'Net zero Intermediate calcs'!AL10*'Net zero Intermediate calcs'!AL11*Constants!$H$20)</f>
        <v>4914596.5108403135</v>
      </c>
      <c r="AR8" s="102">
        <f>IF($AD$2="Off",'Activity data'!AR8,'Net zero Intermediate calcs'!AM10*'Net zero Intermediate calcs'!AM11*Constants!$H$20)</f>
        <v>4947326.7596073607</v>
      </c>
      <c r="AS8" s="102">
        <f>IF($AD$2="Off",'Activity data'!AS8,'Net zero Intermediate calcs'!AN10*'Net zero Intermediate calcs'!AN11*Constants!$H$20)</f>
        <v>4988949.5748563958</v>
      </c>
      <c r="AT8" s="102">
        <f>IF($AD$2="Off",'Activity data'!AT8,'Net zero Intermediate calcs'!AO10*'Net zero Intermediate calcs'!AO11*Constants!$H$20)</f>
        <v>5026740.3704590388</v>
      </c>
      <c r="AU8" s="102">
        <f>IF($AD$2="Off",'Activity data'!AU8,'Net zero Intermediate calcs'!AP10*'Net zero Intermediate calcs'!AP11*Constants!$H$20)</f>
        <v>5072354.5093765175</v>
      </c>
      <c r="AV8" s="102">
        <f>IF($AD$2="Off",'Activity data'!AV8,'Net zero Intermediate calcs'!AQ10*'Net zero Intermediate calcs'!AQ11*Constants!$H$20)</f>
        <v>5115132.0488855746</v>
      </c>
      <c r="AW8" s="102">
        <f>IF($AD$2="Off",'Activity data'!AW8,'Net zero Intermediate calcs'!AR10*'Net zero Intermediate calcs'!AR11*Constants!$H$20)</f>
        <v>5136783.6914760154</v>
      </c>
      <c r="AX8" s="102">
        <f>IF($AD$2="Off",'Activity data'!AX8,'Net zero Intermediate calcs'!AS10*'Net zero Intermediate calcs'!AS11*Constants!$H$20)</f>
        <v>5162091.6256287675</v>
      </c>
      <c r="AY8" s="102">
        <f>IF($AD$2="Off",'Activity data'!AY8,'Net zero Intermediate calcs'!AT10*'Net zero Intermediate calcs'!AT11*Constants!$H$20)</f>
        <v>5189810.4955216777</v>
      </c>
      <c r="AZ8" s="102">
        <f>IF($AD$2="Off",'Activity data'!AZ8,'Net zero Intermediate calcs'!AU10*'Net zero Intermediate calcs'!AU11*Constants!$H$20)</f>
        <v>5233523.8424605327</v>
      </c>
      <c r="BA8" s="102">
        <f>IF($AD$2="Off",'Activity data'!BA8,'Net zero Intermediate calcs'!AV10*'Net zero Intermediate calcs'!AV11*Constants!$H$20)</f>
        <v>5261518.2402253207</v>
      </c>
      <c r="BB8" s="102">
        <f>IF($AD$2="Off",'Activity data'!BB8,'Net zero Intermediate calcs'!AW10*'Net zero Intermediate calcs'!AW11*Constants!$H$20)</f>
        <v>5295281.326923769</v>
      </c>
      <c r="BC8" s="102">
        <f>IF($AD$2="Off",'Activity data'!BC8,'Net zero Intermediate calcs'!AX10*'Net zero Intermediate calcs'!AX11*Constants!$H$20)</f>
        <v>5337794.4903025841</v>
      </c>
      <c r="BD8" s="102">
        <f>IF($AD$2="Off",'Activity data'!BD8,'Net zero Intermediate calcs'!AY10*'Net zero Intermediate calcs'!AY11*Constants!$H$20)</f>
        <v>5362162.8487509657</v>
      </c>
      <c r="BE8" s="102">
        <f>IF($AD$2="Off",'Activity data'!BE8,'Net zero Intermediate calcs'!AZ10*'Net zero Intermediate calcs'!AZ11*Constants!$H$20)</f>
        <v>5381970.3833294669</v>
      </c>
      <c r="BF8" s="102">
        <f>IF($AD$2="Off",'Activity data'!BF8,'Net zero Intermediate calcs'!BA10*'Net zero Intermediate calcs'!BA11*Constants!$H$20)</f>
        <v>5397647.1176925721</v>
      </c>
      <c r="BG8" s="102">
        <f>IF($AD$2="Off",'Activity data'!BG8,'Net zero Intermediate calcs'!BB10*'Net zero Intermediate calcs'!BB11*Constants!$H$20)</f>
        <v>5444221.578433929</v>
      </c>
      <c r="BH8" s="102">
        <f>IF($AD$2="Off",'Activity data'!BH8,'Net zero Intermediate calcs'!BC10*'Net zero Intermediate calcs'!BC11*Constants!$H$20)</f>
        <v>5478169.2811824894</v>
      </c>
      <c r="BI8" s="102">
        <f>IF($AD$2="Off",'Activity data'!BI8,'Net zero Intermediate calcs'!BD10*'Net zero Intermediate calcs'!BD11*Constants!$H$20)</f>
        <v>5512011.2461305689</v>
      </c>
      <c r="BJ8" s="102">
        <f>IF($AD$2="Off",'Activity data'!BJ8,'Net zero Intermediate calcs'!BE10*'Net zero Intermediate calcs'!BE11*Constants!$H$20)</f>
        <v>5546156.534023758</v>
      </c>
      <c r="BK8" s="102">
        <f>IF($AD$2="Off",'Activity data'!BK8,'Net zero Intermediate calcs'!BF10*'Net zero Intermediate calcs'!BF11*Constants!$H$20)</f>
        <v>5580993.6762500685</v>
      </c>
      <c r="BL8" s="102">
        <f>IF($AD$2="Off",'Activity data'!BL8,'Net zero Intermediate calcs'!BG10*'Net zero Intermediate calcs'!BG11*Constants!$H$20)</f>
        <v>5611820.1733299978</v>
      </c>
      <c r="BM8" s="102">
        <f>IF($AD$2="Off",'Activity data'!BM8,'Net zero Intermediate calcs'!BH10*'Net zero Intermediate calcs'!BH11*Constants!$H$20)</f>
        <v>5508346.441355153</v>
      </c>
      <c r="BN8" s="102">
        <f>IF($AD$2="Off",'Activity data'!BN8,'Net zero Intermediate calcs'!BI10*'Net zero Intermediate calcs'!BI11*Constants!$H$20)</f>
        <v>5386108.4960884508</v>
      </c>
      <c r="BO8" s="102">
        <f>IF($AD$2="Off",'Activity data'!BO8,'Net zero Intermediate calcs'!BJ10*'Net zero Intermediate calcs'!BJ11*Constants!$H$20)</f>
        <v>5270973.4010434514</v>
      </c>
      <c r="BP8" s="102">
        <f>IF($AD$2="Off",'Activity data'!BP8,'Net zero Intermediate calcs'!BK10*'Net zero Intermediate calcs'!BK11*Constants!$H$20)</f>
        <v>5151407.0880285176</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4239186.2330960324</v>
      </c>
      <c r="AM9" s="102">
        <f>IF($AD$2="Off",'Activity data'!AM9,'Net zero Intermediate calcs'!AH10*'Net zero Intermediate calcs'!AH11*(1-Constants!$H$20))</f>
        <v>4307765.6696533989</v>
      </c>
      <c r="AN9" s="102">
        <f>IF($AD$2="Off",'Activity data'!AN9,'Net zero Intermediate calcs'!AI10*'Net zero Intermediate calcs'!AI11*(1-Constants!$H$20))</f>
        <v>4322614.0667024199</v>
      </c>
      <c r="AO9" s="102">
        <f>IF($AD$2="Off",'Activity data'!AO9,'Net zero Intermediate calcs'!AJ10*'Net zero Intermediate calcs'!AJ11*(1-Constants!$H$20))</f>
        <v>4323558.0165869528</v>
      </c>
      <c r="AP9" s="102">
        <f>IF($AD$2="Off",'Activity data'!AP9,'Net zero Intermediate calcs'!AK10*'Net zero Intermediate calcs'!AK11*(1-Constants!$H$20))</f>
        <v>4334590.5796561008</v>
      </c>
      <c r="AQ9" s="102">
        <f>IF($AD$2="Off",'Activity data'!AQ9,'Net zero Intermediate calcs'!AL10*'Net zero Intermediate calcs'!AL11*(1-Constants!$H$20))</f>
        <v>4358227.0945187677</v>
      </c>
      <c r="AR9" s="102">
        <f>IF($AD$2="Off",'Activity data'!AR9,'Net zero Intermediate calcs'!AM10*'Net zero Intermediate calcs'!AM11*(1-Constants!$H$20))</f>
        <v>4387252.0321046403</v>
      </c>
      <c r="AS9" s="102">
        <f>IF($AD$2="Off",'Activity data'!AS9,'Net zero Intermediate calcs'!AN10*'Net zero Intermediate calcs'!AN11*(1-Constants!$H$20))</f>
        <v>4424162.8305330304</v>
      </c>
      <c r="AT9" s="102">
        <f>IF($AD$2="Off",'Activity data'!AT9,'Net zero Intermediate calcs'!AO10*'Net zero Intermediate calcs'!AO11*(1-Constants!$H$20))</f>
        <v>4457675.4228599016</v>
      </c>
      <c r="AU9" s="102">
        <f>IF($AD$2="Off",'Activity data'!AU9,'Net zero Intermediate calcs'!AP10*'Net zero Intermediate calcs'!AP11*(1-Constants!$H$20))</f>
        <v>4498125.6969942702</v>
      </c>
      <c r="AV9" s="102">
        <f>IF($AD$2="Off",'Activity data'!AV9,'Net zero Intermediate calcs'!AQ10*'Net zero Intermediate calcs'!AQ11*(1-Constants!$H$20))</f>
        <v>4536060.4961815476</v>
      </c>
      <c r="AW9" s="102">
        <f>IF($AD$2="Off",'Activity data'!AW9,'Net zero Intermediate calcs'!AR10*'Net zero Intermediate calcs'!AR11*(1-Constants!$H$20))</f>
        <v>4555261.0094221272</v>
      </c>
      <c r="AX9" s="102">
        <f>IF($AD$2="Off",'Activity data'!AX9,'Net zero Intermediate calcs'!AS10*'Net zero Intermediate calcs'!AS11*(1-Constants!$H$20))</f>
        <v>4577703.8944255095</v>
      </c>
      <c r="AY9" s="102">
        <f>IF($AD$2="Off",'Activity data'!AY9,'Net zero Intermediate calcs'!AT10*'Net zero Intermediate calcs'!AT11*(1-Constants!$H$20))</f>
        <v>4602284.7790475246</v>
      </c>
      <c r="AZ9" s="102">
        <f>IF($AD$2="Off",'Activity data'!AZ9,'Net zero Intermediate calcs'!AU10*'Net zero Intermediate calcs'!AU11*(1-Constants!$H$20))</f>
        <v>4641049.4452008484</v>
      </c>
      <c r="BA9" s="102">
        <f>IF($AD$2="Off",'Activity data'!BA9,'Net zero Intermediate calcs'!AV10*'Net zero Intermediate calcs'!AV11*(1-Constants!$H$20))</f>
        <v>4665874.6658601891</v>
      </c>
      <c r="BB9" s="102">
        <f>IF($AD$2="Off",'Activity data'!BB9,'Net zero Intermediate calcs'!AW10*'Net zero Intermediate calcs'!AW11*(1-Constants!$H$20))</f>
        <v>4695815.5163286254</v>
      </c>
      <c r="BC9" s="102">
        <f>IF($AD$2="Off",'Activity data'!BC9,'Net zero Intermediate calcs'!AX10*'Net zero Intermediate calcs'!AX11*(1-Constants!$H$20))</f>
        <v>4733515.8687588954</v>
      </c>
      <c r="BD9" s="102">
        <f>IF($AD$2="Off",'Activity data'!BD9,'Net zero Intermediate calcs'!AY10*'Net zero Intermediate calcs'!AY11*(1-Constants!$H$20))</f>
        <v>4755125.5451187808</v>
      </c>
      <c r="BE9" s="102">
        <f>IF($AD$2="Off",'Activity data'!BE9,'Net zero Intermediate calcs'!AZ10*'Net zero Intermediate calcs'!AZ11*(1-Constants!$H$20))</f>
        <v>4772690.7172921682</v>
      </c>
      <c r="BF9" s="102">
        <f>IF($AD$2="Off",'Activity data'!BF9,'Net zero Intermediate calcs'!BA10*'Net zero Intermediate calcs'!BA11*(1-Constants!$H$20))</f>
        <v>4786592.7270103944</v>
      </c>
      <c r="BG9" s="102">
        <f>IF($AD$2="Off",'Activity data'!BG9,'Net zero Intermediate calcs'!BB10*'Net zero Intermediate calcs'!BB11*(1-Constants!$H$20))</f>
        <v>4827894.6072904654</v>
      </c>
      <c r="BH9" s="102">
        <f>IF($AD$2="Off",'Activity data'!BH9,'Net zero Intermediate calcs'!BC10*'Net zero Intermediate calcs'!BC11*(1-Constants!$H$20))</f>
        <v>4857999.1738788104</v>
      </c>
      <c r="BI9" s="102">
        <f>IF($AD$2="Off",'Activity data'!BI9,'Net zero Intermediate calcs'!BD10*'Net zero Intermediate calcs'!BD11*(1-Constants!$H$20))</f>
        <v>4888009.9729837123</v>
      </c>
      <c r="BJ9" s="102">
        <f>IF($AD$2="Off",'Activity data'!BJ9,'Net zero Intermediate calcs'!BE10*'Net zero Intermediate calcs'!BE11*(1-Constants!$H$20))</f>
        <v>4918289.7565871049</v>
      </c>
      <c r="BK9" s="102">
        <f>IF($AD$2="Off",'Activity data'!BK9,'Net zero Intermediate calcs'!BF10*'Net zero Intermediate calcs'!BF11*(1-Constants!$H$20))</f>
        <v>4949183.0713915695</v>
      </c>
      <c r="BL9" s="102">
        <f>IF($AD$2="Off",'Activity data'!BL9,'Net zero Intermediate calcs'!BG10*'Net zero Intermediate calcs'!BG11*(1-Constants!$H$20))</f>
        <v>4976519.7763492428</v>
      </c>
      <c r="BM9" s="102">
        <f>IF($AD$2="Off",'Activity data'!BM9,'Net zero Intermediate calcs'!BH10*'Net zero Intermediate calcs'!BH11*(1-Constants!$H$20))</f>
        <v>4884760.0517677767</v>
      </c>
      <c r="BN9" s="102">
        <f>IF($AD$2="Off",'Activity data'!BN9,'Net zero Intermediate calcs'!BI10*'Net zero Intermediate calcs'!BI11*(1-Constants!$H$20))</f>
        <v>4776360.3644557949</v>
      </c>
      <c r="BO9" s="102">
        <f>IF($AD$2="Off",'Activity data'!BO9,'Net zero Intermediate calcs'!BJ10*'Net zero Intermediate calcs'!BJ11*(1-Constants!$H$20))</f>
        <v>4674259.431114004</v>
      </c>
      <c r="BP9" s="102">
        <f>IF($AD$2="Off",'Activity data'!BP9,'Net zero Intermediate calcs'!BK10*'Net zero Intermediate calcs'!BK11*(1-Constants!$H$20))</f>
        <v>4568228.9271196285</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600999.57129213202</v>
      </c>
      <c r="AM10" s="102">
        <f>IF($AD$2="Off",'Activity data'!AM10,(((('Net zero Intermediate calcs'!AH9/('Net zero Intermediate calcs'!AH64+0.27))*ttokg)/Constants!$H$21)/(365/'Net zero Intermediate calcs'!AH65)))</f>
        <v>625436.18596028292</v>
      </c>
      <c r="AN10" s="102">
        <f>IF($AD$2="Off",'Activity data'!AN10,(((('Net zero Intermediate calcs'!AI9/('Net zero Intermediate calcs'!AI64+0.27))*ttokg)/Constants!$H$21)/(365/'Net zero Intermediate calcs'!AI65)))</f>
        <v>642504.74584630341</v>
      </c>
      <c r="AO10" s="102">
        <f>IF($AD$2="Off",'Activity data'!AO10,(((('Net zero Intermediate calcs'!AJ9/('Net zero Intermediate calcs'!AJ64+0.27))*ttokg)/Constants!$H$21)/(365/'Net zero Intermediate calcs'!AJ65)))</f>
        <v>657721.40848509048</v>
      </c>
      <c r="AP10" s="102">
        <f>IF($AD$2="Off",'Activity data'!AP10,(((('Net zero Intermediate calcs'!AK9/('Net zero Intermediate calcs'!AK64+0.27))*ttokg)/Constants!$H$21)/(365/'Net zero Intermediate calcs'!AK65)))</f>
        <v>674687.07060762635</v>
      </c>
      <c r="AQ10" s="102">
        <f>IF($AD$2="Off",'Activity data'!AQ10,(((('Net zero Intermediate calcs'!AL9/('Net zero Intermediate calcs'!AL64+0.27))*ttokg)/Constants!$H$21)/(365/'Net zero Intermediate calcs'!AL65)))</f>
        <v>693921.68173513899</v>
      </c>
      <c r="AR10" s="102">
        <f>IF($AD$2="Off",'Activity data'!AR10,(((('Net zero Intermediate calcs'!AM9/('Net zero Intermediate calcs'!AM64+0.27))*ttokg)/Constants!$H$21)/(365/'Net zero Intermediate calcs'!AM65)))</f>
        <v>714399.43831619818</v>
      </c>
      <c r="AS10" s="102">
        <f>IF($AD$2="Off",'Activity data'!AS10,(((('Net zero Intermediate calcs'!AN9/('Net zero Intermediate calcs'!AN64+0.27))*ttokg)/Constants!$H$21)/(365/'Net zero Intermediate calcs'!AN65)))</f>
        <v>736609.4869769467</v>
      </c>
      <c r="AT10" s="102">
        <f>IF($AD$2="Off",'Activity data'!AT10,(((('Net zero Intermediate calcs'!AO9/('Net zero Intermediate calcs'!AO64+0.27))*ttokg)/Constants!$H$21)/(365/'Net zero Intermediate calcs'!AO65)))</f>
        <v>758733.98770092311</v>
      </c>
      <c r="AU10" s="102">
        <f>IF($AD$2="Off",'Activity data'!AU10,(((('Net zero Intermediate calcs'!AP9/('Net zero Intermediate calcs'!AP64+0.27))*ttokg)/Constants!$H$21)/(365/'Net zero Intermediate calcs'!AP65)))</f>
        <v>782549.12027755962</v>
      </c>
      <c r="AV10" s="102">
        <f>IF($AD$2="Off",'Activity data'!AV10,(((('Net zero Intermediate calcs'!AQ9/('Net zero Intermediate calcs'!AQ64+0.27))*ttokg)/Constants!$H$21)/(365/'Net zero Intermediate calcs'!AQ65)))</f>
        <v>806469.79205936368</v>
      </c>
      <c r="AW10" s="102">
        <f>IF($AD$2="Off",'Activity data'!AW10,(((('Net zero Intermediate calcs'!AR9/('Net zero Intermediate calcs'!AR64+0.27))*ttokg)/Constants!$H$21)/(365/'Net zero Intermediate calcs'!AR65)))</f>
        <v>836741.39648806816</v>
      </c>
      <c r="AX10" s="102">
        <f>IF($AD$2="Off",'Activity data'!AX10,(((('Net zero Intermediate calcs'!AS9/('Net zero Intermediate calcs'!AS64+0.27))*ttokg)/Constants!$H$21)/(365/'Net zero Intermediate calcs'!AS65)))</f>
        <v>868802.63999907102</v>
      </c>
      <c r="AY10" s="102">
        <f>IF($AD$2="Off",'Activity data'!AY10,(((('Net zero Intermediate calcs'!AT9/('Net zero Intermediate calcs'!AT64+0.27))*ttokg)/Constants!$H$21)/(365/'Net zero Intermediate calcs'!AT65)))</f>
        <v>902564.05975090608</v>
      </c>
      <c r="AZ10" s="102">
        <f>IF($AD$2="Off",'Activity data'!AZ10,(((('Net zero Intermediate calcs'!AU9/('Net zero Intermediate calcs'!AU64+0.27))*ttokg)/Constants!$H$21)/(365/'Net zero Intermediate calcs'!AU65)))</f>
        <v>940581.32039636292</v>
      </c>
      <c r="BA10" s="102">
        <f>IF($AD$2="Off",'Activity data'!BA10,(((('Net zero Intermediate calcs'!AV9/('Net zero Intermediate calcs'!AV64+0.27))*ttokg)/Constants!$H$21)/(365/'Net zero Intermediate calcs'!AV65)))</f>
        <v>977331.92300276936</v>
      </c>
      <c r="BB10" s="102">
        <f>IF($AD$2="Off",'Activity data'!BB10,(((('Net zero Intermediate calcs'!AW9/('Net zero Intermediate calcs'!AW64+0.27))*ttokg)/Constants!$H$21)/(365/'Net zero Intermediate calcs'!AW65)))</f>
        <v>1016742.3276786759</v>
      </c>
      <c r="BC10" s="102">
        <f>IF($AD$2="Off",'Activity data'!BC10,(((('Net zero Intermediate calcs'!AX9/('Net zero Intermediate calcs'!AX64+0.27))*ttokg)/Constants!$H$21)/(365/'Net zero Intermediate calcs'!AX65)))</f>
        <v>1059608.2999630016</v>
      </c>
      <c r="BD10" s="102">
        <f>IF($AD$2="Off",'Activity data'!BD10,(((('Net zero Intermediate calcs'!AY9/('Net zero Intermediate calcs'!AY64+0.27))*ttokg)/Constants!$H$21)/(365/'Net zero Intermediate calcs'!AY65)))</f>
        <v>1100689.3526973925</v>
      </c>
      <c r="BE10" s="102">
        <f>IF($AD$2="Off",'Activity data'!BE10,(((('Net zero Intermediate calcs'!AZ9/('Net zero Intermediate calcs'!AZ64+0.27))*ttokg)/Constants!$H$21)/(365/'Net zero Intermediate calcs'!AZ65)))</f>
        <v>1142604.5080562925</v>
      </c>
      <c r="BF10" s="102">
        <f>IF($AD$2="Off",'Activity data'!BF10,(((('Net zero Intermediate calcs'!BA9/('Net zero Intermediate calcs'!BA64+0.27))*ttokg)/Constants!$H$21)/(365/'Net zero Intermediate calcs'!BA65)))</f>
        <v>1185459.4981883003</v>
      </c>
      <c r="BG10" s="102">
        <f>IF($AD$2="Off",'Activity data'!BG10,(((('Net zero Intermediate calcs'!BB9/('Net zero Intermediate calcs'!BB64+0.27))*ttokg)/Constants!$H$21)/(365/'Net zero Intermediate calcs'!BB65)))</f>
        <v>1229425.0551452409</v>
      </c>
      <c r="BH10" s="102">
        <f>IF($AD$2="Off",'Activity data'!BH10,(((('Net zero Intermediate calcs'!BC9/('Net zero Intermediate calcs'!BC64+0.27))*ttokg)/Constants!$H$21)/(365/'Net zero Intermediate calcs'!BC65)))</f>
        <v>1272116.6759622551</v>
      </c>
      <c r="BI10" s="102">
        <f>IF($AD$2="Off",'Activity data'!BI10,(((('Net zero Intermediate calcs'!BD9/('Net zero Intermediate calcs'!BD64+0.27))*ttokg)/Constants!$H$21)/(365/'Net zero Intermediate calcs'!BD65)))</f>
        <v>1316356.1143209604</v>
      </c>
      <c r="BJ10" s="102">
        <f>IF($AD$2="Off",'Activity data'!BJ10,(((('Net zero Intermediate calcs'!BE9/('Net zero Intermediate calcs'!BE64+0.27))*ttokg)/Constants!$H$21)/(365/'Net zero Intermediate calcs'!BE65)))</f>
        <v>1362320.1812052242</v>
      </c>
      <c r="BK10" s="102">
        <f>IF($AD$2="Off",'Activity data'!BK10,(((('Net zero Intermediate calcs'!BF9/('Net zero Intermediate calcs'!BF64+0.27))*ttokg)/Constants!$H$21)/(365/'Net zero Intermediate calcs'!BF65)))</f>
        <v>1410196.9109254237</v>
      </c>
      <c r="BL10" s="102">
        <f>IF($AD$2="Off",'Activity data'!BL10,(((('Net zero Intermediate calcs'!BG9/('Net zero Intermediate calcs'!BG64+0.27))*ttokg)/Constants!$H$21)/(365/'Net zero Intermediate calcs'!BG65)))</f>
        <v>1458868.0575684423</v>
      </c>
      <c r="BM10" s="102">
        <f>IF($AD$2="Off",'Activity data'!BM10,(((('Net zero Intermediate calcs'!BH9/('Net zero Intermediate calcs'!BH64+0.27))*ttokg)/Constants!$H$21)/(365/'Net zero Intermediate calcs'!BH65)))</f>
        <v>1473485.9494716069</v>
      </c>
      <c r="BN10" s="102">
        <f>IF($AD$2="Off",'Activity data'!BN10,(((('Net zero Intermediate calcs'!BI9/('Net zero Intermediate calcs'!BI64+0.27))*ttokg)/Constants!$H$21)/(365/'Net zero Intermediate calcs'!BI65)))</f>
        <v>1482813.1626659972</v>
      </c>
      <c r="BO10" s="102">
        <f>IF($AD$2="Off",'Activity data'!BO10,(((('Net zero Intermediate calcs'!BJ9/('Net zero Intermediate calcs'!BJ64+0.27))*ttokg)/Constants!$H$21)/(365/'Net zero Intermediate calcs'!BJ65)))</f>
        <v>1493718.0142707678</v>
      </c>
      <c r="BP10" s="102">
        <f>IF($AD$2="Off",'Activity data'!BP10,(((('Net zero Intermediate calcs'!BK9/('Net zero Intermediate calcs'!BK64+0.27))*ttokg)/Constants!$H$21)/(365/'Net zero Intermediate calcs'!BK65)))</f>
        <v>1502989.3843464062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19403489.131142117</v>
      </c>
      <c r="AM11" s="23">
        <f>('Net zero Intermediate calcs'!AH27*'Net zero Intermediate calcs'!AH28)*Constants!$H$22</f>
        <v>19432748.382596157</v>
      </c>
      <c r="AN11" s="23">
        <f>('Net zero Intermediate calcs'!AI27*'Net zero Intermediate calcs'!AI28)*Constants!$H$22</f>
        <v>19465395.274434865</v>
      </c>
      <c r="AO11" s="23">
        <f>('Net zero Intermediate calcs'!AJ27*'Net zero Intermediate calcs'!AJ28)*Constants!$H$22</f>
        <v>19502184.562464979</v>
      </c>
      <c r="AP11" s="23">
        <f>('Net zero Intermediate calcs'!AK27*'Net zero Intermediate calcs'!AK28)*Constants!$H$22</f>
        <v>19543523.232745767</v>
      </c>
      <c r="AQ11" s="23">
        <f>('Net zero Intermediate calcs'!AL27*'Net zero Intermediate calcs'!AL28)*Constants!$H$22</f>
        <v>19589272.411365278</v>
      </c>
      <c r="AR11" s="23">
        <f>('Net zero Intermediate calcs'!AM27*'Net zero Intermediate calcs'!AM28)*Constants!$H$22</f>
        <v>19617462.149429686</v>
      </c>
      <c r="AS11" s="23">
        <f>('Net zero Intermediate calcs'!AN27*'Net zero Intermediate calcs'!AN28)*Constants!$H$22</f>
        <v>19649336.557087645</v>
      </c>
      <c r="AT11" s="23">
        <f>('Net zero Intermediate calcs'!AO27*'Net zero Intermediate calcs'!AO28)*Constants!$H$22</f>
        <v>19684400.682737637</v>
      </c>
      <c r="AU11" s="23">
        <f>('Net zero Intermediate calcs'!AP27*'Net zero Intermediate calcs'!AP28)*Constants!$H$22</f>
        <v>19722813.55238143</v>
      </c>
      <c r="AV11" s="23">
        <f>('Net zero Intermediate calcs'!AQ27*'Net zero Intermediate calcs'!AQ28)*Constants!$H$22</f>
        <v>19764158.191010967</v>
      </c>
      <c r="AW11" s="23">
        <f>('Net zero Intermediate calcs'!AR27*'Net zero Intermediate calcs'!AR28)*Constants!$H$22</f>
        <v>19791603.454875089</v>
      </c>
      <c r="AX11" s="23">
        <f>('Net zero Intermediate calcs'!AS27*'Net zero Intermediate calcs'!AS28)*Constants!$H$22</f>
        <v>19821835.677818555</v>
      </c>
      <c r="AY11" s="23">
        <f>('Net zero Intermediate calcs'!AT27*'Net zero Intermediate calcs'!AT28)*Constants!$H$22</f>
        <v>19854725.00167349</v>
      </c>
      <c r="AZ11" s="23">
        <f>('Net zero Intermediate calcs'!AU27*'Net zero Intermediate calcs'!AU28)*Constants!$H$22</f>
        <v>19890592.682889588</v>
      </c>
      <c r="BA11" s="23">
        <f>('Net zero Intermediate calcs'!AV27*'Net zero Intermediate calcs'!AV28)*Constants!$H$22</f>
        <v>19928419.493743535</v>
      </c>
      <c r="BB11" s="23">
        <f>('Net zero Intermediate calcs'!AW27*'Net zero Intermediate calcs'!AW28)*Constants!$H$22</f>
        <v>19952337.593957864</v>
      </c>
      <c r="BC11" s="23">
        <f>('Net zero Intermediate calcs'!AX27*'Net zero Intermediate calcs'!AX28)*Constants!$H$22</f>
        <v>19978697.660165269</v>
      </c>
      <c r="BD11" s="23">
        <f>('Net zero Intermediate calcs'!AY27*'Net zero Intermediate calcs'!AY28)*Constants!$H$22</f>
        <v>20006570.904743016</v>
      </c>
      <c r="BE11" s="23">
        <f>('Net zero Intermediate calcs'!AZ27*'Net zero Intermediate calcs'!AZ28)*Constants!$H$22</f>
        <v>20036315.905363016</v>
      </c>
      <c r="BF11" s="23">
        <f>('Net zero Intermediate calcs'!BA27*'Net zero Intermediate calcs'!BA28)*Constants!$H$22</f>
        <v>20067884.787244271</v>
      </c>
      <c r="BG11" s="23">
        <f>('Net zero Intermediate calcs'!BB27*'Net zero Intermediate calcs'!BB28)*Constants!$H$22</f>
        <v>20086178.30536044</v>
      </c>
      <c r="BH11" s="23">
        <f>('Net zero Intermediate calcs'!BC27*'Net zero Intermediate calcs'!BC28)*Constants!$H$22</f>
        <v>20105749.897209525</v>
      </c>
      <c r="BI11" s="23">
        <f>('Net zero Intermediate calcs'!BD27*'Net zero Intermediate calcs'!BD28)*Constants!$H$22</f>
        <v>20126987.334668409</v>
      </c>
      <c r="BJ11" s="23">
        <f>('Net zero Intermediate calcs'!BE27*'Net zero Intermediate calcs'!BE28)*Constants!$H$22</f>
        <v>20149863.93286838</v>
      </c>
      <c r="BK11" s="23">
        <f>('Net zero Intermediate calcs'!BF27*'Net zero Intermediate calcs'!BF28)*Constants!$H$22</f>
        <v>20174357.442127332</v>
      </c>
      <c r="BL11" s="23">
        <f>('Net zero Intermediate calcs'!BG27*'Net zero Intermediate calcs'!BG28)*Constants!$H$22</f>
        <v>20184793.644228958</v>
      </c>
      <c r="BM11" s="23">
        <f>('Net zero Intermediate calcs'!BH27*'Net zero Intermediate calcs'!BH28)*Constants!$H$22</f>
        <v>20191284.319942653</v>
      </c>
      <c r="BN11" s="23">
        <f>('Net zero Intermediate calcs'!BI27*'Net zero Intermediate calcs'!BI28)*Constants!$H$22</f>
        <v>20198182.953163181</v>
      </c>
      <c r="BO11" s="23">
        <f>('Net zero Intermediate calcs'!BJ27*'Net zero Intermediate calcs'!BJ28)*Constants!$H$22</f>
        <v>20206483.811129197</v>
      </c>
      <c r="BP11" s="23">
        <f>('Net zero Intermediate calcs'!BK27*'Net zero Intermediate calcs'!BK28)*Constants!$H$22</f>
        <v>20215673.278957713</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2899371.9391361782</v>
      </c>
      <c r="AM12" s="23">
        <f>('Net zero Intermediate calcs'!AH27*'Net zero Intermediate calcs'!AH28)*(1-Constants!$H$22)</f>
        <v>2903744.0111925295</v>
      </c>
      <c r="AN12" s="23">
        <f>('Net zero Intermediate calcs'!AI27*'Net zero Intermediate calcs'!AI28)*(1-Constants!$H$22)</f>
        <v>2908622.2823868194</v>
      </c>
      <c r="AO12" s="23">
        <f>('Net zero Intermediate calcs'!AJ27*'Net zero Intermediate calcs'!AJ28)*(1-Constants!$H$22)</f>
        <v>2914119.5323223532</v>
      </c>
      <c r="AP12" s="23">
        <f>('Net zero Intermediate calcs'!AK27*'Net zero Intermediate calcs'!AK28)*(1-Constants!$H$22)</f>
        <v>2920296.5750079886</v>
      </c>
      <c r="AQ12" s="23">
        <f>('Net zero Intermediate calcs'!AL27*'Net zero Intermediate calcs'!AL28)*(1-Constants!$H$22)</f>
        <v>2927132.6591695244</v>
      </c>
      <c r="AR12" s="23">
        <f>('Net zero Intermediate calcs'!AM27*'Net zero Intermediate calcs'!AM28)*(1-Constants!$H$22)</f>
        <v>2931344.9188802983</v>
      </c>
      <c r="AS12" s="23">
        <f>('Net zero Intermediate calcs'!AN27*'Net zero Intermediate calcs'!AN28)*(1-Constants!$H$22)</f>
        <v>2936107.761403901</v>
      </c>
      <c r="AT12" s="23">
        <f>('Net zero Intermediate calcs'!AO27*'Net zero Intermediate calcs'!AO28)*(1-Constants!$H$22)</f>
        <v>2941347.228455049</v>
      </c>
      <c r="AU12" s="23">
        <f>('Net zero Intermediate calcs'!AP27*'Net zero Intermediate calcs'!AP28)*(1-Constants!$H$22)</f>
        <v>2947087.0825397535</v>
      </c>
      <c r="AV12" s="23">
        <f>('Net zero Intermediate calcs'!AQ27*'Net zero Intermediate calcs'!AQ28)*(1-Constants!$H$22)</f>
        <v>2953265.0170476157</v>
      </c>
      <c r="AW12" s="23">
        <f>('Net zero Intermediate calcs'!AR27*'Net zero Intermediate calcs'!AR28)*(1-Constants!$H$22)</f>
        <v>2957366.0334870825</v>
      </c>
      <c r="AX12" s="23">
        <f>('Net zero Intermediate calcs'!AS27*'Net zero Intermediate calcs'!AS28)*(1-Constants!$H$22)</f>
        <v>2961883.4920878303</v>
      </c>
      <c r="AY12" s="23">
        <f>('Net zero Intermediate calcs'!AT27*'Net zero Intermediate calcs'!AT28)*(1-Constants!$H$22)</f>
        <v>2966797.9887558087</v>
      </c>
      <c r="AZ12" s="23">
        <f>('Net zero Intermediate calcs'!AU27*'Net zero Intermediate calcs'!AU28)*(1-Constants!$H$22)</f>
        <v>2972157.5273283296</v>
      </c>
      <c r="BA12" s="23">
        <f>('Net zero Intermediate calcs'!AV27*'Net zero Intermediate calcs'!AV28)*(1-Constants!$H$22)</f>
        <v>2977809.8094099537</v>
      </c>
      <c r="BB12" s="23">
        <f>('Net zero Intermediate calcs'!AW27*'Net zero Intermediate calcs'!AW28)*(1-Constants!$H$22)</f>
        <v>2981383.7784074969</v>
      </c>
      <c r="BC12" s="23">
        <f>('Net zero Intermediate calcs'!AX27*'Net zero Intermediate calcs'!AX28)*(1-Constants!$H$22)</f>
        <v>2985322.6388752703</v>
      </c>
      <c r="BD12" s="23">
        <f>('Net zero Intermediate calcs'!AY27*'Net zero Intermediate calcs'!AY28)*(1-Constants!$H$22)</f>
        <v>2989487.6064558532</v>
      </c>
      <c r="BE12" s="23">
        <f>('Net zero Intermediate calcs'!AZ27*'Net zero Intermediate calcs'!AZ28)*(1-Constants!$H$22)</f>
        <v>2993932.2617209107</v>
      </c>
      <c r="BF12" s="23">
        <f>('Net zero Intermediate calcs'!BA27*'Net zero Intermediate calcs'!BA28)*(1-Constants!$H$22)</f>
        <v>2998649.4509675349</v>
      </c>
      <c r="BG12" s="23">
        <f>('Net zero Intermediate calcs'!BB27*'Net zero Intermediate calcs'!BB28)*(1-Constants!$H$22)</f>
        <v>3001382.9651688011</v>
      </c>
      <c r="BH12" s="23">
        <f>('Net zero Intermediate calcs'!BC27*'Net zero Intermediate calcs'!BC28)*(1-Constants!$H$22)</f>
        <v>3004307.4559048717</v>
      </c>
      <c r="BI12" s="23">
        <f>('Net zero Intermediate calcs'!BD27*'Net zero Intermediate calcs'!BD28)*(1-Constants!$H$22)</f>
        <v>3007480.8660998777</v>
      </c>
      <c r="BJ12" s="23">
        <f>('Net zero Intermediate calcs'!BE27*'Net zero Intermediate calcs'!BE28)*(1-Constants!$H$22)</f>
        <v>3010899.2083596434</v>
      </c>
      <c r="BK12" s="23">
        <f>('Net zero Intermediate calcs'!BF27*'Net zero Intermediate calcs'!BF28)*(1-Constants!$H$22)</f>
        <v>3014559.1580190272</v>
      </c>
      <c r="BL12" s="23">
        <f>('Net zero Intermediate calcs'!BG27*'Net zero Intermediate calcs'!BG28)*(1-Constants!$H$22)</f>
        <v>3016118.5905169705</v>
      </c>
      <c r="BM12" s="23">
        <f>('Net zero Intermediate calcs'!BH27*'Net zero Intermediate calcs'!BH28)*(1-Constants!$H$22)</f>
        <v>3017088.4616006268</v>
      </c>
      <c r="BN12" s="23">
        <f>('Net zero Intermediate calcs'!BI27*'Net zero Intermediate calcs'!BI28)*(1-Constants!$H$22)</f>
        <v>3018119.2918519699</v>
      </c>
      <c r="BO12" s="23">
        <f>('Net zero Intermediate calcs'!BJ27*'Net zero Intermediate calcs'!BJ28)*(1-Constants!$H$22)</f>
        <v>3019359.6499388455</v>
      </c>
      <c r="BP12" s="23">
        <f>('Net zero Intermediate calcs'!BK27*'Net zero Intermediate calcs'!BK28)*(1-Constants!$H$22)</f>
        <v>3020732.7888097735</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2152924.3767275931</v>
      </c>
      <c r="AM13" s="23">
        <f>'Net zero Intermediate calcs'!AH22*'Net zero Intermediate calcs'!AH25*Constants!$H$23</f>
        <v>2159130.5149299321</v>
      </c>
      <c r="AN13" s="23">
        <f>'Net zero Intermediate calcs'!AI22*'Net zero Intermediate calcs'!AI25*Constants!$H$23</f>
        <v>2165727.7554942262</v>
      </c>
      <c r="AO13" s="23">
        <f>'Net zero Intermediate calcs'!AJ22*'Net zero Intermediate calcs'!AJ25*Constants!$H$23</f>
        <v>2172853.3138782699</v>
      </c>
      <c r="AP13" s="23">
        <f>'Net zero Intermediate calcs'!AK22*'Net zero Intermediate calcs'!AK25*Constants!$H$23</f>
        <v>2180583.5505647501</v>
      </c>
      <c r="AQ13" s="23">
        <f>'Net zero Intermediate calcs'!AL22*'Net zero Intermediate calcs'!AL25*Constants!$H$23</f>
        <v>2188902.001374952</v>
      </c>
      <c r="AR13" s="23">
        <f>'Net zero Intermediate calcs'!AM22*'Net zero Intermediate calcs'!AM25*Constants!$H$23</f>
        <v>2194164.8262579287</v>
      </c>
      <c r="AS13" s="23">
        <f>'Net zero Intermediate calcs'!AN22*'Net zero Intermediate calcs'!AN25*Constants!$H$23</f>
        <v>2199922.5057951473</v>
      </c>
      <c r="AT13" s="23">
        <f>'Net zero Intermediate calcs'!AO22*'Net zero Intermediate calcs'!AO25*Constants!$H$23</f>
        <v>2206097.445978397</v>
      </c>
      <c r="AU13" s="23">
        <f>'Net zero Intermediate calcs'!AP22*'Net zero Intermediate calcs'!AP25*Constants!$H$23</f>
        <v>2212720.0135140223</v>
      </c>
      <c r="AV13" s="23">
        <f>'Net zero Intermediate calcs'!AQ22*'Net zero Intermediate calcs'!AQ25*Constants!$H$23</f>
        <v>2219724.9041725919</v>
      </c>
      <c r="AW13" s="23">
        <f>'Net zero Intermediate calcs'!AR22*'Net zero Intermediate calcs'!AR25*Constants!$H$23</f>
        <v>2224349.4708270263</v>
      </c>
      <c r="AX13" s="23">
        <f>'Net zero Intermediate calcs'!AS22*'Net zero Intermediate calcs'!AS25*Constants!$H$23</f>
        <v>2229349.9657067554</v>
      </c>
      <c r="AY13" s="23">
        <f>'Net zero Intermediate calcs'!AT22*'Net zero Intermediate calcs'!AT25*Constants!$H$23</f>
        <v>2234707.364552557</v>
      </c>
      <c r="AZ13" s="23">
        <f>'Net zero Intermediate calcs'!AU22*'Net zero Intermediate calcs'!AU25*Constants!$H$23</f>
        <v>2240476.1640970339</v>
      </c>
      <c r="BA13" s="23">
        <f>'Net zero Intermediate calcs'!AV22*'Net zero Intermediate calcs'!AV25*Constants!$H$23</f>
        <v>2246491.6114412146</v>
      </c>
      <c r="BB13" s="23">
        <f>'Net zero Intermediate calcs'!AW22*'Net zero Intermediate calcs'!AW25*Constants!$H$23</f>
        <v>2250173.7358079581</v>
      </c>
      <c r="BC13" s="23">
        <f>'Net zero Intermediate calcs'!AX22*'Net zero Intermediate calcs'!AX25*Constants!$H$23</f>
        <v>2254194.5650691194</v>
      </c>
      <c r="BD13" s="23">
        <f>'Net zero Intermediate calcs'!AY22*'Net zero Intermediate calcs'!AY25*Constants!$H$23</f>
        <v>2258404.4731262606</v>
      </c>
      <c r="BE13" s="23">
        <f>'Net zero Intermediate calcs'!AZ22*'Net zero Intermediate calcs'!AZ25*Constants!$H$23</f>
        <v>2262863.0827299356</v>
      </c>
      <c r="BF13" s="23">
        <f>'Net zero Intermediate calcs'!BA22*'Net zero Intermediate calcs'!BA25*Constants!$H$23</f>
        <v>2267563.7633964689</v>
      </c>
      <c r="BG13" s="23">
        <f>'Net zero Intermediate calcs'!BB22*'Net zero Intermediate calcs'!BB25*Constants!$H$23</f>
        <v>2270072.7418978312</v>
      </c>
      <c r="BH13" s="23">
        <f>'Net zero Intermediate calcs'!BC22*'Net zero Intermediate calcs'!BC25*Constants!$H$23</f>
        <v>2272746.2586383256</v>
      </c>
      <c r="BI13" s="23">
        <f>'Net zero Intermediate calcs'!BD22*'Net zero Intermediate calcs'!BD25*Constants!$H$23</f>
        <v>2275647.6188456998</v>
      </c>
      <c r="BJ13" s="23">
        <f>'Net zero Intermediate calcs'!BE22*'Net zero Intermediate calcs'!BE25*Constants!$H$23</f>
        <v>2278773.102779062</v>
      </c>
      <c r="BK13" s="23">
        <f>'Net zero Intermediate calcs'!BF22*'Net zero Intermediate calcs'!BF25*Constants!$H$23</f>
        <v>2282119.6351728532</v>
      </c>
      <c r="BL13" s="23">
        <f>'Net zero Intermediate calcs'!BG22*'Net zero Intermediate calcs'!BG25*Constants!$H$23</f>
        <v>2283181.5289807287</v>
      </c>
      <c r="BM13" s="23">
        <f>'Net zero Intermediate calcs'!BH22*'Net zero Intermediate calcs'!BH25*Constants!$H$23</f>
        <v>2283585.5151180727</v>
      </c>
      <c r="BN13" s="23">
        <f>'Net zero Intermediate calcs'!BI22*'Net zero Intermediate calcs'!BI25*Constants!$H$23</f>
        <v>2284029.8093710961</v>
      </c>
      <c r="BO13" s="23">
        <f>'Net zero Intermediate calcs'!BJ22*'Net zero Intermediate calcs'!BJ25*Constants!$H$23</f>
        <v>2284673.530761953</v>
      </c>
      <c r="BP13" s="23">
        <f>'Net zero Intermediate calcs'!BK22*'Net zero Intermediate calcs'!BK25*Constants!$H$23</f>
        <v>2285435.181506942</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4179206.1430594451</v>
      </c>
      <c r="AM14" s="23">
        <f>'Net zero Intermediate calcs'!AH22*'Net zero Intermediate calcs'!AH25*(1-Constants!$H$23)</f>
        <v>4191253.3525110437</v>
      </c>
      <c r="AN14" s="23">
        <f>'Net zero Intermediate calcs'!AI22*'Net zero Intermediate calcs'!AI25*(1-Constants!$H$23)</f>
        <v>4204059.7606652621</v>
      </c>
      <c r="AO14" s="23">
        <f>'Net zero Intermediate calcs'!AJ22*'Net zero Intermediate calcs'!AJ25*(1-Constants!$H$23)</f>
        <v>4217891.7269401699</v>
      </c>
      <c r="AP14" s="23">
        <f>'Net zero Intermediate calcs'!AK22*'Net zero Intermediate calcs'!AK25*(1-Constants!$H$23)</f>
        <v>4232897.4805080434</v>
      </c>
      <c r="AQ14" s="23">
        <f>'Net zero Intermediate calcs'!AL22*'Net zero Intermediate calcs'!AL25*(1-Constants!$H$23)</f>
        <v>4249045.061492553</v>
      </c>
      <c r="AR14" s="23">
        <f>'Net zero Intermediate calcs'!AM22*'Net zero Intermediate calcs'!AM25*(1-Constants!$H$23)</f>
        <v>4259261.1333242143</v>
      </c>
      <c r="AS14" s="23">
        <f>'Net zero Intermediate calcs'!AN22*'Net zero Intermediate calcs'!AN25*(1-Constants!$H$23)</f>
        <v>4270437.8053670498</v>
      </c>
      <c r="AT14" s="23">
        <f>'Net zero Intermediate calcs'!AO22*'Net zero Intermediate calcs'!AO25*(1-Constants!$H$23)</f>
        <v>4282424.4539580634</v>
      </c>
      <c r="AU14" s="23">
        <f>'Net zero Intermediate calcs'!AP22*'Net zero Intermediate calcs'!AP25*(1-Constants!$H$23)</f>
        <v>4295280.0262331013</v>
      </c>
      <c r="AV14" s="23">
        <f>'Net zero Intermediate calcs'!AQ22*'Net zero Intermediate calcs'!AQ25*(1-Constants!$H$23)</f>
        <v>4308877.7551585604</v>
      </c>
      <c r="AW14" s="23">
        <f>'Net zero Intermediate calcs'!AR22*'Net zero Intermediate calcs'!AR25*(1-Constants!$H$23)</f>
        <v>4317854.855134815</v>
      </c>
      <c r="AX14" s="23">
        <f>'Net zero Intermediate calcs'!AS22*'Net zero Intermediate calcs'!AS25*(1-Constants!$H$23)</f>
        <v>4327561.6981366426</v>
      </c>
      <c r="AY14" s="23">
        <f>'Net zero Intermediate calcs'!AT22*'Net zero Intermediate calcs'!AT25*(1-Constants!$H$23)</f>
        <v>4337961.3547196686</v>
      </c>
      <c r="AZ14" s="23">
        <f>'Net zero Intermediate calcs'!AU22*'Net zero Intermediate calcs'!AU25*(1-Constants!$H$23)</f>
        <v>4349159.6126589477</v>
      </c>
      <c r="BA14" s="23">
        <f>'Net zero Intermediate calcs'!AV22*'Net zero Intermediate calcs'!AV25*(1-Constants!$H$23)</f>
        <v>4360836.6575035332</v>
      </c>
      <c r="BB14" s="23">
        <f>'Net zero Intermediate calcs'!AW22*'Net zero Intermediate calcs'!AW25*(1-Constants!$H$23)</f>
        <v>4367984.310686036</v>
      </c>
      <c r="BC14" s="23">
        <f>'Net zero Intermediate calcs'!AX22*'Net zero Intermediate calcs'!AX25*(1-Constants!$H$23)</f>
        <v>4375789.4498400548</v>
      </c>
      <c r="BD14" s="23">
        <f>'Net zero Intermediate calcs'!AY22*'Net zero Intermediate calcs'!AY25*(1-Constants!$H$23)</f>
        <v>4383961.6243039165</v>
      </c>
      <c r="BE14" s="23">
        <f>'Net zero Intermediate calcs'!AZ22*'Net zero Intermediate calcs'!AZ25*(1-Constants!$H$23)</f>
        <v>4392616.57235811</v>
      </c>
      <c r="BF14" s="23">
        <f>'Net zero Intermediate calcs'!BA22*'Net zero Intermediate calcs'!BA25*(1-Constants!$H$23)</f>
        <v>4401741.4230637336</v>
      </c>
      <c r="BG14" s="23">
        <f>'Net zero Intermediate calcs'!BB22*'Net zero Intermediate calcs'!BB25*(1-Constants!$H$23)</f>
        <v>4406611.7930957889</v>
      </c>
      <c r="BH14" s="23">
        <f>'Net zero Intermediate calcs'!BC22*'Net zero Intermediate calcs'!BC25*(1-Constants!$H$23)</f>
        <v>4411801.5608861605</v>
      </c>
      <c r="BI14" s="23">
        <f>'Net zero Intermediate calcs'!BD22*'Net zero Intermediate calcs'!BD25*(1-Constants!$H$23)</f>
        <v>4417433.6130534168</v>
      </c>
      <c r="BJ14" s="23">
        <f>'Net zero Intermediate calcs'!BE22*'Net zero Intermediate calcs'!BE25*(1-Constants!$H$23)</f>
        <v>4423500.7289240612</v>
      </c>
      <c r="BK14" s="23">
        <f>'Net zero Intermediate calcs'!BF22*'Net zero Intermediate calcs'!BF25*(1-Constants!$H$23)</f>
        <v>4429996.9388649501</v>
      </c>
      <c r="BL14" s="23">
        <f>'Net zero Intermediate calcs'!BG22*'Net zero Intermediate calcs'!BG25*(1-Constants!$H$23)</f>
        <v>4432058.2621390605</v>
      </c>
      <c r="BM14" s="23">
        <f>'Net zero Intermediate calcs'!BH22*'Net zero Intermediate calcs'!BH25*(1-Constants!$H$23)</f>
        <v>4432842.4705233173</v>
      </c>
      <c r="BN14" s="23">
        <f>'Net zero Intermediate calcs'!BI22*'Net zero Intermediate calcs'!BI25*(1-Constants!$H$23)</f>
        <v>4433704.9240733031</v>
      </c>
      <c r="BO14" s="23">
        <f>'Net zero Intermediate calcs'!BJ22*'Net zero Intermediate calcs'!BJ25*(1-Constants!$H$23)</f>
        <v>4434954.5008908492</v>
      </c>
      <c r="BP14" s="23">
        <f>'Net zero Intermediate calcs'!BK22*'Net zero Intermediate calcs'!BK25*(1-Constants!$H$23)</f>
        <v>4436432.9993958278</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293822.23192956584</v>
      </c>
      <c r="AM15" s="23">
        <f>((Data!$AJ$61*((Drivers!AI5*1000000)/Drivers!AI4))+Data!$AK$61)</f>
        <v>297495.0274091583</v>
      </c>
      <c r="AN15" s="23">
        <f>((Data!$AJ$61*((Drivers!AJ5*1000000)/Drivers!AJ4))+Data!$AK$61)</f>
        <v>299244.85656267405</v>
      </c>
      <c r="AO15" s="23">
        <f>((Data!$AJ$61*((Drivers!AK5*1000000)/Drivers!AK4))+Data!$AK$61)</f>
        <v>300469.55568542366</v>
      </c>
      <c r="AP15" s="23">
        <f>((Data!$AJ$61*((Drivers!AL5*1000000)/Drivers!AL4))+Data!$AK$61)</f>
        <v>302038.99988937983</v>
      </c>
      <c r="AQ15" s="23">
        <f>((Data!$AJ$61*((Drivers!AM5*1000000)/Drivers!AM4))+Data!$AK$61)</f>
        <v>304058.45571210177</v>
      </c>
      <c r="AR15" s="23">
        <f>((Data!$AJ$61*((Drivers!AN5*1000000)/Drivers!AN4))+Data!$AK$61)</f>
        <v>306574.51847478293</v>
      </c>
      <c r="AS15" s="23">
        <f>((Data!$AJ$61*((Drivers!AO5*1000000)/Drivers!AO4))+Data!$AK$61)</f>
        <v>309394.75877491455</v>
      </c>
      <c r="AT15" s="23">
        <f>((Data!$AJ$61*((Drivers!AP5*1000000)/Drivers!AP4))+Data!$AK$61)</f>
        <v>312099.28835890419</v>
      </c>
      <c r="AU15" s="23">
        <f>((Data!$AJ$61*((Drivers!AQ5*1000000)/Drivers!AQ4))+Data!$AK$61)</f>
        <v>315083.80078729824</v>
      </c>
      <c r="AV15" s="23">
        <f>((Data!$AJ$61*((Drivers!AR5*1000000)/Drivers!AR4))+Data!$AK$61)</f>
        <v>317990.08646843047</v>
      </c>
      <c r="AW15" s="23">
        <f>((Data!$AJ$61*((Drivers!AS5*1000000)/Drivers!AS4))+Data!$AK$61)</f>
        <v>321952.49166564515</v>
      </c>
      <c r="AX15" s="23">
        <f>((Data!$AJ$61*((Drivers!AT5*1000000)/Drivers!AT4))+Data!$AK$61)</f>
        <v>326156.40217364498</v>
      </c>
      <c r="AY15" s="23">
        <f>((Data!$AJ$61*((Drivers!AU5*1000000)/Drivers!AU4))+Data!$AK$61)</f>
        <v>330570.9883998888</v>
      </c>
      <c r="AZ15" s="23">
        <f>((Data!$AJ$61*((Drivers!AV5*1000000)/Drivers!AV4))+Data!$AK$61)</f>
        <v>335713.95112862648</v>
      </c>
      <c r="BA15" s="23">
        <f>((Data!$AJ$61*((Drivers!AW5*1000000)/Drivers!AW4))+Data!$AK$61)</f>
        <v>340426.46115972445</v>
      </c>
      <c r="BB15" s="23">
        <f>((Data!$AJ$61*((Drivers!AX5*1000000)/Drivers!AX4))+Data!$AK$61)</f>
        <v>345781.02237965737</v>
      </c>
      <c r="BC15" s="23">
        <f>((Data!$AJ$61*((Drivers!AY5*1000000)/Drivers!AY4))+Data!$AK$61)</f>
        <v>351664.21978655655</v>
      </c>
      <c r="BD15" s="23">
        <f>((Data!$AJ$61*((Drivers!AZ5*1000000)/Drivers!AZ4))+Data!$AK$61)</f>
        <v>357024.04132706183</v>
      </c>
      <c r="BE15" s="23">
        <f>((Data!$AJ$61*((Drivers!BA5*1000000)/Drivers!BA4))+Data!$AK$61)</f>
        <v>362385.8367696479</v>
      </c>
      <c r="BF15" s="23">
        <f>((Data!$AJ$61*((Drivers!BB5*1000000)/Drivers!BB4))+Data!$AK$61)</f>
        <v>367767.53758196649</v>
      </c>
      <c r="BG15" s="23">
        <f>((Data!$AJ$61*((Drivers!BC5*1000000)/Drivers!BC4))+Data!$AK$61)</f>
        <v>373764.52942808135</v>
      </c>
      <c r="BH15" s="23">
        <f>((Data!$AJ$61*((Drivers!BD5*1000000)/Drivers!BD4))+Data!$AK$61)</f>
        <v>379383.09768525278</v>
      </c>
      <c r="BI15" s="23">
        <f>((Data!$AJ$61*((Drivers!BE5*1000000)/Drivers!BE4))+Data!$AK$61)</f>
        <v>385158.14227976918</v>
      </c>
      <c r="BJ15" s="23">
        <f>((Data!$AJ$61*((Drivers!BF5*1000000)/Drivers!BF4))+Data!$AK$61)</f>
        <v>391116.0675172304</v>
      </c>
      <c r="BK15" s="23">
        <f>((Data!$AJ$61*((Drivers!BG5*1000000)/Drivers!BG4))+Data!$AK$61)</f>
        <v>397284.19403754082</v>
      </c>
      <c r="BL15" s="23">
        <f>((Data!$AJ$61*((Drivers!BH5*1000000)/Drivers!BH4))+Data!$AK$61)</f>
        <v>403760.75869072322</v>
      </c>
      <c r="BM15" s="23">
        <f>((Data!$AJ$61*((Drivers!BI5*1000000)/Drivers!BI4))+Data!$AK$61)</f>
        <v>403999.08518985426</v>
      </c>
      <c r="BN15" s="23">
        <f>((Data!$AJ$61*((Drivers!BJ5*1000000)/Drivers!BJ4))+Data!$AK$61)</f>
        <v>403274.9767146135</v>
      </c>
      <c r="BO15" s="23">
        <f>((Data!$AJ$61*((Drivers!BK5*1000000)/Drivers!BK4))+Data!$AK$61)</f>
        <v>402824.00799781107</v>
      </c>
      <c r="BP15" s="23">
        <f>((Data!$AJ$61*((Drivers!BL5*1000000)/Drivers!BL4))+Data!$AK$61)</f>
        <v>402077.99064989469</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1378472.3694210034</v>
      </c>
      <c r="AM17" s="23">
        <f>'Net zero Intermediate calcs'!AH32*'Net zero Intermediate calcs'!AH33*Constants!$H$24</f>
        <v>1395860.923217399</v>
      </c>
      <c r="AN17" s="23">
        <f>'Net zero Intermediate calcs'!AI32*'Net zero Intermediate calcs'!AI33*Constants!$H$24</f>
        <v>1395572.8046778261</v>
      </c>
      <c r="AO17" s="23">
        <f>'Net zero Intermediate calcs'!AJ32*'Net zero Intermediate calcs'!AJ33*Constants!$H$24</f>
        <v>1390894.8559134975</v>
      </c>
      <c r="AP17" s="23">
        <f>'Net zero Intermediate calcs'!AK32*'Net zero Intermediate calcs'!AK33*Constants!$H$24</f>
        <v>1389777.7662406103</v>
      </c>
      <c r="AQ17" s="23">
        <f>'Net zero Intermediate calcs'!AL32*'Net zero Intermediate calcs'!AL33*Constants!$H$24</f>
        <v>1393024.2307205908</v>
      </c>
      <c r="AR17" s="23">
        <f>'Net zero Intermediate calcs'!AM32*'Net zero Intermediate calcs'!AM33*Constants!$H$24</f>
        <v>1398702.8808779025</v>
      </c>
      <c r="AS17" s="23">
        <f>'Net zero Intermediate calcs'!AN32*'Net zero Intermediate calcs'!AN33*Constants!$H$24</f>
        <v>1407131.6601971646</v>
      </c>
      <c r="AT17" s="23">
        <f>'Net zero Intermediate calcs'!AO32*'Net zero Intermediate calcs'!AO33*Constants!$H$24</f>
        <v>1414579.0891313276</v>
      </c>
      <c r="AU17" s="23">
        <f>'Net zero Intermediate calcs'!AP32*'Net zero Intermediate calcs'!AP33*Constants!$H$24</f>
        <v>1424441.207542009</v>
      </c>
      <c r="AV17" s="23">
        <f>'Net zero Intermediate calcs'!AQ32*'Net zero Intermediate calcs'!AQ33*Constants!$H$24</f>
        <v>1433600.1763915126</v>
      </c>
      <c r="AW17" s="23">
        <f>'Net zero Intermediate calcs'!AR32*'Net zero Intermediate calcs'!AR33*Constants!$H$24</f>
        <v>1449754.3721417272</v>
      </c>
      <c r="AX17" s="23">
        <f>'Net zero Intermediate calcs'!AS32*'Net zero Intermediate calcs'!AS33*Constants!$H$24</f>
        <v>1467628.7175526586</v>
      </c>
      <c r="AY17" s="23">
        <f>'Net zero Intermediate calcs'!AT32*'Net zero Intermediate calcs'!AT33*Constants!$H$24</f>
        <v>1486902.2894600788</v>
      </c>
      <c r="AZ17" s="23">
        <f>'Net zero Intermediate calcs'!AU32*'Net zero Intermediate calcs'!AU33*Constants!$H$24</f>
        <v>1511701.6680659386</v>
      </c>
      <c r="BA17" s="23">
        <f>'Net zero Intermediate calcs'!AV32*'Net zero Intermediate calcs'!AV33*Constants!$H$24</f>
        <v>1532572.0912250772</v>
      </c>
      <c r="BB17" s="23">
        <f>'Net zero Intermediate calcs'!AW32*'Net zero Intermediate calcs'!AW33*Constants!$H$24</f>
        <v>1556307.6748010588</v>
      </c>
      <c r="BC17" s="23">
        <f>'Net zero Intermediate calcs'!AX32*'Net zero Intermediate calcs'!AX33*Constants!$H$24</f>
        <v>1583594.2216642441</v>
      </c>
      <c r="BD17" s="23">
        <f>'Net zero Intermediate calcs'!AY32*'Net zero Intermediate calcs'!AY33*Constants!$H$24</f>
        <v>1606175.7492614868</v>
      </c>
      <c r="BE17" s="23">
        <f>'Net zero Intermediate calcs'!AZ32*'Net zero Intermediate calcs'!AZ33*Constants!$H$24</f>
        <v>1628207.4630195461</v>
      </c>
      <c r="BF17" s="23">
        <f>'Net zero Intermediate calcs'!BA32*'Net zero Intermediate calcs'!BA33*Constants!$H$24</f>
        <v>1649828.7798923412</v>
      </c>
      <c r="BG17" s="23">
        <f>'Net zero Intermediate calcs'!BB32*'Net zero Intermediate calcs'!BB33*Constants!$H$24</f>
        <v>1673690.4818762986</v>
      </c>
      <c r="BH17" s="23">
        <f>'Net zero Intermediate calcs'!BC32*'Net zero Intermediate calcs'!BC33*Constants!$H$24</f>
        <v>1694053.8304499178</v>
      </c>
      <c r="BI17" s="23">
        <f>'Net zero Intermediate calcs'!BD32*'Net zero Intermediate calcs'!BD33*Constants!$H$24</f>
        <v>1714915.7459358773</v>
      </c>
      <c r="BJ17" s="23">
        <f>'Net zero Intermediate calcs'!BE32*'Net zero Intermediate calcs'!BE33*Constants!$H$24</f>
        <v>1736429.6063552052</v>
      </c>
      <c r="BK17" s="23">
        <f>'Net zero Intermediate calcs'!BF32*'Net zero Intermediate calcs'!BF33*Constants!$H$24</f>
        <v>1758746.8542190618</v>
      </c>
      <c r="BL17" s="23">
        <f>'Net zero Intermediate calcs'!BG32*'Net zero Intermediate calcs'!BG33*Constants!$H$24</f>
        <v>1780601.532392309</v>
      </c>
      <c r="BM17" s="23">
        <f>'Net zero Intermediate calcs'!BH32*'Net zero Intermediate calcs'!BH33*Constants!$H$24</f>
        <v>1758571.7563561052</v>
      </c>
      <c r="BN17" s="23">
        <f>'Net zero Intermediate calcs'!BI32*'Net zero Intermediate calcs'!BI33*Constants!$H$24</f>
        <v>1730310.4207771129</v>
      </c>
      <c r="BO17" s="23">
        <f>'Net zero Intermediate calcs'!BJ32*'Net zero Intermediate calcs'!BJ33*Constants!$H$24</f>
        <v>1704366.8886548388</v>
      </c>
      <c r="BP17" s="23">
        <f>'Net zero Intermediate calcs'!BK32*'Net zero Intermediate calcs'!BK33*Constants!$H$24</f>
        <v>1676878.7085779204</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187973.50492104591</v>
      </c>
      <c r="AM18" s="23">
        <f>'Net zero Intermediate calcs'!AH32*'Net zero Intermediate calcs'!AH33*(1-Constants!$H$24)</f>
        <v>190344.67134782713</v>
      </c>
      <c r="AN18" s="23">
        <f>'Net zero Intermediate calcs'!AI32*'Net zero Intermediate calcs'!AI33*(1-Constants!$H$24)</f>
        <v>190305.38245606719</v>
      </c>
      <c r="AO18" s="23">
        <f>'Net zero Intermediate calcs'!AJ32*'Net zero Intermediate calcs'!AJ33*(1-Constants!$H$24)</f>
        <v>189667.48035184055</v>
      </c>
      <c r="AP18" s="23">
        <f>'Net zero Intermediate calcs'!AK32*'Net zero Intermediate calcs'!AK33*(1-Constants!$H$24)</f>
        <v>189515.14994190139</v>
      </c>
      <c r="AQ18" s="23">
        <f>'Net zero Intermediate calcs'!AL32*'Net zero Intermediate calcs'!AL33*(1-Constants!$H$24)</f>
        <v>189957.84964371691</v>
      </c>
      <c r="AR18" s="23">
        <f>'Net zero Intermediate calcs'!AM32*'Net zero Intermediate calcs'!AM33*(1-Constants!$H$24)</f>
        <v>190732.21102880486</v>
      </c>
      <c r="AS18" s="23">
        <f>'Net zero Intermediate calcs'!AN32*'Net zero Intermediate calcs'!AN33*(1-Constants!$H$24)</f>
        <v>191881.59002688606</v>
      </c>
      <c r="AT18" s="23">
        <f>'Net zero Intermediate calcs'!AO32*'Net zero Intermediate calcs'!AO33*(1-Constants!$H$24)</f>
        <v>192897.1485179083</v>
      </c>
      <c r="AU18" s="23">
        <f>'Net zero Intermediate calcs'!AP32*'Net zero Intermediate calcs'!AP33*(1-Constants!$H$24)</f>
        <v>194241.98284663758</v>
      </c>
      <c r="AV18" s="23">
        <f>'Net zero Intermediate calcs'!AQ32*'Net zero Intermediate calcs'!AQ33*(1-Constants!$H$24)</f>
        <v>195490.93314429716</v>
      </c>
      <c r="AW18" s="23">
        <f>'Net zero Intermediate calcs'!AR32*'Net zero Intermediate calcs'!AR33*(1-Constants!$H$24)</f>
        <v>197693.77801932645</v>
      </c>
      <c r="AX18" s="23">
        <f>'Net zero Intermediate calcs'!AS32*'Net zero Intermediate calcs'!AS33*(1-Constants!$H$24)</f>
        <v>200131.1887571807</v>
      </c>
      <c r="AY18" s="23">
        <f>'Net zero Intermediate calcs'!AT32*'Net zero Intermediate calcs'!AT33*(1-Constants!$H$24)</f>
        <v>202759.40310819255</v>
      </c>
      <c r="AZ18" s="23">
        <f>'Net zero Intermediate calcs'!AU32*'Net zero Intermediate calcs'!AU33*(1-Constants!$H$24)</f>
        <v>206141.13655444616</v>
      </c>
      <c r="BA18" s="23">
        <f>'Net zero Intermediate calcs'!AV32*'Net zero Intermediate calcs'!AV33*(1-Constants!$H$24)</f>
        <v>208987.10334887414</v>
      </c>
      <c r="BB18" s="23">
        <f>'Net zero Intermediate calcs'!AW32*'Net zero Intermediate calcs'!AW33*(1-Constants!$H$24)</f>
        <v>212223.77383650801</v>
      </c>
      <c r="BC18" s="23">
        <f>'Net zero Intermediate calcs'!AX32*'Net zero Intermediate calcs'!AX33*(1-Constants!$H$24)</f>
        <v>215944.66659057871</v>
      </c>
      <c r="BD18" s="23">
        <f>'Net zero Intermediate calcs'!AY32*'Net zero Intermediate calcs'!AY33*(1-Constants!$H$24)</f>
        <v>219023.96580838456</v>
      </c>
      <c r="BE18" s="23">
        <f>'Net zero Intermediate calcs'!AZ32*'Net zero Intermediate calcs'!AZ33*(1-Constants!$H$24)</f>
        <v>222028.29041175629</v>
      </c>
      <c r="BF18" s="23">
        <f>'Net zero Intermediate calcs'!BA32*'Net zero Intermediate calcs'!BA33*(1-Constants!$H$24)</f>
        <v>224976.65180350107</v>
      </c>
      <c r="BG18" s="23">
        <f>'Net zero Intermediate calcs'!BB32*'Net zero Intermediate calcs'!BB33*(1-Constants!$H$24)</f>
        <v>228230.52025585889</v>
      </c>
      <c r="BH18" s="23">
        <f>'Net zero Intermediate calcs'!BC32*'Net zero Intermediate calcs'!BC33*(1-Constants!$H$24)</f>
        <v>231007.34051589787</v>
      </c>
      <c r="BI18" s="23">
        <f>'Net zero Intermediate calcs'!BD32*'Net zero Intermediate calcs'!BD33*(1-Constants!$H$24)</f>
        <v>233852.14717307416</v>
      </c>
      <c r="BJ18" s="23">
        <f>'Net zero Intermediate calcs'!BE32*'Net zero Intermediate calcs'!BE33*(1-Constants!$H$24)</f>
        <v>236785.85541207343</v>
      </c>
      <c r="BK18" s="23">
        <f>'Net zero Intermediate calcs'!BF32*'Net zero Intermediate calcs'!BF33*(1-Constants!$H$24)</f>
        <v>239829.11648441752</v>
      </c>
      <c r="BL18" s="23">
        <f>'Net zero Intermediate calcs'!BG32*'Net zero Intermediate calcs'!BG33*(1-Constants!$H$24)</f>
        <v>242809.29987167849</v>
      </c>
      <c r="BM18" s="23">
        <f>'Net zero Intermediate calcs'!BH32*'Net zero Intermediate calcs'!BH33*(1-Constants!$H$24)</f>
        <v>239805.23950310523</v>
      </c>
      <c r="BN18" s="23">
        <f>'Net zero Intermediate calcs'!BI32*'Net zero Intermediate calcs'!BI33*(1-Constants!$H$24)</f>
        <v>235951.42101506083</v>
      </c>
      <c r="BO18" s="23">
        <f>'Net zero Intermediate calcs'!BJ32*'Net zero Intermediate calcs'!BJ33*(1-Constants!$H$24)</f>
        <v>232413.66663475073</v>
      </c>
      <c r="BP18" s="23">
        <f>'Net zero Intermediate calcs'!BK32*'Net zero Intermediate calcs'!BK33*(1-Constants!$H$24)</f>
        <v>228665.2784424437</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25529453.580512617</v>
      </c>
      <c r="AM19" s="23">
        <f>'Net zero Intermediate calcs'!AH37*'Net zero Intermediate calcs'!AH38*Constants!$H$25</f>
        <v>26167784.165692274</v>
      </c>
      <c r="AN19" s="23">
        <f>'Net zero Intermediate calcs'!AI37*'Net zero Intermediate calcs'!AI38*Constants!$H$25</f>
        <v>26637649.372183297</v>
      </c>
      <c r="AO19" s="23">
        <f>'Net zero Intermediate calcs'!AJ37*'Net zero Intermediate calcs'!AJ38*Constants!$H$25</f>
        <v>27065151.275559478</v>
      </c>
      <c r="AP19" s="23">
        <f>'Net zero Intermediate calcs'!AK37*'Net zero Intermediate calcs'!AK38*Constants!$H$25</f>
        <v>27531863.407045253</v>
      </c>
      <c r="AQ19" s="23">
        <f>'Net zero Intermediate calcs'!AL37*'Net zero Intermediate calcs'!AL38*Constants!$H$25</f>
        <v>28049198.225396555</v>
      </c>
      <c r="AR19" s="23">
        <f>'Net zero Intermediate calcs'!AM37*'Net zero Intermediate calcs'!AM38*Constants!$H$25</f>
        <v>28575517.09665681</v>
      </c>
      <c r="AS19" s="23">
        <f>'Net zero Intermediate calcs'!AN37*'Net zero Intermediate calcs'!AN38*Constants!$H$25</f>
        <v>29139441.194426179</v>
      </c>
      <c r="AT19" s="23">
        <f>'Net zero Intermediate calcs'!AO37*'Net zero Intermediate calcs'!AO38*Constants!$H$25</f>
        <v>29700126.960802905</v>
      </c>
      <c r="AU19" s="23">
        <f>'Net zero Intermediate calcs'!AP37*'Net zero Intermediate calcs'!AP38*Constants!$H$25</f>
        <v>30297152.423371255</v>
      </c>
      <c r="AV19" s="23">
        <f>'Net zero Intermediate calcs'!AQ37*'Net zero Intermediate calcs'!AQ38*Constants!$H$25</f>
        <v>30895064.210372325</v>
      </c>
      <c r="AW19" s="23">
        <f>'Net zero Intermediate calcs'!AR37*'Net zero Intermediate calcs'!AR38*Constants!$H$25</f>
        <v>31568573.214244723</v>
      </c>
      <c r="AX19" s="23">
        <f>'Net zero Intermediate calcs'!AS37*'Net zero Intermediate calcs'!AS38*Constants!$H$25</f>
        <v>32276257.217078939</v>
      </c>
      <c r="AY19" s="23">
        <f>'Net zero Intermediate calcs'!AT37*'Net zero Intermediate calcs'!AT38*Constants!$H$25</f>
        <v>33015651.875951972</v>
      </c>
      <c r="AZ19" s="23">
        <f>'Net zero Intermediate calcs'!AU37*'Net zero Intermediate calcs'!AU38*Constants!$H$25</f>
        <v>33841857.627810493</v>
      </c>
      <c r="BA19" s="23">
        <f>'Net zero Intermediate calcs'!AV37*'Net zero Intermediate calcs'!AV38*Constants!$H$25</f>
        <v>34634099.765992858</v>
      </c>
      <c r="BB19" s="23">
        <f>'Net zero Intermediate calcs'!AW37*'Net zero Intermediate calcs'!AW38*Constants!$H$25</f>
        <v>35462870.039823189</v>
      </c>
      <c r="BC19" s="23">
        <f>'Net zero Intermediate calcs'!AX37*'Net zero Intermediate calcs'!AX38*Constants!$H$25</f>
        <v>36358775.539194085</v>
      </c>
      <c r="BD19" s="23">
        <f>'Net zero Intermediate calcs'!AY37*'Net zero Intermediate calcs'!AY38*Constants!$H$25</f>
        <v>37209165.037319385</v>
      </c>
      <c r="BE19" s="23">
        <f>'Net zero Intermediate calcs'!AZ37*'Net zero Intermediate calcs'!AZ38*Constants!$H$25</f>
        <v>38070257.209722787</v>
      </c>
      <c r="BF19" s="23">
        <f>'Net zero Intermediate calcs'!BA37*'Net zero Intermediate calcs'!BA38*Constants!$H$25</f>
        <v>38944136.728495471</v>
      </c>
      <c r="BG19" s="23">
        <f>'Net zero Intermediate calcs'!BB37*'Net zero Intermediate calcs'!BB38*Constants!$H$25</f>
        <v>39852531.070409767</v>
      </c>
      <c r="BH19" s="23">
        <f>'Net zero Intermediate calcs'!BC37*'Net zero Intermediate calcs'!BC38*Constants!$H$25</f>
        <v>40728564.709526159</v>
      </c>
      <c r="BI19" s="23">
        <f>'Net zero Intermediate calcs'!BD37*'Net zero Intermediate calcs'!BD38*Constants!$H$25</f>
        <v>41631464.809076525</v>
      </c>
      <c r="BJ19" s="23">
        <f>'Net zero Intermediate calcs'!BE37*'Net zero Intermediate calcs'!BE38*Constants!$H$25</f>
        <v>42564617.604518846</v>
      </c>
      <c r="BK19" s="23">
        <f>'Net zero Intermediate calcs'!BF37*'Net zero Intermediate calcs'!BF38*Constants!$H$25</f>
        <v>43531592.099176452</v>
      </c>
      <c r="BL19" s="23">
        <f>'Net zero Intermediate calcs'!BG37*'Net zero Intermediate calcs'!BG38*Constants!$H$25</f>
        <v>44494758.510259859</v>
      </c>
      <c r="BM19" s="23">
        <f>'Net zero Intermediate calcs'!BH37*'Net zero Intermediate calcs'!BH38*Constants!$H$25</f>
        <v>44751726.031071045</v>
      </c>
      <c r="BN19" s="23">
        <f>'Net zero Intermediate calcs'!BI37*'Net zero Intermediate calcs'!BI38*Constants!$H$25</f>
        <v>44899277.799685262</v>
      </c>
      <c r="BO19" s="23">
        <f>'Net zero Intermediate calcs'!BJ37*'Net zero Intermediate calcs'!BJ38*Constants!$H$25</f>
        <v>45078768.963262714</v>
      </c>
      <c r="BP19" s="23">
        <f>'Net zero Intermediate calcs'!BK37*'Net zero Intermediate calcs'!BK38*Constants!$H$25</f>
        <v>45224566.106675178</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83111467.67596744</v>
      </c>
      <c r="AM20" s="23">
        <f>'Net zero Intermediate calcs'!AH42*'Net zero Intermediate calcs'!AH43*Constants!$H$26</f>
        <v>86362103.457218871</v>
      </c>
      <c r="AN20" s="23">
        <f>'Net zero Intermediate calcs'!AI42*'Net zero Intermediate calcs'!AI43*Constants!$H$26</f>
        <v>87967782.168212995</v>
      </c>
      <c r="AO20" s="23">
        <f>'Net zero Intermediate calcs'!AJ42*'Net zero Intermediate calcs'!AJ43*Constants!$H$26</f>
        <v>89145240.815324858</v>
      </c>
      <c r="AP20" s="23">
        <f>'Net zero Intermediate calcs'!AK42*'Net zero Intermediate calcs'!AK43*Constants!$H$26</f>
        <v>90656774.441302821</v>
      </c>
      <c r="AQ20" s="23">
        <f>'Net zero Intermediate calcs'!AL42*'Net zero Intermediate calcs'!AL43*Constants!$H$26</f>
        <v>92597502.866268903</v>
      </c>
      <c r="AR20" s="23">
        <f>'Net zero Intermediate calcs'!AM42*'Net zero Intermediate calcs'!AM43*Constants!$H$26</f>
        <v>94872005.165808246</v>
      </c>
      <c r="AS20" s="23">
        <f>'Net zero Intermediate calcs'!AN42*'Net zero Intermediate calcs'!AN43*Constants!$H$26</f>
        <v>97444911.849317133</v>
      </c>
      <c r="AT20" s="23">
        <f>'Net zero Intermediate calcs'!AO42*'Net zero Intermediate calcs'!AO43*Constants!$H$26</f>
        <v>99944966.090799078</v>
      </c>
      <c r="AU20" s="23">
        <f>'Net zero Intermediate calcs'!AP42*'Net zero Intermediate calcs'!AP43*Constants!$H$26</f>
        <v>102724226.02449577</v>
      </c>
      <c r="AV20" s="23">
        <f>'Net zero Intermediate calcs'!AQ42*'Net zero Intermediate calcs'!AQ43*Constants!$H$26</f>
        <v>105465080.32200012</v>
      </c>
      <c r="AW20" s="23">
        <f>'Net zero Intermediate calcs'!AR42*'Net zero Intermediate calcs'!AR43*Constants!$H$26</f>
        <v>109053043.16679607</v>
      </c>
      <c r="AX20" s="23">
        <f>'Net zero Intermediate calcs'!AS42*'Net zero Intermediate calcs'!AS43*Constants!$H$26</f>
        <v>112884430.36249755</v>
      </c>
      <c r="AY20" s="23">
        <f>'Net zero Intermediate calcs'!AT42*'Net zero Intermediate calcs'!AT43*Constants!$H$26</f>
        <v>116933393.40362923</v>
      </c>
      <c r="AZ20" s="23">
        <f>'Net zero Intermediate calcs'!AU42*'Net zero Intermediate calcs'!AU43*Constants!$H$26</f>
        <v>121666495.95206743</v>
      </c>
      <c r="BA20" s="23">
        <f>'Net zero Intermediate calcs'!AV42*'Net zero Intermediate calcs'!AV43*Constants!$H$26</f>
        <v>126046004.26191805</v>
      </c>
      <c r="BB20" s="23">
        <f>'Net zero Intermediate calcs'!AW42*'Net zero Intermediate calcs'!AW43*Constants!$H$26</f>
        <v>130890749.59830679</v>
      </c>
      <c r="BC20" s="23">
        <f>'Net zero Intermediate calcs'!AX42*'Net zero Intermediate calcs'!AX43*Constants!$H$26</f>
        <v>136236160.98818737</v>
      </c>
      <c r="BD20" s="23">
        <f>'Net zero Intermediate calcs'!AY42*'Net zero Intermediate calcs'!AY43*Constants!$H$26</f>
        <v>141136089.57367826</v>
      </c>
      <c r="BE20" s="23">
        <f>'Net zero Intermediate calcs'!AZ42*'Net zero Intermediate calcs'!AZ43*Constants!$H$26</f>
        <v>146064357.36862987</v>
      </c>
      <c r="BF20" s="23">
        <f>'Net zero Intermediate calcs'!BA42*'Net zero Intermediate calcs'!BA43*Constants!$H$26</f>
        <v>151038128.89370835</v>
      </c>
      <c r="BG20" s="23">
        <f>'Net zero Intermediate calcs'!BB42*'Net zero Intermediate calcs'!BB43*Constants!$H$26</f>
        <v>156434470.97224453</v>
      </c>
      <c r="BH20" s="23">
        <f>'Net zero Intermediate calcs'!BC42*'Net zero Intermediate calcs'!BC43*Constants!$H$26</f>
        <v>161507323.51907578</v>
      </c>
      <c r="BI20" s="23">
        <f>'Net zero Intermediate calcs'!BD42*'Net zero Intermediate calcs'!BD43*Constants!$H$26</f>
        <v>166741085.18435088</v>
      </c>
      <c r="BJ20" s="23">
        <f>'Net zero Intermediate calcs'!BE42*'Net zero Intermediate calcs'!BE43*Constants!$H$26</f>
        <v>172160676.33588025</v>
      </c>
      <c r="BK20" s="23">
        <f>'Net zero Intermediate calcs'!BF42*'Net zero Intermediate calcs'!BF43*Constants!$H$26</f>
        <v>177791947.83407742</v>
      </c>
      <c r="BL20" s="23">
        <f>'Net zero Intermediate calcs'!BG42*'Net zero Intermediate calcs'!BG43*Constants!$H$26</f>
        <v>183532748.79579285</v>
      </c>
      <c r="BM20" s="23">
        <f>'Net zero Intermediate calcs'!BH42*'Net zero Intermediate calcs'!BH43*Constants!$H$26</f>
        <v>183639601.24456376</v>
      </c>
      <c r="BN20" s="23">
        <f>'Net zero Intermediate calcs'!BI42*'Net zero Intermediate calcs'!BI43*Constants!$H$26</f>
        <v>182890456.81858653</v>
      </c>
      <c r="BO20" s="23">
        <f>'Net zero Intermediate calcs'!BJ42*'Net zero Intermediate calcs'!BJ43*Constants!$H$26</f>
        <v>182402822.83022234</v>
      </c>
      <c r="BP20" s="23">
        <f>'Net zero Intermediate calcs'!BK42*'Net zero Intermediate calcs'!BK43*Constants!$H$26</f>
        <v>181662137.73429099</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1063727.23252136</v>
      </c>
      <c r="AM21" s="23">
        <f>'Net zero Intermediate calcs'!AH37*'Net zero Intermediate calcs'!AH38*(1-Constants!$H$25)</f>
        <v>1090324.3402371791</v>
      </c>
      <c r="AN21" s="23">
        <f>'Net zero Intermediate calcs'!AI37*'Net zero Intermediate calcs'!AI38*(1-Constants!$H$25)</f>
        <v>1109902.0571743052</v>
      </c>
      <c r="AO21" s="23">
        <f>'Net zero Intermediate calcs'!AJ37*'Net zero Intermediate calcs'!AJ38*(1-Constants!$H$25)</f>
        <v>1127714.636481646</v>
      </c>
      <c r="AP21" s="23">
        <f>'Net zero Intermediate calcs'!AK37*'Net zero Intermediate calcs'!AK38*(1-Constants!$H$25)</f>
        <v>1147160.9752935532</v>
      </c>
      <c r="AQ21" s="23">
        <f>'Net zero Intermediate calcs'!AL37*'Net zero Intermediate calcs'!AL38*(1-Constants!$H$25)</f>
        <v>1168716.5927248574</v>
      </c>
      <c r="AR21" s="23">
        <f>'Net zero Intermediate calcs'!AM37*'Net zero Intermediate calcs'!AM38*(1-Constants!$H$25)</f>
        <v>1190646.5456940348</v>
      </c>
      <c r="AS21" s="23">
        <f>'Net zero Intermediate calcs'!AN37*'Net zero Intermediate calcs'!AN38*(1-Constants!$H$25)</f>
        <v>1214143.383101092</v>
      </c>
      <c r="AT21" s="23">
        <f>'Net zero Intermediate calcs'!AO37*'Net zero Intermediate calcs'!AO38*(1-Constants!$H$25)</f>
        <v>1237505.2900334555</v>
      </c>
      <c r="AU21" s="23">
        <f>'Net zero Intermediate calcs'!AP37*'Net zero Intermediate calcs'!AP38*(1-Constants!$H$25)</f>
        <v>1262381.3509738036</v>
      </c>
      <c r="AV21" s="23">
        <f>'Net zero Intermediate calcs'!AQ37*'Net zero Intermediate calcs'!AQ38*(1-Constants!$H$25)</f>
        <v>1287294.342098848</v>
      </c>
      <c r="AW21" s="23">
        <f>'Net zero Intermediate calcs'!AR37*'Net zero Intermediate calcs'!AR38*(1-Constants!$H$25)</f>
        <v>1315357.217260198</v>
      </c>
      <c r="AX21" s="23">
        <f>'Net zero Intermediate calcs'!AS37*'Net zero Intermediate calcs'!AS38*(1-Constants!$H$25)</f>
        <v>1344844.0507116236</v>
      </c>
      <c r="AY21" s="23">
        <f>'Net zero Intermediate calcs'!AT37*'Net zero Intermediate calcs'!AT38*(1-Constants!$H$25)</f>
        <v>1375652.1614980001</v>
      </c>
      <c r="AZ21" s="23">
        <f>'Net zero Intermediate calcs'!AU37*'Net zero Intermediate calcs'!AU38*(1-Constants!$H$25)</f>
        <v>1410077.4011587719</v>
      </c>
      <c r="BA21" s="23">
        <f>'Net zero Intermediate calcs'!AV37*'Net zero Intermediate calcs'!AV38*(1-Constants!$H$25)</f>
        <v>1443087.4902497036</v>
      </c>
      <c r="BB21" s="23">
        <f>'Net zero Intermediate calcs'!AW37*'Net zero Intermediate calcs'!AW38*(1-Constants!$H$25)</f>
        <v>1477619.5849926341</v>
      </c>
      <c r="BC21" s="23">
        <f>'Net zero Intermediate calcs'!AX37*'Net zero Intermediate calcs'!AX38*(1-Constants!$H$25)</f>
        <v>1514948.9807997551</v>
      </c>
      <c r="BD21" s="23">
        <f>'Net zero Intermediate calcs'!AY37*'Net zero Intermediate calcs'!AY38*(1-Constants!$H$25)</f>
        <v>1550381.8765549758</v>
      </c>
      <c r="BE21" s="23">
        <f>'Net zero Intermediate calcs'!AZ37*'Net zero Intermediate calcs'!AZ38*(1-Constants!$H$25)</f>
        <v>1586260.7170717844</v>
      </c>
      <c r="BF21" s="23">
        <f>'Net zero Intermediate calcs'!BA37*'Net zero Intermediate calcs'!BA38*(1-Constants!$H$25)</f>
        <v>1622672.3636873129</v>
      </c>
      <c r="BG21" s="23">
        <f>'Net zero Intermediate calcs'!BB37*'Net zero Intermediate calcs'!BB38*(1-Constants!$H$25)</f>
        <v>1660522.1279337418</v>
      </c>
      <c r="BH21" s="23">
        <f>'Net zero Intermediate calcs'!BC37*'Net zero Intermediate calcs'!BC38*(1-Constants!$H$25)</f>
        <v>1697023.5295635916</v>
      </c>
      <c r="BI21" s="23">
        <f>'Net zero Intermediate calcs'!BD37*'Net zero Intermediate calcs'!BD38*(1-Constants!$H$25)</f>
        <v>1734644.367044857</v>
      </c>
      <c r="BJ21" s="23">
        <f>'Net zero Intermediate calcs'!BE37*'Net zero Intermediate calcs'!BE38*(1-Constants!$H$25)</f>
        <v>1773525.73352162</v>
      </c>
      <c r="BK21" s="23">
        <f>'Net zero Intermediate calcs'!BF37*'Net zero Intermediate calcs'!BF38*(1-Constants!$H$25)</f>
        <v>1813816.3374656872</v>
      </c>
      <c r="BL21" s="23">
        <f>'Net zero Intermediate calcs'!BG37*'Net zero Intermediate calcs'!BG38*(1-Constants!$H$25)</f>
        <v>1853948.2712608292</v>
      </c>
      <c r="BM21" s="23">
        <f>'Net zero Intermediate calcs'!BH37*'Net zero Intermediate calcs'!BH38*(1-Constants!$H$25)</f>
        <v>1864655.2512946285</v>
      </c>
      <c r="BN21" s="23">
        <f>'Net zero Intermediate calcs'!BI37*'Net zero Intermediate calcs'!BI38*(1-Constants!$H$25)</f>
        <v>1870803.2416535544</v>
      </c>
      <c r="BO21" s="23">
        <f>'Net zero Intermediate calcs'!BJ37*'Net zero Intermediate calcs'!BJ38*(1-Constants!$H$25)</f>
        <v>1878282.0401359482</v>
      </c>
      <c r="BP21" s="23">
        <f>'Net zero Intermediate calcs'!BK37*'Net zero Intermediate calcs'!BK38*(1-Constants!$H$25)</f>
        <v>1884356.9211114673</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3462977.8198319799</v>
      </c>
      <c r="AM22" s="23">
        <f>'Net zero Intermediate calcs'!AH42*'Net zero Intermediate calcs'!AH43*(1-Constants!$H$26)</f>
        <v>3598420.977384123</v>
      </c>
      <c r="AN22" s="23">
        <f>'Net zero Intermediate calcs'!AI42*'Net zero Intermediate calcs'!AI43*(1-Constants!$H$26)</f>
        <v>3665324.257008878</v>
      </c>
      <c r="AO22" s="23">
        <f>'Net zero Intermediate calcs'!AJ42*'Net zero Intermediate calcs'!AJ43*(1-Constants!$H$26)</f>
        <v>3714385.0339718726</v>
      </c>
      <c r="AP22" s="23">
        <f>'Net zero Intermediate calcs'!AK42*'Net zero Intermediate calcs'!AK43*(1-Constants!$H$26)</f>
        <v>3777365.6017209548</v>
      </c>
      <c r="AQ22" s="23">
        <f>'Net zero Intermediate calcs'!AL42*'Net zero Intermediate calcs'!AL43*(1-Constants!$H$26)</f>
        <v>3858229.2860945412</v>
      </c>
      <c r="AR22" s="23">
        <f>'Net zero Intermediate calcs'!AM42*'Net zero Intermediate calcs'!AM43*(1-Constants!$H$26)</f>
        <v>3953000.2152420138</v>
      </c>
      <c r="AS22" s="23">
        <f>'Net zero Intermediate calcs'!AN42*'Net zero Intermediate calcs'!AN43*(1-Constants!$H$26)</f>
        <v>4060204.6603882178</v>
      </c>
      <c r="AT22" s="23">
        <f>'Net zero Intermediate calcs'!AO42*'Net zero Intermediate calcs'!AO43*(1-Constants!$H$26)</f>
        <v>4164373.5871166321</v>
      </c>
      <c r="AU22" s="23">
        <f>'Net zero Intermediate calcs'!AP42*'Net zero Intermediate calcs'!AP43*(1-Constants!$H$26)</f>
        <v>4280176.0843539946</v>
      </c>
      <c r="AV22" s="23">
        <f>'Net zero Intermediate calcs'!AQ42*'Net zero Intermediate calcs'!AQ43*(1-Constants!$H$26)</f>
        <v>4394378.3467500089</v>
      </c>
      <c r="AW22" s="23">
        <f>'Net zero Intermediate calcs'!AR42*'Net zero Intermediate calcs'!AR43*(1-Constants!$H$26)</f>
        <v>4543876.7986165071</v>
      </c>
      <c r="AX22" s="23">
        <f>'Net zero Intermediate calcs'!AS42*'Net zero Intermediate calcs'!AS43*(1-Constants!$H$26)</f>
        <v>4703517.9317707364</v>
      </c>
      <c r="AY22" s="23">
        <f>'Net zero Intermediate calcs'!AT42*'Net zero Intermediate calcs'!AT43*(1-Constants!$H$26)</f>
        <v>4872224.7251512222</v>
      </c>
      <c r="AZ22" s="23">
        <f>'Net zero Intermediate calcs'!AU42*'Net zero Intermediate calcs'!AU43*(1-Constants!$H$26)</f>
        <v>5069437.3313361481</v>
      </c>
      <c r="BA22" s="23">
        <f>'Net zero Intermediate calcs'!AV42*'Net zero Intermediate calcs'!AV43*(1-Constants!$H$26)</f>
        <v>5251916.8442465905</v>
      </c>
      <c r="BB22" s="23">
        <f>'Net zero Intermediate calcs'!AW42*'Net zero Intermediate calcs'!AW43*(1-Constants!$H$26)</f>
        <v>5453781.2332627885</v>
      </c>
      <c r="BC22" s="23">
        <f>'Net zero Intermediate calcs'!AX42*'Net zero Intermediate calcs'!AX43*(1-Constants!$H$26)</f>
        <v>5676506.7078411458</v>
      </c>
      <c r="BD22" s="23">
        <f>'Net zero Intermediate calcs'!AY42*'Net zero Intermediate calcs'!AY43*(1-Constants!$H$26)</f>
        <v>5880670.3989032665</v>
      </c>
      <c r="BE22" s="23">
        <f>'Net zero Intermediate calcs'!AZ42*'Net zero Intermediate calcs'!AZ43*(1-Constants!$H$26)</f>
        <v>6086014.8903595833</v>
      </c>
      <c r="BF22" s="23">
        <f>'Net zero Intermediate calcs'!BA42*'Net zero Intermediate calcs'!BA43*(1-Constants!$H$26)</f>
        <v>6293255.3705711877</v>
      </c>
      <c r="BG22" s="23">
        <f>'Net zero Intermediate calcs'!BB42*'Net zero Intermediate calcs'!BB43*(1-Constants!$H$26)</f>
        <v>6518102.9571768614</v>
      </c>
      <c r="BH22" s="23">
        <f>'Net zero Intermediate calcs'!BC42*'Net zero Intermediate calcs'!BC43*(1-Constants!$H$26)</f>
        <v>6729471.8132948307</v>
      </c>
      <c r="BI22" s="23">
        <f>'Net zero Intermediate calcs'!BD42*'Net zero Intermediate calcs'!BD43*(1-Constants!$H$26)</f>
        <v>6947545.2160146264</v>
      </c>
      <c r="BJ22" s="23">
        <f>'Net zero Intermediate calcs'!BE42*'Net zero Intermediate calcs'!BE43*(1-Constants!$H$26)</f>
        <v>7173361.5139950169</v>
      </c>
      <c r="BK22" s="23">
        <f>'Net zero Intermediate calcs'!BF42*'Net zero Intermediate calcs'!BF43*(1-Constants!$H$26)</f>
        <v>7407997.8264198992</v>
      </c>
      <c r="BL22" s="23">
        <f>'Net zero Intermediate calcs'!BG42*'Net zero Intermediate calcs'!BG43*(1-Constants!$H$26)</f>
        <v>7647197.8664913755</v>
      </c>
      <c r="BM22" s="23">
        <f>'Net zero Intermediate calcs'!BH42*'Net zero Intermediate calcs'!BH43*(1-Constants!$H$26)</f>
        <v>7651650.0518568298</v>
      </c>
      <c r="BN22" s="23">
        <f>'Net zero Intermediate calcs'!BI42*'Net zero Intermediate calcs'!BI43*(1-Constants!$H$26)</f>
        <v>7620435.7007744452</v>
      </c>
      <c r="BO22" s="23">
        <f>'Net zero Intermediate calcs'!BJ42*'Net zero Intermediate calcs'!BJ43*(1-Constants!$H$26)</f>
        <v>7600117.6179259382</v>
      </c>
      <c r="BP22" s="23">
        <f>'Net zero Intermediate calcs'!BK42*'Net zero Intermediate calcs'!BK43*(1-Constants!$H$26)</f>
        <v>7569255.7389287977</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3538883.2661387213</v>
      </c>
      <c r="AN41" s="22">
        <f>((Data!$AJ$42*LN('Intermediate calculations'!AH60))+Data!$AK$42)</f>
        <v>3556104.2310356963</v>
      </c>
      <c r="AO41" s="22">
        <f>((Data!$AJ$42*LN('Intermediate calculations'!AI60))+Data!$AK$42)</f>
        <v>3567573.0505999327</v>
      </c>
      <c r="AP41" s="22">
        <f>((Data!$AJ$42*LN('Intermediate calculations'!AJ60))+Data!$AK$42)</f>
        <v>3577505.798277704</v>
      </c>
      <c r="AQ41" s="22">
        <f>((Data!$AJ$42*LN('Intermediate calculations'!AK60))+Data!$AK$42)</f>
        <v>3588485.9513291121</v>
      </c>
      <c r="AR41" s="22">
        <f>((Data!$AJ$42*LN('Intermediate calculations'!AL60))+Data!$AK$42)</f>
        <v>3600814.4067868479</v>
      </c>
      <c r="AS41" s="22">
        <f>((Data!$AJ$42*LN('Intermediate calculations'!AM60))+Data!$AK$42)</f>
        <v>3613682.001702508</v>
      </c>
      <c r="AT41" s="22">
        <f>((Data!$AJ$42*LN('Intermediate calculations'!AN60))+Data!$AK$42)</f>
        <v>3627415.9018753022</v>
      </c>
      <c r="AU41" s="22">
        <f>((Data!$AJ$42*LN('Intermediate calculations'!AO60))+Data!$AK$42)</f>
        <v>3640787.0746231563</v>
      </c>
      <c r="AV41" s="22">
        <f>((Data!$AJ$42*LN('Intermediate calculations'!AP60))+Data!$AK$42)</f>
        <v>3654933.3939848505</v>
      </c>
      <c r="AW41" s="22">
        <f>((Data!$AJ$42*LN('Intermediate calculations'!AQ60))+Data!$AK$42)</f>
        <v>3668821.1529388614</v>
      </c>
      <c r="AX41" s="22">
        <f>((Data!$AJ$42*LN('Intermediate calculations'!AR60))+Data!$AK$42)</f>
        <v>3684881.2277998812</v>
      </c>
      <c r="AY41" s="22">
        <f>((Data!$AJ$42*LN('Intermediate calculations'!AS60))+Data!$AK$42)</f>
        <v>3701505.7102155723</v>
      </c>
      <c r="AZ41" s="22">
        <f>((Data!$AJ$42*LN('Intermediate calculations'!AT60))+Data!$AK$42)</f>
        <v>3718587.1656881981</v>
      </c>
      <c r="BA41" s="22">
        <f>((Data!$AJ$42*LN('Intermediate calculations'!AU60))+Data!$AK$42)</f>
        <v>3737493.4106830563</v>
      </c>
      <c r="BB41" s="22">
        <f>((Data!$AJ$42*LN('Intermediate calculations'!AV60))+Data!$AK$42)</f>
        <v>3755081.2443152312</v>
      </c>
      <c r="BC41" s="22">
        <f>((Data!$AJ$42*LN('Intermediate calculations'!AW60))+Data!$AK$42)</f>
        <v>3773472.4650207832</v>
      </c>
      <c r="BD41" s="22">
        <f>((Data!$AJ$42*LN('Intermediate calculations'!AX60))+Data!$AK$42)</f>
        <v>3793014.121214997</v>
      </c>
      <c r="BE41" s="22">
        <f>((Data!$AJ$42*LN('Intermediate calculations'!AY60))+Data!$AK$42)</f>
        <v>3811004.6022460181</v>
      </c>
      <c r="BF41" s="22">
        <f>((Data!$AJ$42*LN('Intermediate calculations'!AZ60))+Data!$AK$42)</f>
        <v>3828812.9819936771</v>
      </c>
      <c r="BG41" s="22">
        <f>((Data!$AJ$42*LN('Intermediate calculations'!BA60))+Data!$AK$42)</f>
        <v>3846488.2840982359</v>
      </c>
      <c r="BH41" s="22">
        <f>((Data!$AJ$42*LN('Intermediate calculations'!BB60))+Data!$AK$42)</f>
        <v>3864775.0622574426</v>
      </c>
      <c r="BI41" s="22">
        <f>((Data!$AJ$42*LN('Intermediate calculations'!BC60))+Data!$AK$42)</f>
        <v>3881944.9030312374</v>
      </c>
      <c r="BJ41" s="22">
        <f>((Data!$AJ$42*LN('Intermediate calculations'!BD60))+Data!$AK$42)</f>
        <v>3899286.1420251932</v>
      </c>
      <c r="BK41" s="22">
        <f>((Data!$AJ$42*LN('Intermediate calculations'!BE60))+Data!$AK$42)</f>
        <v>3916847.395482501</v>
      </c>
      <c r="BL41" s="22">
        <f>((Data!$AJ$42*LN('Intermediate calculations'!BF60))+Data!$AK$42)</f>
        <v>3934675.6476070322</v>
      </c>
      <c r="BM41" s="22">
        <f>((Data!$AJ$42*LN('Intermediate calculations'!BG60))+Data!$AK$42)</f>
        <v>3952270.5910006501</v>
      </c>
      <c r="BN41" s="22">
        <f>((Data!$AJ$42*LN('Intermediate calculations'!BH60))+Data!$AK$42)</f>
        <v>3956033.975295091</v>
      </c>
      <c r="BO41" s="22">
        <f>((Data!$AJ$42*LN('Intermediate calculations'!BI60))+Data!$AK$42)</f>
        <v>3957681.1531819664</v>
      </c>
      <c r="BP41" s="22">
        <f>((Data!$AJ$42*LN('Intermediate calculations'!BJ60))+Data!$AK$42)</f>
        <v>3959928.9981099982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1951533.1383663984</v>
      </c>
      <c r="AN45" s="22">
        <f t="shared" si="46"/>
        <v>1961029.7171297211</v>
      </c>
      <c r="AO45" s="22">
        <f t="shared" si="46"/>
        <v>1967354.2494056816</v>
      </c>
      <c r="AP45" s="22">
        <f t="shared" si="46"/>
        <v>1972831.7079117806</v>
      </c>
      <c r="AQ45" s="22">
        <f t="shared" si="46"/>
        <v>1978886.7628352332</v>
      </c>
      <c r="AR45" s="22">
        <f t="shared" si="46"/>
        <v>1985685.3452018385</v>
      </c>
      <c r="AS45" s="22">
        <f t="shared" si="46"/>
        <v>1992781.238454171</v>
      </c>
      <c r="AT45" s="22">
        <f t="shared" si="46"/>
        <v>2000354.8596478049</v>
      </c>
      <c r="AU45" s="22">
        <f t="shared" si="46"/>
        <v>2007728.4531669635</v>
      </c>
      <c r="AV45" s="22">
        <f t="shared" si="46"/>
        <v>2015529.5047824306</v>
      </c>
      <c r="AW45" s="22">
        <f t="shared" si="46"/>
        <v>2023187.9720949079</v>
      </c>
      <c r="AX45" s="22">
        <f t="shared" si="46"/>
        <v>2032044.3728119968</v>
      </c>
      <c r="AY45" s="22">
        <f t="shared" si="46"/>
        <v>2041212.0186207297</v>
      </c>
      <c r="AZ45" s="22">
        <f t="shared" si="46"/>
        <v>2050631.6642827725</v>
      </c>
      <c r="BA45" s="22">
        <f t="shared" si="46"/>
        <v>2061057.5983571103</v>
      </c>
      <c r="BB45" s="22">
        <f t="shared" si="46"/>
        <v>2070756.488539129</v>
      </c>
      <c r="BC45" s="22">
        <f t="shared" si="46"/>
        <v>2080898.4101462397</v>
      </c>
      <c r="BD45" s="22">
        <f t="shared" si="46"/>
        <v>2091674.7445923265</v>
      </c>
      <c r="BE45" s="22">
        <f t="shared" si="46"/>
        <v>2101595.6764984801</v>
      </c>
      <c r="BF45" s="22">
        <f t="shared" si="46"/>
        <v>2111416.1878306014</v>
      </c>
      <c r="BG45" s="22">
        <f t="shared" si="46"/>
        <v>2121163.3128962214</v>
      </c>
      <c r="BH45" s="22">
        <f t="shared" si="46"/>
        <v>2131247.6391900876</v>
      </c>
      <c r="BI45" s="22">
        <f t="shared" si="46"/>
        <v>2140716.0253250999</v>
      </c>
      <c r="BJ45" s="22">
        <f t="shared" si="46"/>
        <v>2150278.9297816693</v>
      </c>
      <c r="BK45" s="22">
        <f t="shared" si="46"/>
        <v>2159963.1622063746</v>
      </c>
      <c r="BL45" s="22">
        <f t="shared" si="46"/>
        <v>2169794.6322503514</v>
      </c>
      <c r="BM45" s="22">
        <f t="shared" si="46"/>
        <v>2179497.4431423848</v>
      </c>
      <c r="BN45" s="22">
        <f t="shared" si="46"/>
        <v>2181572.7783853645</v>
      </c>
      <c r="BO45" s="22">
        <f t="shared" si="46"/>
        <v>2182481.1220602687</v>
      </c>
      <c r="BP45" s="22">
        <f t="shared" si="46"/>
        <v>2183720.706284178</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640764.95601045585</v>
      </c>
      <c r="AN46" s="22">
        <f>((Data!$AJ$48*'Net zero Activity data'!AN47)+Data!$AK$48)</f>
        <v>640615.4096242541</v>
      </c>
      <c r="AO46" s="22">
        <f>((Data!$AJ$48*'Net zero Activity data'!AO47)+Data!$AK$48)</f>
        <v>640515.81471014267</v>
      </c>
      <c r="AP46" s="22">
        <f>((Data!$AJ$48*'Net zero Activity data'!AP47)+Data!$AK$48)</f>
        <v>640429.55900210596</v>
      </c>
      <c r="AQ46" s="22">
        <f>((Data!$AJ$48*'Net zero Activity data'!AQ47)+Data!$AK$48)</f>
        <v>640334.20765457093</v>
      </c>
      <c r="AR46" s="22">
        <f>((Data!$AJ$48*'Net zero Activity data'!AR47)+Data!$AK$48)</f>
        <v>640227.14768596971</v>
      </c>
      <c r="AS46" s="22">
        <f>((Data!$AJ$48*'Net zero Activity data'!AS47)+Data!$AK$48)</f>
        <v>640115.40584512311</v>
      </c>
      <c r="AT46" s="22">
        <f>((Data!$AJ$48*'Net zero Activity data'!AT47)+Data!$AK$48)</f>
        <v>639996.14103321591</v>
      </c>
      <c r="AU46" s="22">
        <f>((Data!$AJ$48*'Net zero Activity data'!AU47)+Data!$AK$48)</f>
        <v>639880.02613630507</v>
      </c>
      <c r="AV46" s="22">
        <f>((Data!$AJ$48*'Net zero Activity data'!AV47)+Data!$AK$48)</f>
        <v>639757.17988748837</v>
      </c>
      <c r="AW46" s="22">
        <f>((Data!$AJ$48*'Net zero Activity data'!AW47)+Data!$AK$48)</f>
        <v>639636.57897015079</v>
      </c>
      <c r="AX46" s="22">
        <f>((Data!$AJ$48*'Net zero Activity data'!AX47)+Data!$AK$48)</f>
        <v>639497.11372113822</v>
      </c>
      <c r="AY46" s="22">
        <f>((Data!$AJ$48*'Net zero Activity data'!AY47)+Data!$AK$48)</f>
        <v>639352.74717242201</v>
      </c>
      <c r="AZ46" s="22">
        <f>((Data!$AJ$48*'Net zero Activity data'!AZ47)+Data!$AK$48)</f>
        <v>639204.41228222975</v>
      </c>
      <c r="BA46" s="22">
        <f>((Data!$AJ$48*'Net zero Activity data'!BA47)+Data!$AK$48)</f>
        <v>639040.23096994334</v>
      </c>
      <c r="BB46" s="22">
        <f>((Data!$AJ$48*'Net zero Activity data'!BB47)+Data!$AK$48)</f>
        <v>638887.49870572099</v>
      </c>
      <c r="BC46" s="22">
        <f>((Data!$AJ$48*'Net zero Activity data'!BC47)+Data!$AK$48)</f>
        <v>638727.78985021799</v>
      </c>
      <c r="BD46" s="22">
        <f>((Data!$AJ$48*'Net zero Activity data'!BD47)+Data!$AK$48)</f>
        <v>638558.09064452746</v>
      </c>
      <c r="BE46" s="22">
        <f>((Data!$AJ$48*'Net zero Activity data'!BE47)+Data!$AK$48)</f>
        <v>638401.86180135212</v>
      </c>
      <c r="BF46" s="22">
        <f>((Data!$AJ$48*'Net zero Activity data'!BF47)+Data!$AK$48)</f>
        <v>638247.21432072017</v>
      </c>
      <c r="BG46" s="22">
        <f>((Data!$AJ$48*'Net zero Activity data'!BG47)+Data!$AK$48)</f>
        <v>638093.72248268581</v>
      </c>
      <c r="BH46" s="22">
        <f>((Data!$AJ$48*'Net zero Activity data'!BH47)+Data!$AK$48)</f>
        <v>637934.92060338694</v>
      </c>
      <c r="BI46" s="22">
        <f>((Data!$AJ$48*'Net zero Activity data'!BI47)+Data!$AK$48)</f>
        <v>637785.81817766686</v>
      </c>
      <c r="BJ46" s="22">
        <f>((Data!$AJ$48*'Net zero Activity data'!BJ47)+Data!$AK$48)</f>
        <v>637635.22733451019</v>
      </c>
      <c r="BK46" s="22">
        <f>((Data!$AJ$48*'Net zero Activity data'!BK47)+Data!$AK$48)</f>
        <v>637482.72589179641</v>
      </c>
      <c r="BL46" s="22">
        <f>((Data!$AJ$48*'Net zero Activity data'!BL47)+Data!$AK$48)</f>
        <v>637327.90583998943</v>
      </c>
      <c r="BM46" s="22">
        <f>((Data!$AJ$48*'Net zero Activity data'!BM47)+Data!$AK$48)</f>
        <v>637175.11183479393</v>
      </c>
      <c r="BN46" s="22">
        <f>((Data!$AJ$48*'Net zero Activity data'!BN47)+Data!$AK$48)</f>
        <v>637142.43070894026</v>
      </c>
      <c r="BO46" s="22">
        <f>((Data!$AJ$48*'Net zero Activity data'!BO47)+Data!$AK$48)</f>
        <v>637128.12666140927</v>
      </c>
      <c r="BP46" s="22">
        <f>((Data!$AJ$48*'Net zero Activity data'!BP47)+Data!$AK$48)</f>
        <v>637108.60643779009</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420210.63130303955</v>
      </c>
      <c r="AN47" s="22">
        <f>((Data!$AJ$49*'Net zero Activity data'!AN41)+Data!$AK$49)</f>
        <v>420100.63640000811</v>
      </c>
      <c r="AO47" s="22">
        <f>((Data!$AJ$49*'Net zero Activity data'!AO41)+Data!$AK$49)</f>
        <v>420027.38198578684</v>
      </c>
      <c r="AP47" s="22">
        <f>((Data!$AJ$49*'Net zero Activity data'!AP41)+Data!$AK$49)</f>
        <v>419963.93887303513</v>
      </c>
      <c r="AQ47" s="22">
        <f>((Data!$AJ$49*'Net zero Activity data'!AQ41)+Data!$AK$49)</f>
        <v>419893.80570236873</v>
      </c>
      <c r="AR47" s="22">
        <f>((Data!$AJ$49*'Net zero Activity data'!AR41)+Data!$AK$49)</f>
        <v>419815.06056406122</v>
      </c>
      <c r="AS47" s="22">
        <f>((Data!$AJ$49*'Net zero Activity data'!AS41)+Data!$AK$49)</f>
        <v>419732.87179801572</v>
      </c>
      <c r="AT47" s="22">
        <f>((Data!$AJ$49*'Net zero Activity data'!AT41)+Data!$AK$49)</f>
        <v>419645.14970887685</v>
      </c>
      <c r="AU47" s="22">
        <f>((Data!$AJ$49*'Net zero Activity data'!AU41)+Data!$AK$49)</f>
        <v>419559.74445669644</v>
      </c>
      <c r="AV47" s="22">
        <f>((Data!$AJ$49*'Net zero Activity data'!AV41)+Data!$AK$49)</f>
        <v>419469.38813602854</v>
      </c>
      <c r="AW47" s="22">
        <f>((Data!$AJ$49*'Net zero Activity data'!AW41)+Data!$AK$49)</f>
        <v>419380.68330975377</v>
      </c>
      <c r="AX47" s="22">
        <f>((Data!$AJ$49*'Net zero Activity data'!AX41)+Data!$AK$49)</f>
        <v>419278.10332149046</v>
      </c>
      <c r="AY47" s="22">
        <f>((Data!$AJ$49*'Net zero Activity data'!AY41)+Data!$AK$49)</f>
        <v>419171.91831140529</v>
      </c>
      <c r="AZ47" s="22">
        <f>((Data!$AJ$49*'Net zero Activity data'!AZ41)+Data!$AK$49)</f>
        <v>419062.81449233432</v>
      </c>
      <c r="BA47" s="22">
        <f>((Data!$AJ$49*'Net zero Activity data'!BA41)+Data!$AK$49)</f>
        <v>418942.05525512906</v>
      </c>
      <c r="BB47" s="22">
        <f>((Data!$AJ$49*'Net zero Activity data'!BB41)+Data!$AK$49)</f>
        <v>418829.71706348431</v>
      </c>
      <c r="BC47" s="22">
        <f>((Data!$AJ$49*'Net zero Activity data'!BC41)+Data!$AK$49)</f>
        <v>418712.24742399319</v>
      </c>
      <c r="BD47" s="22">
        <f>((Data!$AJ$49*'Net zero Activity data'!BD41)+Data!$AK$49)</f>
        <v>418587.42964572029</v>
      </c>
      <c r="BE47" s="22">
        <f>((Data!$AJ$49*'Net zero Activity data'!BE41)+Data!$AK$49)</f>
        <v>418472.51963757997</v>
      </c>
      <c r="BF47" s="22">
        <f>((Data!$AJ$49*'Net zero Activity data'!BF41)+Data!$AK$49)</f>
        <v>418358.77275898121</v>
      </c>
      <c r="BG47" s="22">
        <f>((Data!$AJ$49*'Net zero Activity data'!BG41)+Data!$AK$49)</f>
        <v>418245.87588283786</v>
      </c>
      <c r="BH47" s="22">
        <f>((Data!$AJ$49*'Net zero Activity data'!BH41)+Data!$AK$49)</f>
        <v>418129.07334579004</v>
      </c>
      <c r="BI47" s="22">
        <f>((Data!$AJ$49*'Net zero Activity data'!BI41)+Data!$AK$49)</f>
        <v>418019.40498619014</v>
      </c>
      <c r="BJ47" s="22">
        <f>((Data!$AJ$49*'Net zero Activity data'!BJ41)+Data!$AK$49)</f>
        <v>417908.6418603725</v>
      </c>
      <c r="BK47" s="22">
        <f>((Data!$AJ$49*'Net zero Activity data'!BK41)+Data!$AK$49)</f>
        <v>417796.473443405</v>
      </c>
      <c r="BL47" s="22">
        <f>((Data!$AJ$49*'Net zero Activity data'!BL41)+Data!$AK$49)</f>
        <v>417682.59963462659</v>
      </c>
      <c r="BM47" s="22">
        <f>((Data!$AJ$49*'Net zero Activity data'!BM41)+Data!$AK$49)</f>
        <v>417570.21603103628</v>
      </c>
      <c r="BN47" s="22">
        <f>((Data!$AJ$49*'Net zero Activity data'!BN41)+Data!$AK$49)</f>
        <v>417546.17829023529</v>
      </c>
      <c r="BO47" s="22">
        <f>((Data!$AJ$49*'Net zero Activity data'!BO41)+Data!$AK$49)</f>
        <v>417535.65732506133</v>
      </c>
      <c r="BP47" s="22">
        <f>((Data!$AJ$49*'Net zero Activity data'!BP41)+Data!$AK$49)</f>
        <v>417521.29973903944</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2773.3901666000615</v>
      </c>
      <c r="AN48" s="22">
        <f t="shared" si="47"/>
        <v>2772.664200240054</v>
      </c>
      <c r="AO48" s="22">
        <f t="shared" si="47"/>
        <v>2772.1807211061932</v>
      </c>
      <c r="AP48" s="22">
        <f t="shared" si="47"/>
        <v>2771.7619965620324</v>
      </c>
      <c r="AQ48" s="22">
        <f t="shared" si="47"/>
        <v>2771.299117635634</v>
      </c>
      <c r="AR48" s="22">
        <f t="shared" si="47"/>
        <v>2770.779399722805</v>
      </c>
      <c r="AS48" s="22">
        <f t="shared" si="47"/>
        <v>2770.2369538669045</v>
      </c>
      <c r="AT48" s="22">
        <f t="shared" si="47"/>
        <v>2769.6579880785876</v>
      </c>
      <c r="AU48" s="22">
        <f t="shared" si="47"/>
        <v>2769.0943134141971</v>
      </c>
      <c r="AV48" s="22">
        <f t="shared" si="47"/>
        <v>2768.4979616977889</v>
      </c>
      <c r="AW48" s="22">
        <f t="shared" si="47"/>
        <v>2767.9125098443756</v>
      </c>
      <c r="AX48" s="22">
        <f t="shared" si="47"/>
        <v>2767.2354819218376</v>
      </c>
      <c r="AY48" s="22">
        <f t="shared" si="47"/>
        <v>2766.5346608552754</v>
      </c>
      <c r="AZ48" s="22">
        <f t="shared" si="47"/>
        <v>2765.8145756494068</v>
      </c>
      <c r="BA48" s="22">
        <f t="shared" si="47"/>
        <v>2765.0175646838525</v>
      </c>
      <c r="BB48" s="22">
        <f t="shared" si="47"/>
        <v>2764.2761326189971</v>
      </c>
      <c r="BC48" s="22">
        <f t="shared" si="47"/>
        <v>2763.5008329983557</v>
      </c>
      <c r="BD48" s="22">
        <f t="shared" si="47"/>
        <v>2762.6770356617544</v>
      </c>
      <c r="BE48" s="22">
        <f t="shared" si="47"/>
        <v>2761.9186296080279</v>
      </c>
      <c r="BF48" s="22">
        <f t="shared" si="47"/>
        <v>2761.1679002092765</v>
      </c>
      <c r="BG48" s="22">
        <f t="shared" si="47"/>
        <v>2760.4227808267301</v>
      </c>
      <c r="BH48" s="22">
        <f t="shared" si="47"/>
        <v>2759.651884082215</v>
      </c>
      <c r="BI48" s="22">
        <f t="shared" si="47"/>
        <v>2758.9280729088555</v>
      </c>
      <c r="BJ48" s="22">
        <f t="shared" si="47"/>
        <v>2758.1970362784591</v>
      </c>
      <c r="BK48" s="22">
        <f t="shared" si="47"/>
        <v>2757.4567247264736</v>
      </c>
      <c r="BL48" s="22">
        <f t="shared" si="47"/>
        <v>2756.7051575885362</v>
      </c>
      <c r="BM48" s="22">
        <f t="shared" si="47"/>
        <v>2755.96342580484</v>
      </c>
      <c r="BN48" s="22">
        <f t="shared" si="47"/>
        <v>2755.8047767155535</v>
      </c>
      <c r="BO48" s="22">
        <f t="shared" si="47"/>
        <v>2755.7353383454051</v>
      </c>
      <c r="BP48" s="22">
        <f t="shared" si="47"/>
        <v>2755.6405782776606</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20433118.905806337</v>
      </c>
      <c r="AM50" s="22">
        <f>((AM5*Constants!$H63*Constants!$H81*(1-Constants!$H99))+(AM5*Constants!$H63*Constants!$H115))</f>
        <v>20650485.330264073</v>
      </c>
      <c r="AN50" s="22">
        <f>((AN5*Constants!$H63*Constants!$H81*(1-Constants!$H99))+(AN5*Constants!$H63*Constants!$H115))</f>
        <v>20790823.204412483</v>
      </c>
      <c r="AO50" s="22">
        <f>((AO5*Constants!$H63*Constants!$H81*(1-Constants!$H99))+(AO5*Constants!$H63*Constants!$H115))</f>
        <v>20913740.428462185</v>
      </c>
      <c r="AP50" s="22">
        <f>((AP5*Constants!$H63*Constants!$H81*(1-Constants!$H99))+(AP5*Constants!$H63*Constants!$H115))</f>
        <v>21056982.851498604</v>
      </c>
      <c r="AQ50" s="22">
        <f>((AQ5*Constants!$H63*Constants!$H81*(1-Constants!$H99))+(AQ5*Constants!$H63*Constants!$H115))</f>
        <v>21225327.583493471</v>
      </c>
      <c r="AR50" s="22">
        <f>((AR5*Constants!$H63*Constants!$H81*(1-Constants!$H99))+(AR5*Constants!$H63*Constants!$H115))</f>
        <v>21393477.083707713</v>
      </c>
      <c r="AS50" s="22">
        <f>((AS5*Constants!$H63*Constants!$H81*(1-Constants!$H99))+(AS5*Constants!$H63*Constants!$H115))</f>
        <v>21579979.411804177</v>
      </c>
      <c r="AT50" s="22">
        <f>((AT5*Constants!$H63*Constants!$H81*(1-Constants!$H99))+(AT5*Constants!$H63*Constants!$H115))</f>
        <v>21766018.921623405</v>
      </c>
      <c r="AU50" s="22">
        <f>((AU5*Constants!$H63*Constants!$H81*(1-Constants!$H99))+(AU5*Constants!$H63*Constants!$H115))</f>
        <v>21969340.525084946</v>
      </c>
      <c r="AV50" s="22">
        <f>((AV5*Constants!$H63*Constants!$H81*(1-Constants!$H99))+(AV5*Constants!$H63*Constants!$H115))</f>
        <v>22173761.940133583</v>
      </c>
      <c r="AW50" s="22">
        <f>((AW5*Constants!$H63*Constants!$H81*(1-Constants!$H99))+(AW5*Constants!$H63*Constants!$H115))</f>
        <v>22407863.537921332</v>
      </c>
      <c r="AX50" s="22">
        <f>((AX5*Constants!$H63*Constants!$H81*(1-Constants!$H99))+(AX5*Constants!$H63*Constants!$H115))</f>
        <v>22657390.715360411</v>
      </c>
      <c r="AY50" s="22">
        <f>((AY5*Constants!$H63*Constants!$H81*(1-Constants!$H99))+(AY5*Constants!$H63*Constants!$H115))</f>
        <v>22921024.045153283</v>
      </c>
      <c r="AZ50" s="22">
        <f>((AZ5*Constants!$H63*Constants!$H81*(1-Constants!$H99))+(AZ5*Constants!$H63*Constants!$H115))</f>
        <v>23222835.11549959</v>
      </c>
      <c r="BA50" s="22">
        <f>((BA5*Constants!$H63*Constants!$H81*(1-Constants!$H99))+(BA5*Constants!$H63*Constants!$H115))</f>
        <v>23509353.740816813</v>
      </c>
      <c r="BB50" s="22">
        <f>((BB5*Constants!$H63*Constants!$H81*(1-Constants!$H99))+(BB5*Constants!$H63*Constants!$H115))</f>
        <v>23807134.489054792</v>
      </c>
      <c r="BC50" s="22">
        <f>((BC5*Constants!$H63*Constants!$H81*(1-Constants!$H99))+(BC5*Constants!$H63*Constants!$H115))</f>
        <v>24133696.446146946</v>
      </c>
      <c r="BD50" s="22">
        <f>((BD5*Constants!$H63*Constants!$H81*(1-Constants!$H99))+(BD5*Constants!$H63*Constants!$H115))</f>
        <v>24439841.414206829</v>
      </c>
      <c r="BE50" s="22">
        <f>((BE5*Constants!$H63*Constants!$H81*(1-Constants!$H99))+(BE5*Constants!$H63*Constants!$H115))</f>
        <v>24750087.198605664</v>
      </c>
      <c r="BF50" s="22">
        <f>((BF5*Constants!$H63*Constants!$H81*(1-Constants!$H99))+(BF5*Constants!$H63*Constants!$H115))</f>
        <v>25065281.487076748</v>
      </c>
      <c r="BG50" s="22">
        <f>((BG5*Constants!$H63*Constants!$H81*(1-Constants!$H99))+(BG5*Constants!$H63*Constants!$H115))</f>
        <v>25390571.544101615</v>
      </c>
      <c r="BH50" s="22">
        <f>((BH5*Constants!$H63*Constants!$H81*(1-Constants!$H99))+(BH5*Constants!$H63*Constants!$H115))</f>
        <v>25701300.070633218</v>
      </c>
      <c r="BI50" s="22">
        <f>((BI5*Constants!$H63*Constants!$H81*(1-Constants!$H99))+(BI5*Constants!$H63*Constants!$H115))</f>
        <v>26022858.480677605</v>
      </c>
      <c r="BJ50" s="22">
        <f>((BJ5*Constants!$H63*Constants!$H81*(1-Constants!$H99))+(BJ5*Constants!$H63*Constants!$H115))</f>
        <v>26356575.328087069</v>
      </c>
      <c r="BK50" s="22">
        <f>((BK5*Constants!$H63*Constants!$H81*(1-Constants!$H99))+(BK5*Constants!$H63*Constants!$H115))</f>
        <v>26703843.053415086</v>
      </c>
      <c r="BL50" s="22">
        <f>((BL5*Constants!$H63*Constants!$H81*(1-Constants!$H99))+(BL5*Constants!$H63*Constants!$H115))</f>
        <v>27044484.895205416</v>
      </c>
      <c r="BM50" s="22">
        <f>((BM5*Constants!$H63*Constants!$H81*(1-Constants!$H99))+(BM5*Constants!$H63*Constants!$H115))</f>
        <v>27087123.027796984</v>
      </c>
      <c r="BN50" s="22">
        <f>((BN5*Constants!$H63*Constants!$H81*(1-Constants!$H99))+(BN5*Constants!$H63*Constants!$H115))</f>
        <v>27084856.027474444</v>
      </c>
      <c r="BO50" s="22">
        <f>((BO5*Constants!$H63*Constants!$H81*(1-Constants!$H99))+(BO5*Constants!$H63*Constants!$H115))</f>
        <v>27097174.40498155</v>
      </c>
      <c r="BP50" s="22">
        <f>((BP5*Constants!$H63*Constants!$H81*(1-Constants!$H99))+(BP5*Constants!$H63*Constants!$H115))</f>
        <v>27096544.124172319</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59745842.300162502</v>
      </c>
      <c r="AM51" s="22">
        <f>((AM6*Constants!$H64*Constants!$H82*(1-Constants!$H100))+(AM6*Constants!$H64*Constants!$H116))</f>
        <v>60381415.370376065</v>
      </c>
      <c r="AN51" s="22">
        <f>((AN6*Constants!$H64*Constants!$H82*(1-Constants!$H100))+(AN6*Constants!$H64*Constants!$H116))</f>
        <v>60791759.211483367</v>
      </c>
      <c r="AO51" s="22">
        <f>((AO6*Constants!$H64*Constants!$H82*(1-Constants!$H100))+(AO6*Constants!$H64*Constants!$H116))</f>
        <v>61151165.581010282</v>
      </c>
      <c r="AP51" s="22">
        <f>((AP6*Constants!$H64*Constants!$H82*(1-Constants!$H100))+(AP6*Constants!$H64*Constants!$H116))</f>
        <v>61570002.238149047</v>
      </c>
      <c r="AQ51" s="22">
        <f>((AQ6*Constants!$H64*Constants!$H82*(1-Constants!$H100))+(AQ6*Constants!$H64*Constants!$H116))</f>
        <v>62062237.312793985</v>
      </c>
      <c r="AR51" s="22">
        <f>((AR6*Constants!$H64*Constants!$H82*(1-Constants!$H100))+(AR6*Constants!$H64*Constants!$H116))</f>
        <v>62553901.53542015</v>
      </c>
      <c r="AS51" s="22">
        <f>((AS6*Constants!$H64*Constants!$H82*(1-Constants!$H100))+(AS6*Constants!$H64*Constants!$H116))</f>
        <v>63099228.89021267</v>
      </c>
      <c r="AT51" s="22">
        <f>((AT6*Constants!$H64*Constants!$H82*(1-Constants!$H100))+(AT6*Constants!$H64*Constants!$H116))</f>
        <v>63643202.977893464</v>
      </c>
      <c r="AU51" s="22">
        <f>((AU6*Constants!$H64*Constants!$H82*(1-Constants!$H100))+(AU6*Constants!$H64*Constants!$H116))</f>
        <v>64237709.402127005</v>
      </c>
      <c r="AV51" s="22">
        <f>((AV6*Constants!$H64*Constants!$H82*(1-Constants!$H100))+(AV6*Constants!$H64*Constants!$H116))</f>
        <v>64835431.643287212</v>
      </c>
      <c r="AW51" s="22">
        <f>((AW6*Constants!$H64*Constants!$H82*(1-Constants!$H100))+(AW6*Constants!$H64*Constants!$H116))</f>
        <v>65519937.871050045</v>
      </c>
      <c r="AX51" s="22">
        <f>((AX6*Constants!$H64*Constants!$H82*(1-Constants!$H100))+(AX6*Constants!$H64*Constants!$H116))</f>
        <v>66249548.04273282</v>
      </c>
      <c r="AY51" s="22">
        <f>((AY6*Constants!$H64*Constants!$H82*(1-Constants!$H100))+(AY6*Constants!$H64*Constants!$H116))</f>
        <v>67020404.19149217</v>
      </c>
      <c r="AZ51" s="22">
        <f>((AZ6*Constants!$H64*Constants!$H82*(1-Constants!$H100))+(AZ6*Constants!$H64*Constants!$H116))</f>
        <v>67902890.937469542</v>
      </c>
      <c r="BA51" s="22">
        <f>((BA6*Constants!$H64*Constants!$H82*(1-Constants!$H100))+(BA6*Constants!$H64*Constants!$H116))</f>
        <v>68740663.021270111</v>
      </c>
      <c r="BB51" s="22">
        <f>((BB6*Constants!$H64*Constants!$H82*(1-Constants!$H100))+(BB6*Constants!$H64*Constants!$H116))</f>
        <v>69611365.223232791</v>
      </c>
      <c r="BC51" s="22">
        <f>((BC6*Constants!$H64*Constants!$H82*(1-Constants!$H100))+(BC6*Constants!$H64*Constants!$H116))</f>
        <v>70566222.838440806</v>
      </c>
      <c r="BD51" s="22">
        <f>((BD6*Constants!$H64*Constants!$H82*(1-Constants!$H100))+(BD6*Constants!$H64*Constants!$H116))</f>
        <v>71461381.774627313</v>
      </c>
      <c r="BE51" s="22">
        <f>((BE6*Constants!$H64*Constants!$H82*(1-Constants!$H100))+(BE6*Constants!$H64*Constants!$H116))</f>
        <v>72368531.377897903</v>
      </c>
      <c r="BF51" s="22">
        <f>((BF6*Constants!$H64*Constants!$H82*(1-Constants!$H100))+(BF6*Constants!$H64*Constants!$H116))</f>
        <v>73290150.262401834</v>
      </c>
      <c r="BG51" s="22">
        <f>((BG6*Constants!$H64*Constants!$H82*(1-Constants!$H100))+(BG6*Constants!$H64*Constants!$H116))</f>
        <v>74241288.878998235</v>
      </c>
      <c r="BH51" s="22">
        <f>((BH6*Constants!$H64*Constants!$H82*(1-Constants!$H100))+(BH6*Constants!$H64*Constants!$H116))</f>
        <v>75149850.006151646</v>
      </c>
      <c r="BI51" s="22">
        <f>((BI6*Constants!$H64*Constants!$H82*(1-Constants!$H100))+(BI6*Constants!$H64*Constants!$H116))</f>
        <v>76090077.396075159</v>
      </c>
      <c r="BJ51" s="22">
        <f>((BJ6*Constants!$H64*Constants!$H82*(1-Constants!$H100))+(BJ6*Constants!$H64*Constants!$H116))</f>
        <v>77065855.701391414</v>
      </c>
      <c r="BK51" s="22">
        <f>((BK6*Constants!$H64*Constants!$H82*(1-Constants!$H100))+(BK6*Constants!$H64*Constants!$H116))</f>
        <v>78081256.377569526</v>
      </c>
      <c r="BL51" s="22">
        <f>((BL6*Constants!$H64*Constants!$H82*(1-Constants!$H100))+(BL6*Constants!$H64*Constants!$H116))</f>
        <v>79077283.163997069</v>
      </c>
      <c r="BM51" s="22">
        <f>((BM6*Constants!$H64*Constants!$H82*(1-Constants!$H100))+(BM6*Constants!$H64*Constants!$H116))</f>
        <v>79201955.817131072</v>
      </c>
      <c r="BN51" s="22">
        <f>((BN6*Constants!$H64*Constants!$H82*(1-Constants!$H100))+(BN6*Constants!$H64*Constants!$H116))</f>
        <v>79195327.174465716</v>
      </c>
      <c r="BO51" s="22">
        <f>((BO6*Constants!$H64*Constants!$H82*(1-Constants!$H100))+(BO6*Constants!$H64*Constants!$H116))</f>
        <v>79231345.750157773</v>
      </c>
      <c r="BP51" s="22">
        <f>((BP6*Constants!$H64*Constants!$H82*(1-Constants!$H100))+(BP6*Constants!$H64*Constants!$H116))</f>
        <v>79229502.827498406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3196065.6929713823</v>
      </c>
      <c r="AM52" s="22">
        <f>((AM7*Constants!$H65*Constants!$H83*(1-Constants!$H101))+(AM7*Constants!$H65*Constants!$H117))</f>
        <v>3230065.2686218619</v>
      </c>
      <c r="AN52" s="22">
        <f>((AN7*Constants!$H65*Constants!$H83*(1-Constants!$H101))+(AN7*Constants!$H65*Constants!$H117))</f>
        <v>3252016.3504443639</v>
      </c>
      <c r="AO52" s="22">
        <f>((AO7*Constants!$H65*Constants!$H83*(1-Constants!$H101))+(AO7*Constants!$H65*Constants!$H117))</f>
        <v>3271242.5647424129</v>
      </c>
      <c r="AP52" s="22">
        <f>((AP7*Constants!$H65*Constants!$H83*(1-Constants!$H101))+(AP7*Constants!$H65*Constants!$H117))</f>
        <v>3293647.9643368279</v>
      </c>
      <c r="AQ52" s="22">
        <f>((AQ7*Constants!$H65*Constants!$H83*(1-Constants!$H101))+(AQ7*Constants!$H65*Constants!$H117))</f>
        <v>3319979.7654192536</v>
      </c>
      <c r="AR52" s="22">
        <f>((AR7*Constants!$H65*Constants!$H83*(1-Constants!$H101))+(AR7*Constants!$H65*Constants!$H117))</f>
        <v>3346281.0291373599</v>
      </c>
      <c r="AS52" s="22">
        <f>((AS7*Constants!$H65*Constants!$H83*(1-Constants!$H101))+(AS7*Constants!$H65*Constants!$H117))</f>
        <v>3375452.9678529426</v>
      </c>
      <c r="AT52" s="22">
        <f>((AT7*Constants!$H65*Constants!$H83*(1-Constants!$H101))+(AT7*Constants!$H65*Constants!$H117))</f>
        <v>3404552.5144082895</v>
      </c>
      <c r="AU52" s="22">
        <f>((AU7*Constants!$H65*Constants!$H83*(1-Constants!$H101))+(AU7*Constants!$H65*Constants!$H117))</f>
        <v>3436355.2560484177</v>
      </c>
      <c r="AV52" s="22">
        <f>((AV7*Constants!$H65*Constants!$H83*(1-Constants!$H101))+(AV7*Constants!$H65*Constants!$H117))</f>
        <v>3468330.0257621077</v>
      </c>
      <c r="AW52" s="22">
        <f>((AW7*Constants!$H65*Constants!$H83*(1-Constants!$H101))+(AW7*Constants!$H65*Constants!$H117))</f>
        <v>3504947.2494374709</v>
      </c>
      <c r="AX52" s="22">
        <f>((AX7*Constants!$H65*Constants!$H83*(1-Constants!$H101))+(AX7*Constants!$H65*Constants!$H117))</f>
        <v>3543977.2797991303</v>
      </c>
      <c r="AY52" s="22">
        <f>((AY7*Constants!$H65*Constants!$H83*(1-Constants!$H101))+(AY7*Constants!$H65*Constants!$H117))</f>
        <v>3585213.7373736706</v>
      </c>
      <c r="AZ52" s="22">
        <f>((AZ7*Constants!$H65*Constants!$H83*(1-Constants!$H101))+(AZ7*Constants!$H65*Constants!$H117))</f>
        <v>3632421.8024830404</v>
      </c>
      <c r="BA52" s="22">
        <f>((BA7*Constants!$H65*Constants!$H83*(1-Constants!$H101))+(BA7*Constants!$H65*Constants!$H117))</f>
        <v>3677237.8852844518</v>
      </c>
      <c r="BB52" s="22">
        <f>((BB7*Constants!$H65*Constants!$H83*(1-Constants!$H101))+(BB7*Constants!$H65*Constants!$H117))</f>
        <v>3723815.5437348364</v>
      </c>
      <c r="BC52" s="22">
        <f>((BC7*Constants!$H65*Constants!$H83*(1-Constants!$H101))+(BC7*Constants!$H65*Constants!$H117))</f>
        <v>3774895.0422931914</v>
      </c>
      <c r="BD52" s="22">
        <f>((BD7*Constants!$H65*Constants!$H83*(1-Constants!$H101))+(BD7*Constants!$H65*Constants!$H117))</f>
        <v>3822780.9981280579</v>
      </c>
      <c r="BE52" s="22">
        <f>((BE7*Constants!$H65*Constants!$H83*(1-Constants!$H101))+(BE7*Constants!$H65*Constants!$H117))</f>
        <v>3871308.3870439189</v>
      </c>
      <c r="BF52" s="22">
        <f>((BF7*Constants!$H65*Constants!$H83*(1-Constants!$H101))+(BF7*Constants!$H65*Constants!$H117))</f>
        <v>3920609.8009223808</v>
      </c>
      <c r="BG52" s="22">
        <f>((BG7*Constants!$H65*Constants!$H83*(1-Constants!$H101))+(BG7*Constants!$H65*Constants!$H117))</f>
        <v>3971490.3540241607</v>
      </c>
      <c r="BH52" s="22">
        <f>((BH7*Constants!$H65*Constants!$H83*(1-Constants!$H101))+(BH7*Constants!$H65*Constants!$H117))</f>
        <v>4020093.2515090378</v>
      </c>
      <c r="BI52" s="22">
        <f>((BI7*Constants!$H65*Constants!$H83*(1-Constants!$H101))+(BI7*Constants!$H65*Constants!$H117))</f>
        <v>4070390.1155055203</v>
      </c>
      <c r="BJ52" s="22">
        <f>((BJ7*Constants!$H65*Constants!$H83*(1-Constants!$H101))+(BJ7*Constants!$H65*Constants!$H117))</f>
        <v>4122588.7530257506</v>
      </c>
      <c r="BK52" s="22">
        <f>((BK7*Constants!$H65*Constants!$H83*(1-Constants!$H101))+(BK7*Constants!$H65*Constants!$H117))</f>
        <v>4176906.9639808917</v>
      </c>
      <c r="BL52" s="22">
        <f>((BL7*Constants!$H65*Constants!$H83*(1-Constants!$H101))+(BL7*Constants!$H65*Constants!$H117))</f>
        <v>4230188.7810718343</v>
      </c>
      <c r="BM52" s="22">
        <f>((BM7*Constants!$H65*Constants!$H83*(1-Constants!$H101))+(BM7*Constants!$H65*Constants!$H117))</f>
        <v>4236858.0650620311</v>
      </c>
      <c r="BN52" s="22">
        <f>((BN7*Constants!$H65*Constants!$H83*(1-Constants!$H101))+(BN7*Constants!$H65*Constants!$H117))</f>
        <v>4236503.4700542782</v>
      </c>
      <c r="BO52" s="22">
        <f>((BO7*Constants!$H65*Constants!$H83*(1-Constants!$H101))+(BO7*Constants!$H65*Constants!$H117))</f>
        <v>4238430.2607671898</v>
      </c>
      <c r="BP52" s="22">
        <f>((BP7*Constants!$H65*Constants!$H83*(1-Constants!$H101))+(BP7*Constants!$H65*Constants!$H117))</f>
        <v>4238331.6747960215</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20433962.868888248</v>
      </c>
      <c r="AM53" s="22">
        <f>((AM8*Constants!$H66*Constants!$H84*(1-Constants!$H102))+(AM8*Constants!$H66*Constants!$H118))</f>
        <v>20764533.309328429</v>
      </c>
      <c r="AN53" s="22">
        <f>((AN8*Constants!$H66*Constants!$H84*(1-Constants!$H102))+(AN8*Constants!$H66*Constants!$H118))</f>
        <v>20836106.384272259</v>
      </c>
      <c r="AO53" s="22">
        <f>((AO8*Constants!$H66*Constants!$H84*(1-Constants!$H102))+(AO8*Constants!$H66*Constants!$H118))</f>
        <v>20840656.464365464</v>
      </c>
      <c r="AP53" s="22">
        <f>((AP8*Constants!$H66*Constants!$H84*(1-Constants!$H102))+(AP8*Constants!$H66*Constants!$H118))</f>
        <v>20893836.242678482</v>
      </c>
      <c r="AQ53" s="22">
        <f>((AQ8*Constants!$H66*Constants!$H84*(1-Constants!$H102))+(AQ8*Constants!$H66*Constants!$H118))</f>
        <v>21007770.295229163</v>
      </c>
      <c r="AR53" s="22">
        <f>((AR8*Constants!$H66*Constants!$H84*(1-Constants!$H102))+(AR8*Constants!$H66*Constants!$H118))</f>
        <v>21147677.924733881</v>
      </c>
      <c r="AS53" s="22">
        <f>((AS8*Constants!$H66*Constants!$H84*(1-Constants!$H102))+(AS8*Constants!$H66*Constants!$H118))</f>
        <v>21325597.422268175</v>
      </c>
      <c r="AT53" s="22">
        <f>((AT8*Constants!$H66*Constants!$H84*(1-Constants!$H102))+(AT8*Constants!$H66*Constants!$H118))</f>
        <v>21487136.696457449</v>
      </c>
      <c r="AU53" s="22">
        <f>((AU8*Constants!$H66*Constants!$H84*(1-Constants!$H102))+(AU8*Constants!$H66*Constants!$H118))</f>
        <v>21682117.372995064</v>
      </c>
      <c r="AV53" s="22">
        <f>((AV8*Constants!$H66*Constants!$H84*(1-Constants!$H102))+(AV8*Constants!$H66*Constants!$H118))</f>
        <v>21864972.816329867</v>
      </c>
      <c r="AW53" s="22">
        <f>((AW8*Constants!$H66*Constants!$H84*(1-Constants!$H102))+(AW8*Constants!$H66*Constants!$H118))</f>
        <v>21957524.205452267</v>
      </c>
      <c r="AX53" s="22">
        <f>((AX8*Constants!$H66*Constants!$H84*(1-Constants!$H102))+(AX8*Constants!$H66*Constants!$H118))</f>
        <v>22065704.656513732</v>
      </c>
      <c r="AY53" s="22">
        <f>((AY8*Constants!$H66*Constants!$H84*(1-Constants!$H102))+(AY8*Constants!$H66*Constants!$H118))</f>
        <v>22184190.813061714</v>
      </c>
      <c r="AZ53" s="22">
        <f>((AZ8*Constants!$H66*Constants!$H84*(1-Constants!$H102))+(AZ8*Constants!$H66*Constants!$H118))</f>
        <v>22371046.427617569</v>
      </c>
      <c r="BA53" s="22">
        <f>((BA8*Constants!$H66*Constants!$H84*(1-Constants!$H102))+(BA8*Constants!$H66*Constants!$H118))</f>
        <v>22490710.346415125</v>
      </c>
      <c r="BB53" s="22">
        <f>((BB8*Constants!$H66*Constants!$H84*(1-Constants!$H102))+(BB8*Constants!$H66*Constants!$H118))</f>
        <v>22635032.910486132</v>
      </c>
      <c r="BC53" s="22">
        <f>((BC8*Constants!$H66*Constants!$H84*(1-Constants!$H102))+(BC8*Constants!$H66*Constants!$H118))</f>
        <v>22816758.260434136</v>
      </c>
      <c r="BD53" s="22">
        <f>((BD8*Constants!$H66*Constants!$H84*(1-Constants!$H102))+(BD8*Constants!$H66*Constants!$H118))</f>
        <v>22920922.432533767</v>
      </c>
      <c r="BE53" s="22">
        <f>((BE8*Constants!$H66*Constants!$H84*(1-Constants!$H102))+(BE8*Constants!$H66*Constants!$H118))</f>
        <v>23005591.059067428</v>
      </c>
      <c r="BF53" s="22">
        <f>((BF8*Constants!$H66*Constants!$H84*(1-Constants!$H102))+(BF8*Constants!$H66*Constants!$H118))</f>
        <v>23072602.304803066</v>
      </c>
      <c r="BG53" s="22">
        <f>((BG8*Constants!$H66*Constants!$H84*(1-Constants!$H102))+(BG8*Constants!$H66*Constants!$H118))</f>
        <v>23271687.94097288</v>
      </c>
      <c r="BH53" s="22">
        <f>((BH8*Constants!$H66*Constants!$H84*(1-Constants!$H102))+(BH8*Constants!$H66*Constants!$H118))</f>
        <v>23416799.658652943</v>
      </c>
      <c r="BI53" s="22">
        <f>((BI8*Constants!$H66*Constants!$H84*(1-Constants!$H102))+(BI8*Constants!$H66*Constants!$H118))</f>
        <v>23561459.393058464</v>
      </c>
      <c r="BJ53" s="22">
        <f>((BJ8*Constants!$H66*Constants!$H84*(1-Constants!$H102))+(BJ8*Constants!$H66*Constants!$H118))</f>
        <v>23707415.701606348</v>
      </c>
      <c r="BK53" s="22">
        <f>((BK8*Constants!$H66*Constants!$H84*(1-Constants!$H102))+(BK8*Constants!$H66*Constants!$H118))</f>
        <v>23856329.387606468</v>
      </c>
      <c r="BL53" s="22">
        <f>((BL8*Constants!$H66*Constants!$H84*(1-Constants!$H102))+(BL8*Constants!$H66*Constants!$H118))</f>
        <v>23988099.303658232</v>
      </c>
      <c r="BM53" s="22">
        <f>((BM8*Constants!$H66*Constants!$H84*(1-Constants!$H102))+(BM8*Constants!$H66*Constants!$H118))</f>
        <v>23545793.940822661</v>
      </c>
      <c r="BN53" s="22">
        <f>((BN8*Constants!$H66*Constants!$H84*(1-Constants!$H102))+(BN8*Constants!$H66*Constants!$H118))</f>
        <v>23023279.697820317</v>
      </c>
      <c r="BO53" s="22">
        <f>((BO8*Constants!$H66*Constants!$H84*(1-Constants!$H102))+(BO8*Constants!$H66*Constants!$H118))</f>
        <v>22531127.061425932</v>
      </c>
      <c r="BP53" s="22">
        <f>((BP8*Constants!$H66*Constants!$H84*(1-Constants!$H102))+(BP8*Constants!$H66*Constants!$H118))</f>
        <v>22020032.888521854</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135901191.46208844</v>
      </c>
      <c r="AM54" s="22">
        <f>((AM9*Constants!$H67*Constants!$H85*(1-Constants!$H103))+(AM9*Constants!$H67*Constants!$H119))</f>
        <v>138099733.02772713</v>
      </c>
      <c r="AN54" s="22">
        <f>((AN9*Constants!$H67*Constants!$H85*(1-Constants!$H103))+(AN9*Constants!$H67*Constants!$H119))</f>
        <v>138575747.7011354</v>
      </c>
      <c r="AO54" s="22">
        <f>((AO9*Constants!$H67*Constants!$H85*(1-Constants!$H103))+(AO9*Constants!$H67*Constants!$H119))</f>
        <v>138606009.14919046</v>
      </c>
      <c r="AP54" s="22">
        <f>((AP9*Constants!$H67*Constants!$H85*(1-Constants!$H103))+(AP9*Constants!$H67*Constants!$H119))</f>
        <v>138959694.593409</v>
      </c>
      <c r="AQ54" s="22">
        <f>((AQ9*Constants!$H67*Constants!$H85*(1-Constants!$H103))+(AQ9*Constants!$H67*Constants!$H119))</f>
        <v>139717441.56540316</v>
      </c>
      <c r="AR54" s="22">
        <f>((AR9*Constants!$H67*Constants!$H85*(1-Constants!$H103))+(AR9*Constants!$H67*Constants!$H119))</f>
        <v>140647932.32073665</v>
      </c>
      <c r="AS54" s="22">
        <f>((AS9*Constants!$H67*Constants!$H85*(1-Constants!$H103))+(AS9*Constants!$H67*Constants!$H119))</f>
        <v>141831230.53138676</v>
      </c>
      <c r="AT54" s="22">
        <f>((AT9*Constants!$H67*Constants!$H85*(1-Constants!$H103))+(AT9*Constants!$H67*Constants!$H119))</f>
        <v>142905587.96127462</v>
      </c>
      <c r="AU54" s="22">
        <f>((AU9*Constants!$H67*Constants!$H85*(1-Constants!$H103))+(AU9*Constants!$H67*Constants!$H119))</f>
        <v>144202355.81896177</v>
      </c>
      <c r="AV54" s="22">
        <f>((AV9*Constants!$H67*Constants!$H85*(1-Constants!$H103))+(AV9*Constants!$H67*Constants!$H119))</f>
        <v>145418481.77426359</v>
      </c>
      <c r="AW54" s="22">
        <f>((AW9*Constants!$H67*Constants!$H85*(1-Constants!$H103))+(AW9*Constants!$H67*Constants!$H119))</f>
        <v>146034017.98395082</v>
      </c>
      <c r="AX54" s="22">
        <f>((AX9*Constants!$H67*Constants!$H85*(1-Constants!$H103))+(AX9*Constants!$H67*Constants!$H119))</f>
        <v>146753499.18720496</v>
      </c>
      <c r="AY54" s="22">
        <f>((AY9*Constants!$H67*Constants!$H85*(1-Constants!$H103))+(AY9*Constants!$H67*Constants!$H119))</f>
        <v>147541521.06773561</v>
      </c>
      <c r="AZ54" s="22">
        <f>((AZ9*Constants!$H67*Constants!$H85*(1-Constants!$H103))+(AZ9*Constants!$H67*Constants!$H119))</f>
        <v>148784251.16431341</v>
      </c>
      <c r="BA54" s="22">
        <f>((BA9*Constants!$H67*Constants!$H85*(1-Constants!$H103))+(BA9*Constants!$H67*Constants!$H119))</f>
        <v>149580106.04786962</v>
      </c>
      <c r="BB54" s="22">
        <f>((BB9*Constants!$H67*Constants!$H85*(1-Constants!$H103))+(BB9*Constants!$H67*Constants!$H119))</f>
        <v>150539959.43205959</v>
      </c>
      <c r="BC54" s="22">
        <f>((BC9*Constants!$H67*Constants!$H85*(1-Constants!$H103))+(BC9*Constants!$H67*Constants!$H119))</f>
        <v>151748569.41805506</v>
      </c>
      <c r="BD54" s="22">
        <f>((BD9*Constants!$H67*Constants!$H85*(1-Constants!$H103))+(BD9*Constants!$H67*Constants!$H119))</f>
        <v>152441339.351466</v>
      </c>
      <c r="BE54" s="22">
        <f>((BE9*Constants!$H67*Constants!$H85*(1-Constants!$H103))+(BE9*Constants!$H67*Constants!$H119))</f>
        <v>153004449.2728852</v>
      </c>
      <c r="BF54" s="22">
        <f>((BF9*Constants!$H67*Constants!$H85*(1-Constants!$H103))+(BF9*Constants!$H67*Constants!$H119))</f>
        <v>153450124.35780466</v>
      </c>
      <c r="BG54" s="22">
        <f>((BG9*Constants!$H67*Constants!$H85*(1-Constants!$H103))+(BG9*Constants!$H67*Constants!$H119))</f>
        <v>154774193.27835944</v>
      </c>
      <c r="BH54" s="22">
        <f>((BH9*Constants!$H67*Constants!$H85*(1-Constants!$H103))+(BH9*Constants!$H67*Constants!$H119))</f>
        <v>155739295.1264134</v>
      </c>
      <c r="BI54" s="22">
        <f>((BI9*Constants!$H67*Constants!$H85*(1-Constants!$H103))+(BI9*Constants!$H67*Constants!$H119))</f>
        <v>156701390.94641864</v>
      </c>
      <c r="BJ54" s="22">
        <f>((BJ9*Constants!$H67*Constants!$H85*(1-Constants!$H103))+(BJ9*Constants!$H67*Constants!$H119))</f>
        <v>157672109.95772046</v>
      </c>
      <c r="BK54" s="22">
        <f>((BK9*Constants!$H67*Constants!$H85*(1-Constants!$H103))+(BK9*Constants!$H67*Constants!$H119))</f>
        <v>158662497.74898148</v>
      </c>
      <c r="BL54" s="22">
        <f>((BL9*Constants!$H67*Constants!$H85*(1-Constants!$H103))+(BL9*Constants!$H67*Constants!$H119))</f>
        <v>159538866.60142565</v>
      </c>
      <c r="BM54" s="22">
        <f>((BM9*Constants!$H67*Constants!$H85*(1-Constants!$H103))+(BM9*Constants!$H67*Constants!$H119))</f>
        <v>156597203.93006271</v>
      </c>
      <c r="BN54" s="22">
        <f>((BN9*Constants!$H67*Constants!$H85*(1-Constants!$H103))+(BN9*Constants!$H67*Constants!$H119))</f>
        <v>153122091.9982481</v>
      </c>
      <c r="BO54" s="22">
        <f>((BO9*Constants!$H67*Constants!$H85*(1-Constants!$H103))+(BO9*Constants!$H67*Constants!$H119))</f>
        <v>149848907.54076633</v>
      </c>
      <c r="BP54" s="22">
        <f>((BP9*Constants!$H67*Constants!$H85*(1-Constants!$H103))+(BP9*Constants!$H67*Constants!$H119))</f>
        <v>146449747.64737388</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24268446.708516356</v>
      </c>
      <c r="AM55" s="22">
        <f>((AM10*Constants!$H68*Constants!$H86*(1-Constants!$H104))+(AM10*Constants!$H68*Constants!$H120))</f>
        <v>25255200.625055019</v>
      </c>
      <c r="AN55" s="22">
        <f>((AN10*Constants!$H68*Constants!$H86*(1-Constants!$H104))+(AN10*Constants!$H68*Constants!$H120))</f>
        <v>25944431.459437195</v>
      </c>
      <c r="AO55" s="22">
        <f>((AO10*Constants!$H68*Constants!$H86*(1-Constants!$H104))+(AO10*Constants!$H68*Constants!$H120))</f>
        <v>26558882.424080856</v>
      </c>
      <c r="AP55" s="22">
        <f>((AP10*Constants!$H68*Constants!$H86*(1-Constants!$H104))+(AP10*Constants!$H68*Constants!$H120))</f>
        <v>27243958.232388422</v>
      </c>
      <c r="AQ55" s="22">
        <f>((AQ10*Constants!$H68*Constants!$H86*(1-Constants!$H104))+(AQ10*Constants!$H68*Constants!$H120))</f>
        <v>28020654.518716015</v>
      </c>
      <c r="AR55" s="22">
        <f>((AR10*Constants!$H68*Constants!$H86*(1-Constants!$H104))+(AR10*Constants!$H68*Constants!$H120))</f>
        <v>28847549.192249559</v>
      </c>
      <c r="AS55" s="22">
        <f>((AS10*Constants!$H68*Constants!$H86*(1-Constants!$H104))+(AS10*Constants!$H68*Constants!$H120))</f>
        <v>29744394.062135387</v>
      </c>
      <c r="AT55" s="22">
        <f>((AT10*Constants!$H68*Constants!$H86*(1-Constants!$H104))+(AT10*Constants!$H68*Constants!$H120))</f>
        <v>30637784.494374756</v>
      </c>
      <c r="AU55" s="22">
        <f>((AU10*Constants!$H68*Constants!$H86*(1-Constants!$H104))+(AU10*Constants!$H68*Constants!$H120))</f>
        <v>31599442.877174869</v>
      </c>
      <c r="AV55" s="22">
        <f>((AV10*Constants!$H68*Constants!$H86*(1-Constants!$H104))+(AV10*Constants!$H68*Constants!$H120))</f>
        <v>32565362.947834034</v>
      </c>
      <c r="AW55" s="22">
        <f>((AW10*Constants!$H68*Constants!$H86*(1-Constants!$H104))+(AW10*Constants!$H68*Constants!$H120))</f>
        <v>33787734.566635422</v>
      </c>
      <c r="AX55" s="22">
        <f>((AX10*Constants!$H68*Constants!$H86*(1-Constants!$H104))+(AX10*Constants!$H68*Constants!$H120))</f>
        <v>35082372.061771557</v>
      </c>
      <c r="AY55" s="22">
        <f>((AY10*Constants!$H68*Constants!$H86*(1-Constants!$H104))+(AY10*Constants!$H68*Constants!$H120))</f>
        <v>36445662.911197141</v>
      </c>
      <c r="AZ55" s="22">
        <f>((AZ10*Constants!$H68*Constants!$H86*(1-Constants!$H104))+(AZ10*Constants!$H68*Constants!$H120))</f>
        <v>37980805.210873723</v>
      </c>
      <c r="BA55" s="22">
        <f>((BA10*Constants!$H68*Constants!$H86*(1-Constants!$H104))+(BA10*Constants!$H68*Constants!$H120))</f>
        <v>39464799.681854658</v>
      </c>
      <c r="BB55" s="22">
        <f>((BB10*Constants!$H68*Constants!$H86*(1-Constants!$H104))+(BB10*Constants!$H68*Constants!$H120))</f>
        <v>41056197.33224234</v>
      </c>
      <c r="BC55" s="22">
        <f>((BC10*Constants!$H68*Constants!$H86*(1-Constants!$H104))+(BC10*Constants!$H68*Constants!$H120))</f>
        <v>42787131.285746336</v>
      </c>
      <c r="BD55" s="22">
        <f>((BD10*Constants!$H68*Constants!$H86*(1-Constants!$H104))+(BD10*Constants!$H68*Constants!$H120))</f>
        <v>44445989.938292213</v>
      </c>
      <c r="BE55" s="22">
        <f>((BE10*Constants!$H68*Constants!$H86*(1-Constants!$H104))+(BE10*Constants!$H68*Constants!$H120))</f>
        <v>46138529.771423317</v>
      </c>
      <c r="BF55" s="22">
        <f>((BF10*Constants!$H68*Constants!$H86*(1-Constants!$H104))+(BF10*Constants!$H68*Constants!$H120))</f>
        <v>47869020.264081411</v>
      </c>
      <c r="BG55" s="22">
        <f>((BG10*Constants!$H68*Constants!$H86*(1-Constants!$H104))+(BG10*Constants!$H68*Constants!$H120))</f>
        <v>49644355.600387536</v>
      </c>
      <c r="BH55" s="22">
        <f>((BH10*Constants!$H68*Constants!$H86*(1-Constants!$H104))+(BH10*Constants!$H68*Constants!$H120))</f>
        <v>51368249.217267156</v>
      </c>
      <c r="BI55" s="22">
        <f>((BI10*Constants!$H68*Constants!$H86*(1-Constants!$H104))+(BI10*Constants!$H68*Constants!$H120))</f>
        <v>53154643.92286516</v>
      </c>
      <c r="BJ55" s="22">
        <f>((BJ10*Constants!$H68*Constants!$H86*(1-Constants!$H104))+(BJ10*Constants!$H68*Constants!$H120))</f>
        <v>55010679.369428284</v>
      </c>
      <c r="BK55" s="22">
        <f>((BK10*Constants!$H68*Constants!$H86*(1-Constants!$H104))+(BK10*Constants!$H68*Constants!$H120))</f>
        <v>56943948.408696748</v>
      </c>
      <c r="BL55" s="22">
        <f>((BL10*Constants!$H68*Constants!$H86*(1-Constants!$H104))+(BL10*Constants!$H68*Constants!$H120))</f>
        <v>58909296.114368141</v>
      </c>
      <c r="BM55" s="22">
        <f>((BM10*Constants!$H68*Constants!$H86*(1-Constants!$H104))+(BM10*Constants!$H68*Constants!$H120))</f>
        <v>59499568.632999212</v>
      </c>
      <c r="BN55" s="22">
        <f>((BN10*Constants!$H68*Constants!$H86*(1-Constants!$H104))+(BN10*Constants!$H68*Constants!$H120))</f>
        <v>59876202.805733107</v>
      </c>
      <c r="BO55" s="22">
        <f>((BO10*Constants!$H68*Constants!$H86*(1-Constants!$H104))+(BO10*Constants!$H68*Constants!$H120))</f>
        <v>60316542.238031991</v>
      </c>
      <c r="BP55" s="22">
        <f>((BP10*Constants!$H68*Constants!$H86*(1-Constants!$H104))+(BP10*Constants!$H68*Constants!$H120))</f>
        <v>60690921.457823813</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3788937.5417659045</v>
      </c>
      <c r="AM56" s="22">
        <f>((AM11*Constants!$H69*Constants!$H87*(1-Constants!$H105))+(AM11*Constants!$H69*Constants!$H121))</f>
        <v>3794651.0232706433</v>
      </c>
      <c r="AN56" s="22">
        <f>((AN11*Constants!$H69*Constants!$H87*(1-Constants!$H105))+(AN11*Constants!$H69*Constants!$H121))</f>
        <v>3801026.0124941599</v>
      </c>
      <c r="AO56" s="22">
        <f>((AO11*Constants!$H69*Constants!$H87*(1-Constants!$H105))+(AO11*Constants!$H69*Constants!$H121))</f>
        <v>3808209.8913115221</v>
      </c>
      <c r="AP56" s="22">
        <f>((AP11*Constants!$H69*Constants!$H87*(1-Constants!$H105))+(AP11*Constants!$H69*Constants!$H121))</f>
        <v>3816282.1322726686</v>
      </c>
      <c r="AQ56" s="22">
        <f>((AQ11*Constants!$H69*Constants!$H87*(1-Constants!$H105))+(AQ11*Constants!$H69*Constants!$H121))</f>
        <v>3825215.6173384143</v>
      </c>
      <c r="AR56" s="22">
        <f>((AR11*Constants!$H69*Constants!$H87*(1-Constants!$H105))+(AR11*Constants!$H69*Constants!$H121))</f>
        <v>3830720.2539593284</v>
      </c>
      <c r="AS56" s="22">
        <f>((AS11*Constants!$H69*Constants!$H87*(1-Constants!$H105))+(AS11*Constants!$H69*Constants!$H121))</f>
        <v>3836944.3994715372</v>
      </c>
      <c r="AT56" s="22">
        <f>((AT11*Constants!$H69*Constants!$H87*(1-Constants!$H105))+(AT11*Constants!$H69*Constants!$H121))</f>
        <v>3843791.4042110723</v>
      </c>
      <c r="AU56" s="22">
        <f>((AU11*Constants!$H69*Constants!$H87*(1-Constants!$H105))+(AU11*Constants!$H69*Constants!$H121))</f>
        <v>3851292.3213346181</v>
      </c>
      <c r="AV56" s="22">
        <f>((AV11*Constants!$H69*Constants!$H87*(1-Constants!$H105))+(AV11*Constants!$H69*Constants!$H121))</f>
        <v>3859365.7277408289</v>
      </c>
      <c r="AW56" s="22">
        <f>((AW11*Constants!$H69*Constants!$H87*(1-Constants!$H105))+(AW11*Constants!$H69*Constants!$H121))</f>
        <v>3864724.9901856203</v>
      </c>
      <c r="AX56" s="22">
        <f>((AX11*Constants!$H69*Constants!$H87*(1-Constants!$H105))+(AX11*Constants!$H69*Constants!$H121))</f>
        <v>3870628.4647466815</v>
      </c>
      <c r="AY56" s="22">
        <f>((AY11*Constants!$H69*Constants!$H87*(1-Constants!$H105))+(AY11*Constants!$H69*Constants!$H121))</f>
        <v>3877050.7938976409</v>
      </c>
      <c r="AZ56" s="22">
        <f>((AZ11*Constants!$H69*Constants!$H87*(1-Constants!$H105))+(AZ11*Constants!$H69*Constants!$H121))</f>
        <v>3884054.7096870779</v>
      </c>
      <c r="BA56" s="22">
        <f>((BA11*Constants!$H69*Constants!$H87*(1-Constants!$H105))+(BA11*Constants!$H69*Constants!$H121))</f>
        <v>3891441.1865604445</v>
      </c>
      <c r="BB56" s="22">
        <f>((BB11*Constants!$H69*Constants!$H87*(1-Constants!$H105))+(BB11*Constants!$H69*Constants!$H121))</f>
        <v>3896111.6964474693</v>
      </c>
      <c r="BC56" s="22">
        <f>((BC11*Constants!$H69*Constants!$H87*(1-Constants!$H105))+(BC11*Constants!$H69*Constants!$H121))</f>
        <v>3901259.0513268746</v>
      </c>
      <c r="BD56" s="22">
        <f>((BD11*Constants!$H69*Constants!$H87*(1-Constants!$H105))+(BD11*Constants!$H69*Constants!$H121))</f>
        <v>3906701.8859674726</v>
      </c>
      <c r="BE56" s="22">
        <f>((BE11*Constants!$H69*Constants!$H87*(1-Constants!$H105))+(BE11*Constants!$H69*Constants!$H121))</f>
        <v>3912510.2201679484</v>
      </c>
      <c r="BF56" s="22">
        <f>((BF11*Constants!$H69*Constants!$H87*(1-Constants!$H105))+(BF11*Constants!$H69*Constants!$H121))</f>
        <v>3918674.7053748635</v>
      </c>
      <c r="BG56" s="22">
        <f>((BG11*Constants!$H69*Constants!$H87*(1-Constants!$H105))+(BG11*Constants!$H69*Constants!$H121))</f>
        <v>3922246.8978343154</v>
      </c>
      <c r="BH56" s="22">
        <f>((BH11*Constants!$H69*Constants!$H87*(1-Constants!$H105))+(BH11*Constants!$H69*Constants!$H121))</f>
        <v>3926068.6609516563</v>
      </c>
      <c r="BI56" s="22">
        <f>((BI11*Constants!$H69*Constants!$H87*(1-Constants!$H105))+(BI11*Constants!$H69*Constants!$H121))</f>
        <v>3930215.7153053866</v>
      </c>
      <c r="BJ56" s="22">
        <f>((BJ11*Constants!$H69*Constants!$H87*(1-Constants!$H105))+(BJ11*Constants!$H69*Constants!$H121))</f>
        <v>3934682.8501161388</v>
      </c>
      <c r="BK56" s="22">
        <f>((BK11*Constants!$H69*Constants!$H87*(1-Constants!$H105))+(BK11*Constants!$H69*Constants!$H121))</f>
        <v>3939465.7206675946</v>
      </c>
      <c r="BL56" s="22">
        <f>((BL11*Constants!$H69*Constants!$H87*(1-Constants!$H105))+(BL11*Constants!$H69*Constants!$H121))</f>
        <v>3941503.6076511699</v>
      </c>
      <c r="BM56" s="22">
        <f>((BM11*Constants!$H69*Constants!$H87*(1-Constants!$H105))+(BM11*Constants!$H69*Constants!$H121))</f>
        <v>3942771.0479922779</v>
      </c>
      <c r="BN56" s="22">
        <f>((BN11*Constants!$H69*Constants!$H87*(1-Constants!$H105))+(BN11*Constants!$H69*Constants!$H121))</f>
        <v>3944118.1505788006</v>
      </c>
      <c r="BO56" s="22">
        <f>((BO11*Constants!$H69*Constants!$H87*(1-Constants!$H105))+(BO11*Constants!$H69*Constants!$H121))</f>
        <v>3945739.0669080098</v>
      </c>
      <c r="BP56" s="22">
        <f>((BP11*Constants!$H69*Constants!$H87*(1-Constants!$H105))+(BP11*Constants!$H69*Constants!$H121))</f>
        <v>3947533.5029194402</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3083680.1242535687</v>
      </c>
      <c r="AM57" s="22">
        <f>((AM12*Constants!$H70*Constants!$H88*(1-Constants!$H106))+(AM12*Constants!$H70*Constants!$H122))</f>
        <v>3088330.1215581545</v>
      </c>
      <c r="AN57" s="22">
        <f>((AN12*Constants!$H70*Constants!$H88*(1-Constants!$H106))+(AN12*Constants!$H70*Constants!$H122))</f>
        <v>3093518.4962263019</v>
      </c>
      <c r="AO57" s="22">
        <f>((AO12*Constants!$H70*Constants!$H88*(1-Constants!$H106))+(AO12*Constants!$H70*Constants!$H122))</f>
        <v>3099365.1970705232</v>
      </c>
      <c r="AP57" s="22">
        <f>((AP12*Constants!$H70*Constants!$H88*(1-Constants!$H106))+(AP12*Constants!$H70*Constants!$H122))</f>
        <v>3105934.9039436723</v>
      </c>
      <c r="AQ57" s="22">
        <f>((AQ12*Constants!$H70*Constants!$H88*(1-Constants!$H106))+(AQ12*Constants!$H70*Constants!$H122))</f>
        <v>3113205.5464480398</v>
      </c>
      <c r="AR57" s="22">
        <f>((AR12*Constants!$H70*Constants!$H88*(1-Constants!$H106))+(AR12*Constants!$H70*Constants!$H122))</f>
        <v>3117685.5724057225</v>
      </c>
      <c r="AS57" s="22">
        <f>((AS12*Constants!$H70*Constants!$H88*(1-Constants!$H106))+(AS12*Constants!$H70*Constants!$H122))</f>
        <v>3122751.1807972277</v>
      </c>
      <c r="AT57" s="22">
        <f>((AT12*Constants!$H70*Constants!$H88*(1-Constants!$H106))+(AT12*Constants!$H70*Constants!$H122))</f>
        <v>3128323.7119337888</v>
      </c>
      <c r="AU57" s="22">
        <f>((AU12*Constants!$H70*Constants!$H88*(1-Constants!$H106))+(AU12*Constants!$H70*Constants!$H122))</f>
        <v>3134428.4388638535</v>
      </c>
      <c r="AV57" s="22">
        <f>((AV12*Constants!$H70*Constants!$H88*(1-Constants!$H106))+(AV12*Constants!$H70*Constants!$H122))</f>
        <v>3140999.0942508653</v>
      </c>
      <c r="AW57" s="22">
        <f>((AW12*Constants!$H70*Constants!$H88*(1-Constants!$H106))+(AW12*Constants!$H70*Constants!$H122))</f>
        <v>3145360.8053900669</v>
      </c>
      <c r="AX57" s="22">
        <f>((AX12*Constants!$H70*Constants!$H88*(1-Constants!$H106))+(AX12*Constants!$H70*Constants!$H122))</f>
        <v>3150165.4312165193</v>
      </c>
      <c r="AY57" s="22">
        <f>((AY12*Constants!$H70*Constants!$H88*(1-Constants!$H106))+(AY12*Constants!$H70*Constants!$H122))</f>
        <v>3155392.3341506319</v>
      </c>
      <c r="AZ57" s="22">
        <f>((AZ12*Constants!$H70*Constants!$H88*(1-Constants!$H106))+(AZ12*Constants!$H70*Constants!$H122))</f>
        <v>3161092.5695527098</v>
      </c>
      <c r="BA57" s="22">
        <f>((BA12*Constants!$H70*Constants!$H88*(1-Constants!$H106))+(BA12*Constants!$H70*Constants!$H122))</f>
        <v>3167104.1576751256</v>
      </c>
      <c r="BB57" s="22">
        <f>((BB12*Constants!$H70*Constants!$H88*(1-Constants!$H106))+(BB12*Constants!$H70*Constants!$H122))</f>
        <v>3170905.3178552529</v>
      </c>
      <c r="BC57" s="22">
        <f>((BC12*Constants!$H70*Constants!$H88*(1-Constants!$H106))+(BC12*Constants!$H70*Constants!$H122))</f>
        <v>3175094.5650410764</v>
      </c>
      <c r="BD57" s="22">
        <f>((BD12*Constants!$H70*Constants!$H88*(1-Constants!$H106))+(BD12*Constants!$H70*Constants!$H122))</f>
        <v>3179524.2925875983</v>
      </c>
      <c r="BE57" s="22">
        <f>((BE12*Constants!$H70*Constants!$H88*(1-Constants!$H106))+(BE12*Constants!$H70*Constants!$H122))</f>
        <v>3184251.4870930742</v>
      </c>
      <c r="BF57" s="22">
        <f>((BF12*Constants!$H70*Constants!$H88*(1-Constants!$H106))+(BF12*Constants!$H70*Constants!$H122))</f>
        <v>3189268.5401057662</v>
      </c>
      <c r="BG57" s="22">
        <f>((BG12*Constants!$H70*Constants!$H88*(1-Constants!$H106))+(BG12*Constants!$H70*Constants!$H122))</f>
        <v>3192175.8191954303</v>
      </c>
      <c r="BH57" s="22">
        <f>((BH12*Constants!$H70*Constants!$H88*(1-Constants!$H106))+(BH12*Constants!$H70*Constants!$H122))</f>
        <v>3195286.2148761828</v>
      </c>
      <c r="BI57" s="22">
        <f>((BI12*Constants!$H70*Constants!$H88*(1-Constants!$H106))+(BI12*Constants!$H70*Constants!$H122))</f>
        <v>3198661.3534061359</v>
      </c>
      <c r="BJ57" s="22">
        <f>((BJ12*Constants!$H70*Constants!$H88*(1-Constants!$H106))+(BJ12*Constants!$H70*Constants!$H122))</f>
        <v>3202296.9939191905</v>
      </c>
      <c r="BK57" s="22">
        <f>((BK12*Constants!$H70*Constants!$H88*(1-Constants!$H106))+(BK12*Constants!$H70*Constants!$H122))</f>
        <v>3206189.600406847</v>
      </c>
      <c r="BL57" s="22">
        <f>((BL12*Constants!$H70*Constants!$H88*(1-Constants!$H106))+(BL12*Constants!$H70*Constants!$H122))</f>
        <v>3207848.163399098</v>
      </c>
      <c r="BM57" s="22">
        <f>((BM12*Constants!$H70*Constants!$H88*(1-Constants!$H106))+(BM12*Constants!$H70*Constants!$H122))</f>
        <v>3208879.6875521014</v>
      </c>
      <c r="BN57" s="22">
        <f>((BN12*Constants!$H70*Constants!$H88*(1-Constants!$H106))+(BN12*Constants!$H70*Constants!$H122))</f>
        <v>3209976.0459442888</v>
      </c>
      <c r="BO57" s="22">
        <f>((BO12*Constants!$H70*Constants!$H88*(1-Constants!$H106))+(BO12*Constants!$H70*Constants!$H122))</f>
        <v>3211295.2515031989</v>
      </c>
      <c r="BP57" s="22">
        <f>((BP12*Constants!$H70*Constants!$H88*(1-Constants!$H106))+(BP12*Constants!$H70*Constants!$H122))</f>
        <v>3212755.6784967026</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477910.54990219825</v>
      </c>
      <c r="AM58" s="22">
        <f>((AM13*Constants!$H71*Constants!$H89*(1-Constants!$H107))+(AM13*Constants!$H71*Constants!$H123))</f>
        <v>479288.20113468467</v>
      </c>
      <c r="AN58" s="22">
        <f>((AN13*Constants!$H71*Constants!$H89*(1-Constants!$H107))+(AN13*Constants!$H71*Constants!$H123))</f>
        <v>480752.67006819707</v>
      </c>
      <c r="AO58" s="22">
        <f>((AO13*Constants!$H71*Constants!$H89*(1-Constants!$H107))+(AO13*Constants!$H71*Constants!$H123))</f>
        <v>482334.41607028124</v>
      </c>
      <c r="AP58" s="22">
        <f>((AP13*Constants!$H71*Constants!$H89*(1-Constants!$H107))+(AP13*Constants!$H71*Constants!$H123))</f>
        <v>484050.38979682949</v>
      </c>
      <c r="AQ58" s="22">
        <f>((AQ13*Constants!$H71*Constants!$H89*(1-Constants!$H107))+(AQ13*Constants!$H71*Constants!$H123))</f>
        <v>485896.93649582722</v>
      </c>
      <c r="AR58" s="22">
        <f>((AR13*Constants!$H71*Constants!$H89*(1-Constants!$H107))+(AR13*Constants!$H71*Constants!$H123))</f>
        <v>487065.18911122344</v>
      </c>
      <c r="AS58" s="22">
        <f>((AS13*Constants!$H71*Constants!$H89*(1-Constants!$H107))+(AS13*Constants!$H71*Constants!$H123))</f>
        <v>488343.29057337291</v>
      </c>
      <c r="AT58" s="22">
        <f>((AT13*Constants!$H71*Constants!$H89*(1-Constants!$H107))+(AT13*Constants!$H71*Constants!$H123))</f>
        <v>489714.01640586852</v>
      </c>
      <c r="AU58" s="22">
        <f>((AU13*Constants!$H71*Constants!$H89*(1-Constants!$H107))+(AU13*Constants!$H71*Constants!$H123))</f>
        <v>491184.1074722003</v>
      </c>
      <c r="AV58" s="22">
        <f>((AV13*Constants!$H71*Constants!$H89*(1-Constants!$H107))+(AV13*Constants!$H71*Constants!$H123))</f>
        <v>492739.06740615313</v>
      </c>
      <c r="AW58" s="22">
        <f>((AW13*Constants!$H71*Constants!$H89*(1-Constants!$H107))+(AW13*Constants!$H71*Constants!$H123))</f>
        <v>493765.6381565106</v>
      </c>
      <c r="AX58" s="22">
        <f>((AX13*Constants!$H71*Constants!$H89*(1-Constants!$H107))+(AX13*Constants!$H71*Constants!$H123))</f>
        <v>494875.65822204907</v>
      </c>
      <c r="AY58" s="22">
        <f>((AY13*Constants!$H71*Constants!$H89*(1-Constants!$H107))+(AY13*Constants!$H71*Constants!$H123))</f>
        <v>496064.90455885447</v>
      </c>
      <c r="AZ58" s="22">
        <f>((AZ13*Constants!$H71*Constants!$H89*(1-Constants!$H107))+(AZ13*Constants!$H71*Constants!$H123))</f>
        <v>497345.4744629247</v>
      </c>
      <c r="BA58" s="22">
        <f>((BA13*Constants!$H71*Constants!$H89*(1-Constants!$H107))+(BA13*Constants!$H71*Constants!$H123))</f>
        <v>498680.79574928351</v>
      </c>
      <c r="BB58" s="22">
        <f>((BB13*Constants!$H71*Constants!$H89*(1-Constants!$H107))+(BB13*Constants!$H71*Constants!$H123))</f>
        <v>499498.16123594</v>
      </c>
      <c r="BC58" s="22">
        <f>((BC13*Constants!$H71*Constants!$H89*(1-Constants!$H107))+(BC13*Constants!$H71*Constants!$H123))</f>
        <v>500390.71312677104</v>
      </c>
      <c r="BD58" s="22">
        <f>((BD13*Constants!$H71*Constants!$H89*(1-Constants!$H107))+(BD13*Constants!$H71*Constants!$H123))</f>
        <v>501325.23711487523</v>
      </c>
      <c r="BE58" s="22">
        <f>((BE13*Constants!$H71*Constants!$H89*(1-Constants!$H107))+(BE13*Constants!$H71*Constants!$H123))</f>
        <v>502314.96838018351</v>
      </c>
      <c r="BF58" s="22">
        <f>((BF13*Constants!$H71*Constants!$H89*(1-Constants!$H107))+(BF13*Constants!$H71*Constants!$H123))</f>
        <v>503358.43507438857</v>
      </c>
      <c r="BG58" s="22">
        <f>((BG13*Constants!$H71*Constants!$H89*(1-Constants!$H107))+(BG13*Constants!$H71*Constants!$H123))</f>
        <v>503915.38324601989</v>
      </c>
      <c r="BH58" s="22">
        <f>((BH13*Constants!$H71*Constants!$H89*(1-Constants!$H107))+(BH13*Constants!$H71*Constants!$H123))</f>
        <v>504508.8559519978</v>
      </c>
      <c r="BI58" s="22">
        <f>((BI13*Constants!$H71*Constants!$H89*(1-Constants!$H107))+(BI13*Constants!$H71*Constants!$H123))</f>
        <v>505152.90581606142</v>
      </c>
      <c r="BJ58" s="22">
        <f>((BJ13*Constants!$H71*Constants!$H89*(1-Constants!$H107))+(BJ13*Constants!$H71*Constants!$H123))</f>
        <v>505846.70712253085</v>
      </c>
      <c r="BK58" s="22">
        <f>((BK13*Constants!$H71*Constants!$H89*(1-Constants!$H107))+(BK13*Constants!$H71*Constants!$H123))</f>
        <v>506589.57721767708</v>
      </c>
      <c r="BL58" s="22">
        <f>((BL13*Constants!$H71*Constants!$H89*(1-Constants!$H107))+(BL13*Constants!$H71*Constants!$H123))</f>
        <v>506825.29857377551</v>
      </c>
      <c r="BM58" s="22">
        <f>((BM13*Constants!$H71*Constants!$H89*(1-Constants!$H107))+(BM13*Constants!$H71*Constants!$H123))</f>
        <v>506914.97624157375</v>
      </c>
      <c r="BN58" s="22">
        <f>((BN13*Constants!$H71*Constants!$H89*(1-Constants!$H107))+(BN13*Constants!$H71*Constants!$H123))</f>
        <v>507013.6015872088</v>
      </c>
      <c r="BO58" s="22">
        <f>((BO13*Constants!$H71*Constants!$H89*(1-Constants!$H107))+(BO13*Constants!$H71*Constants!$H123))</f>
        <v>507156.49617617519</v>
      </c>
      <c r="BP58" s="22">
        <f>((BP13*Constants!$H71*Constants!$H89*(1-Constants!$H107))+(BP13*Constants!$H71*Constants!$H123))</f>
        <v>507325.56896401005</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5766497.0814750381</v>
      </c>
      <c r="AM59" s="22">
        <f>((AM14*Constants!$H72*Constants!$H90*(1-Constants!$H108))+(AM14*Constants!$H72*Constants!$H124))</f>
        <v>5783119.9030742869</v>
      </c>
      <c r="AN59" s="22">
        <f>((AN14*Constants!$H72*Constants!$H90*(1-Constants!$H108))+(AN14*Constants!$H72*Constants!$H124))</f>
        <v>5800790.2722108075</v>
      </c>
      <c r="AO59" s="22">
        <f>((AO14*Constants!$H72*Constants!$H90*(1-Constants!$H108))+(AO14*Constants!$H72*Constants!$H124))</f>
        <v>5819875.7134225992</v>
      </c>
      <c r="AP59" s="22">
        <f>((AP14*Constants!$H72*Constants!$H90*(1-Constants!$H108))+(AP14*Constants!$H72*Constants!$H124))</f>
        <v>5840580.7543304702</v>
      </c>
      <c r="AQ59" s="22">
        <f>((AQ14*Constants!$H72*Constants!$H90*(1-Constants!$H108))+(AQ14*Constants!$H72*Constants!$H124))</f>
        <v>5862861.2964795334</v>
      </c>
      <c r="AR59" s="22">
        <f>((AR14*Constants!$H72*Constants!$H90*(1-Constants!$H108))+(AR14*Constants!$H72*Constants!$H124))</f>
        <v>5876957.5019273665</v>
      </c>
      <c r="AS59" s="22">
        <f>((AS14*Constants!$H72*Constants!$H90*(1-Constants!$H108))+(AS14*Constants!$H72*Constants!$H124))</f>
        <v>5892379.1500847917</v>
      </c>
      <c r="AT59" s="22">
        <f>((AT14*Constants!$H72*Constants!$H90*(1-Constants!$H108))+(AT14*Constants!$H72*Constants!$H124))</f>
        <v>5908918.4093964063</v>
      </c>
      <c r="AU59" s="22">
        <f>((AU14*Constants!$H72*Constants!$H90*(1-Constants!$H108))+(AU14*Constants!$H72*Constants!$H124))</f>
        <v>5926656.6155214636</v>
      </c>
      <c r="AV59" s="22">
        <f>((AV14*Constants!$H72*Constants!$H90*(1-Constants!$H108))+(AV14*Constants!$H72*Constants!$H124))</f>
        <v>5945418.8544441769</v>
      </c>
      <c r="AW59" s="22">
        <f>((AW14*Constants!$H72*Constants!$H90*(1-Constants!$H108))+(AW14*Constants!$H72*Constants!$H124))</f>
        <v>5957805.518093002</v>
      </c>
      <c r="AX59" s="22">
        <f>((AX14*Constants!$H72*Constants!$H90*(1-Constants!$H108))+(AX14*Constants!$H72*Constants!$H124))</f>
        <v>5971199.0861354237</v>
      </c>
      <c r="AY59" s="22">
        <f>((AY14*Constants!$H72*Constants!$H90*(1-Constants!$H108))+(AY14*Constants!$H72*Constants!$H124))</f>
        <v>5985548.6030727383</v>
      </c>
      <c r="AZ59" s="22">
        <f>((AZ14*Constants!$H72*Constants!$H90*(1-Constants!$H108))+(AZ14*Constants!$H72*Constants!$H124))</f>
        <v>6001000.0355969984</v>
      </c>
      <c r="BA59" s="22">
        <f>((BA14*Constants!$H72*Constants!$H90*(1-Constants!$H108))+(BA14*Constants!$H72*Constants!$H124))</f>
        <v>6017112.1015520087</v>
      </c>
      <c r="BB59" s="22">
        <f>((BB14*Constants!$H72*Constants!$H90*(1-Constants!$H108))+(BB14*Constants!$H72*Constants!$H124))</f>
        <v>6026974.4820628976</v>
      </c>
      <c r="BC59" s="22">
        <f>((BC14*Constants!$H72*Constants!$H90*(1-Constants!$H108))+(BC14*Constants!$H72*Constants!$H124))</f>
        <v>6037744.0661923867</v>
      </c>
      <c r="BD59" s="22">
        <f>((BD14*Constants!$H72*Constants!$H90*(1-Constants!$H108))+(BD14*Constants!$H72*Constants!$H124))</f>
        <v>6049020.0881405799</v>
      </c>
      <c r="BE59" s="22">
        <f>((BE14*Constants!$H72*Constants!$H90*(1-Constants!$H108))+(BE14*Constants!$H72*Constants!$H124))</f>
        <v>6060962.2443746561</v>
      </c>
      <c r="BF59" s="22">
        <f>((BF14*Constants!$H72*Constants!$H90*(1-Constants!$H108))+(BF14*Constants!$H72*Constants!$H124))</f>
        <v>6073552.7754855137</v>
      </c>
      <c r="BG59" s="22">
        <f>((BG14*Constants!$H72*Constants!$H90*(1-Constants!$H108))+(BG14*Constants!$H72*Constants!$H124))</f>
        <v>6080272.9452053513</v>
      </c>
      <c r="BH59" s="22">
        <f>((BH14*Constants!$H72*Constants!$H90*(1-Constants!$H108))+(BH14*Constants!$H72*Constants!$H124))</f>
        <v>6087433.8221260589</v>
      </c>
      <c r="BI59" s="22">
        <f>((BI14*Constants!$H72*Constants!$H90*(1-Constants!$H108))+(BI14*Constants!$H72*Constants!$H124))</f>
        <v>6095204.9660403477</v>
      </c>
      <c r="BJ59" s="22">
        <f>((BJ14*Constants!$H72*Constants!$H90*(1-Constants!$H108))+(BJ14*Constants!$H72*Constants!$H124))</f>
        <v>6103576.4138137838</v>
      </c>
      <c r="BK59" s="22">
        <f>((BK14*Constants!$H72*Constants!$H90*(1-Constants!$H108))+(BK14*Constants!$H72*Constants!$H124))</f>
        <v>6112539.9285059217</v>
      </c>
      <c r="BL59" s="22">
        <f>((BL14*Constants!$H72*Constants!$H90*(1-Constants!$H108))+(BL14*Constants!$H72*Constants!$H124))</f>
        <v>6115384.1563896956</v>
      </c>
      <c r="BM59" s="22">
        <f>((BM14*Constants!$H72*Constants!$H90*(1-Constants!$H108))+(BM14*Constants!$H72*Constants!$H124))</f>
        <v>6116466.2124559162</v>
      </c>
      <c r="BN59" s="22">
        <f>((BN14*Constants!$H72*Constants!$H90*(1-Constants!$H108))+(BN14*Constants!$H72*Constants!$H124))</f>
        <v>6117656.2317343773</v>
      </c>
      <c r="BO59" s="22">
        <f>((BO14*Constants!$H72*Constants!$H90*(1-Constants!$H108))+(BO14*Constants!$H72*Constants!$H124))</f>
        <v>6119380.4063323271</v>
      </c>
      <c r="BP59" s="22">
        <f>((BP14*Constants!$H72*Constants!$H90*(1-Constants!$H108))+(BP14*Constants!$H72*Constants!$H124))</f>
        <v>6121420.4486327246</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6601596.3693892518</v>
      </c>
      <c r="AM62" s="22">
        <f>((AM17*Constants!$H75*Constants!$H93*(1-Constants!$H111))+(AM17*Constants!$H75*Constants!$H127))</f>
        <v>6684871.3164666696</v>
      </c>
      <c r="AN62" s="22">
        <f>((AN17*Constants!$H75*Constants!$H93*(1-Constants!$H111))+(AN17*Constants!$H75*Constants!$H127))</f>
        <v>6683491.4975112863</v>
      </c>
      <c r="AO62" s="22">
        <f>((AO17*Constants!$H75*Constants!$H93*(1-Constants!$H111))+(AO17*Constants!$H75*Constants!$H127))</f>
        <v>6661088.4880177025</v>
      </c>
      <c r="AP62" s="22">
        <f>((AP17*Constants!$H75*Constants!$H93*(1-Constants!$H111))+(AP17*Constants!$H75*Constants!$H127))</f>
        <v>6655738.6708632885</v>
      </c>
      <c r="AQ62" s="22">
        <f>((AQ17*Constants!$H75*Constants!$H93*(1-Constants!$H111))+(AQ17*Constants!$H75*Constants!$H127))</f>
        <v>6671286.2063814597</v>
      </c>
      <c r="AR62" s="22">
        <f>((AR17*Constants!$H75*Constants!$H93*(1-Constants!$H111))+(AR17*Constants!$H75*Constants!$H127))</f>
        <v>6698481.6417729491</v>
      </c>
      <c r="AS62" s="22">
        <f>((AS17*Constants!$H75*Constants!$H93*(1-Constants!$H111))+(AS17*Constants!$H75*Constants!$H127))</f>
        <v>6738847.6296496559</v>
      </c>
      <c r="AT62" s="22">
        <f>((AT17*Constants!$H75*Constants!$H93*(1-Constants!$H111))+(AT17*Constants!$H75*Constants!$H127))</f>
        <v>6774513.864899409</v>
      </c>
      <c r="AU62" s="22">
        <f>((AU17*Constants!$H75*Constants!$H93*(1-Constants!$H111))+(AU17*Constants!$H75*Constants!$H127))</f>
        <v>6821744.2095466414</v>
      </c>
      <c r="AV62" s="22">
        <f>((AV17*Constants!$H75*Constants!$H93*(1-Constants!$H111))+(AV17*Constants!$H75*Constants!$H127))</f>
        <v>6865607.1239187513</v>
      </c>
      <c r="AW62" s="22">
        <f>((AW17*Constants!$H75*Constants!$H93*(1-Constants!$H111))+(AW17*Constants!$H75*Constants!$H127))</f>
        <v>6942970.6477591414</v>
      </c>
      <c r="AX62" s="22">
        <f>((AX17*Constants!$H75*Constants!$H93*(1-Constants!$H111))+(AX17*Constants!$H75*Constants!$H127))</f>
        <v>7028572.0833683126</v>
      </c>
      <c r="AY62" s="22">
        <f>((AY17*Constants!$H75*Constants!$H93*(1-Constants!$H111))+(AY17*Constants!$H75*Constants!$H127))</f>
        <v>7120874.5082494365</v>
      </c>
      <c r="AZ62" s="22">
        <f>((AZ17*Constants!$H75*Constants!$H93*(1-Constants!$H111))+(AZ17*Constants!$H75*Constants!$H127))</f>
        <v>7239640.3909753412</v>
      </c>
      <c r="BA62" s="22">
        <f>((BA17*Constants!$H75*Constants!$H93*(1-Constants!$H111))+(BA17*Constants!$H75*Constants!$H127))</f>
        <v>7339590.2432983564</v>
      </c>
      <c r="BB62" s="22">
        <f>((BB17*Constants!$H75*Constants!$H93*(1-Constants!$H111))+(BB17*Constants!$H75*Constants!$H127))</f>
        <v>7453261.5404795622</v>
      </c>
      <c r="BC62" s="22">
        <f>((BC17*Constants!$H75*Constants!$H93*(1-Constants!$H111))+(BC17*Constants!$H75*Constants!$H127))</f>
        <v>7583938.6383316098</v>
      </c>
      <c r="BD62" s="22">
        <f>((BD17*Constants!$H75*Constants!$H93*(1-Constants!$H111))+(BD17*Constants!$H75*Constants!$H127))</f>
        <v>7692083.0842473721</v>
      </c>
      <c r="BE62" s="22">
        <f>((BE17*Constants!$H75*Constants!$H93*(1-Constants!$H111))+(BE17*Constants!$H75*Constants!$H127))</f>
        <v>7797594.4349157326</v>
      </c>
      <c r="BF62" s="22">
        <f>((BF17*Constants!$H75*Constants!$H93*(1-Constants!$H111))+(BF17*Constants!$H75*Constants!$H127))</f>
        <v>7901140.3674532212</v>
      </c>
      <c r="BG62" s="22">
        <f>((BG17*Constants!$H75*Constants!$H93*(1-Constants!$H111))+(BG17*Constants!$H75*Constants!$H127))</f>
        <v>8015415.6541250227</v>
      </c>
      <c r="BH62" s="22">
        <f>((BH17*Constants!$H75*Constants!$H93*(1-Constants!$H111))+(BH17*Constants!$H75*Constants!$H127))</f>
        <v>8112937.0923448373</v>
      </c>
      <c r="BI62" s="22">
        <f>((BI17*Constants!$H75*Constants!$H93*(1-Constants!$H111))+(BI17*Constants!$H75*Constants!$H127))</f>
        <v>8212846.2008520048</v>
      </c>
      <c r="BJ62" s="22">
        <f>((BJ17*Constants!$H75*Constants!$H93*(1-Constants!$H111))+(BJ17*Constants!$H75*Constants!$H127))</f>
        <v>8315877.5172471507</v>
      </c>
      <c r="BK62" s="22">
        <f>((BK17*Constants!$H75*Constants!$H93*(1-Constants!$H111))+(BK17*Constants!$H75*Constants!$H127))</f>
        <v>8422756.3098446969</v>
      </c>
      <c r="BL62" s="22">
        <f>((BL17*Constants!$H75*Constants!$H93*(1-Constants!$H111))+(BL17*Constants!$H75*Constants!$H127))</f>
        <v>8527419.8252572548</v>
      </c>
      <c r="BM62" s="22">
        <f>((BM17*Constants!$H75*Constants!$H93*(1-Constants!$H111))+(BM17*Constants!$H75*Constants!$H127))</f>
        <v>8421917.7544684522</v>
      </c>
      <c r="BN62" s="22">
        <f>((BN17*Constants!$H75*Constants!$H93*(1-Constants!$H111))+(BN17*Constants!$H75*Constants!$H127))</f>
        <v>8286572.3282625359</v>
      </c>
      <c r="BO62" s="22">
        <f>((BO17*Constants!$H75*Constants!$H93*(1-Constants!$H111))+(BO17*Constants!$H75*Constants!$H127))</f>
        <v>8162327.0178255364</v>
      </c>
      <c r="BP62" s="22">
        <f>((BP17*Constants!$H75*Constants!$H93*(1-Constants!$H111))+(BP17*Constants!$H75*Constants!$H127))</f>
        <v>8030684.2850276912</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1674850.2086653716</v>
      </c>
      <c r="AM63" s="22">
        <f>((AM18*Constants!$H76*Constants!$H94*(1-Constants!$H112))+(AM18*Constants!$H76*Constants!$H128))</f>
        <v>1695977.3807439203</v>
      </c>
      <c r="AN63" s="22">
        <f>((AN18*Constants!$H76*Constants!$H94*(1-Constants!$H112))+(AN18*Constants!$H76*Constants!$H128))</f>
        <v>1695627.3154057758</v>
      </c>
      <c r="AO63" s="22">
        <f>((AO18*Constants!$H76*Constants!$H94*(1-Constants!$H112))+(AO18*Constants!$H76*Constants!$H128))</f>
        <v>1689943.5863460833</v>
      </c>
      <c r="AP63" s="22">
        <f>((AP18*Constants!$H76*Constants!$H94*(1-Constants!$H112))+(AP18*Constants!$H76*Constants!$H128))</f>
        <v>1688586.3173044708</v>
      </c>
      <c r="AQ63" s="22">
        <f>((AQ18*Constants!$H76*Constants!$H94*(1-Constants!$H112))+(AQ18*Constants!$H76*Constants!$H128))</f>
        <v>1692530.7864373587</v>
      </c>
      <c r="AR63" s="22">
        <f>((AR18*Constants!$H76*Constants!$H94*(1-Constants!$H112))+(AR18*Constants!$H76*Constants!$H128))</f>
        <v>1699430.3722483574</v>
      </c>
      <c r="AS63" s="22">
        <f>((AS18*Constants!$H76*Constants!$H94*(1-Constants!$H112))+(AS18*Constants!$H76*Constants!$H128))</f>
        <v>1709671.3775197146</v>
      </c>
      <c r="AT63" s="22">
        <f>((AT18*Constants!$H76*Constants!$H94*(1-Constants!$H112))+(AT18*Constants!$H76*Constants!$H128))</f>
        <v>1718720.0376025008</v>
      </c>
      <c r="AU63" s="22">
        <f>((AU18*Constants!$H76*Constants!$H94*(1-Constants!$H112))+(AU18*Constants!$H76*Constants!$H128))</f>
        <v>1730702.556399704</v>
      </c>
      <c r="AV63" s="22">
        <f>((AV18*Constants!$H76*Constants!$H94*(1-Constants!$H112))+(AV18*Constants!$H76*Constants!$H128))</f>
        <v>1741830.7452767824</v>
      </c>
      <c r="AW63" s="22">
        <f>((AW18*Constants!$H76*Constants!$H94*(1-Constants!$H112))+(AW18*Constants!$H76*Constants!$H128))</f>
        <v>1761458.166705935</v>
      </c>
      <c r="AX63" s="22">
        <f>((AX18*Constants!$H76*Constants!$H94*(1-Constants!$H112))+(AX18*Constants!$H76*Constants!$H128))</f>
        <v>1783175.5778092341</v>
      </c>
      <c r="AY63" s="22">
        <f>((AY18*Constants!$H76*Constants!$H94*(1-Constants!$H112))+(AY18*Constants!$H76*Constants!$H128))</f>
        <v>1806593.0554801349</v>
      </c>
      <c r="AZ63" s="22">
        <f>((AZ18*Constants!$H76*Constants!$H94*(1-Constants!$H112))+(AZ18*Constants!$H76*Constants!$H128))</f>
        <v>1836724.4134632056</v>
      </c>
      <c r="BA63" s="22">
        <f>((BA18*Constants!$H76*Constants!$H94*(1-Constants!$H112))+(BA18*Constants!$H76*Constants!$H128))</f>
        <v>1862082.0726796174</v>
      </c>
      <c r="BB63" s="22">
        <f>((BB18*Constants!$H76*Constants!$H94*(1-Constants!$H112))+(BB18*Constants!$H76*Constants!$H128))</f>
        <v>1890920.914855123</v>
      </c>
      <c r="BC63" s="22">
        <f>((BC18*Constants!$H76*Constants!$H94*(1-Constants!$H112))+(BC18*Constants!$H76*Constants!$H128))</f>
        <v>1924074.1936014781</v>
      </c>
      <c r="BD63" s="22">
        <f>((BD18*Constants!$H76*Constants!$H94*(1-Constants!$H112))+(BD18*Constants!$H76*Constants!$H128))</f>
        <v>1951510.8525053563</v>
      </c>
      <c r="BE63" s="22">
        <f>((BE18*Constants!$H76*Constants!$H94*(1-Constants!$H112))+(BE18*Constants!$H76*Constants!$H128))</f>
        <v>1978279.4850898748</v>
      </c>
      <c r="BF63" s="22">
        <f>((BF18*Constants!$H76*Constants!$H94*(1-Constants!$H112))+(BF18*Constants!$H76*Constants!$H128))</f>
        <v>2004549.4835891782</v>
      </c>
      <c r="BG63" s="22">
        <f>((BG18*Constants!$H76*Constants!$H94*(1-Constants!$H112))+(BG18*Constants!$H76*Constants!$H128))</f>
        <v>2033541.5602049236</v>
      </c>
      <c r="BH63" s="22">
        <f>((BH18*Constants!$H76*Constants!$H94*(1-Constants!$H112))+(BH18*Constants!$H76*Constants!$H128))</f>
        <v>2058283.121489882</v>
      </c>
      <c r="BI63" s="22">
        <f>((BI18*Constants!$H76*Constants!$H94*(1-Constants!$H112))+(BI18*Constants!$H76*Constants!$H128))</f>
        <v>2083630.4438446239</v>
      </c>
      <c r="BJ63" s="22">
        <f>((BJ18*Constants!$H76*Constants!$H94*(1-Constants!$H112))+(BJ18*Constants!$H76*Constants!$H128))</f>
        <v>2109769.8822634323</v>
      </c>
      <c r="BK63" s="22">
        <f>((BK18*Constants!$H76*Constants!$H94*(1-Constants!$H112))+(BK18*Constants!$H76*Constants!$H128))</f>
        <v>2136885.440087284</v>
      </c>
      <c r="BL63" s="22">
        <f>((BL18*Constants!$H76*Constants!$H94*(1-Constants!$H112))+(BL18*Constants!$H76*Constants!$H128))</f>
        <v>2163438.9736297457</v>
      </c>
      <c r="BM63" s="22">
        <f>((BM18*Constants!$H76*Constants!$H94*(1-Constants!$H112))+(BM18*Constants!$H76*Constants!$H128))</f>
        <v>2136672.6953861089</v>
      </c>
      <c r="BN63" s="22">
        <f>((BN18*Constants!$H76*Constants!$H94*(1-Constants!$H112))+(BN18*Constants!$H76*Constants!$H128))</f>
        <v>2102335.0439092657</v>
      </c>
      <c r="BO63" s="22">
        <f>((BO18*Constants!$H76*Constants!$H94*(1-Constants!$H112))+(BO18*Constants!$H76*Constants!$H128))</f>
        <v>2070813.5341914042</v>
      </c>
      <c r="BP63" s="22">
        <f>((BP18*Constants!$H76*Constants!$H94*(1-Constants!$H112))+(BP18*Constants!$H76*Constants!$H128))</f>
        <v>2037415.2701717957</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10783641.192408528</v>
      </c>
      <c r="AM64" s="22">
        <f>((AM19*Constants!$H77*Constants!$H95*(1-Constants!$H113))+(AM19*Constants!$H77*Constants!$H129))</f>
        <v>11053272.031588417</v>
      </c>
      <c r="AN64" s="22">
        <f>((AN19*Constants!$H77*Constants!$H95*(1-Constants!$H113))+(AN19*Constants!$H77*Constants!$H129))</f>
        <v>11251743.094810223</v>
      </c>
      <c r="AO64" s="22">
        <f>((AO19*Constants!$H77*Constants!$H95*(1-Constants!$H113))+(AO19*Constants!$H77*Constants!$H129))</f>
        <v>11432319.898796322</v>
      </c>
      <c r="AP64" s="22">
        <f>((AP19*Constants!$H77*Constants!$H95*(1-Constants!$H113))+(AP19*Constants!$H77*Constants!$H129))</f>
        <v>11629459.103135914</v>
      </c>
      <c r="AQ64" s="22">
        <f>((AQ19*Constants!$H77*Constants!$H95*(1-Constants!$H113))+(AQ19*Constants!$H77*Constants!$H129))</f>
        <v>11847981.330407504</v>
      </c>
      <c r="AR64" s="22">
        <f>((AR19*Constants!$H77*Constants!$H95*(1-Constants!$H113))+(AR19*Constants!$H77*Constants!$H129))</f>
        <v>12070298.421627836</v>
      </c>
      <c r="AS64" s="22">
        <f>((AS19*Constants!$H77*Constants!$H95*(1-Constants!$H113))+(AS19*Constants!$H77*Constants!$H129))</f>
        <v>12308499.960525615</v>
      </c>
      <c r="AT64" s="22">
        <f>((AT19*Constants!$H77*Constants!$H95*(1-Constants!$H113))+(AT19*Constants!$H77*Constants!$H129))</f>
        <v>12545333.628243146</v>
      </c>
      <c r="AU64" s="22">
        <f>((AU19*Constants!$H77*Constants!$H95*(1-Constants!$H113))+(AU19*Constants!$H77*Constants!$H129))</f>
        <v>12797517.183632018</v>
      </c>
      <c r="AV64" s="22">
        <f>((AV19*Constants!$H77*Constants!$H95*(1-Constants!$H113))+(AV19*Constants!$H77*Constants!$H129))</f>
        <v>13050075.122461269</v>
      </c>
      <c r="AW64" s="22">
        <f>((AW19*Constants!$H77*Constants!$H95*(1-Constants!$H113))+(AW19*Constants!$H77*Constants!$H129))</f>
        <v>13334565.325696971</v>
      </c>
      <c r="AX64" s="22">
        <f>((AX19*Constants!$H77*Constants!$H95*(1-Constants!$H113))+(AX19*Constants!$H77*Constants!$H129))</f>
        <v>13633491.048494142</v>
      </c>
      <c r="AY64" s="22">
        <f>((AY19*Constants!$H77*Constants!$H95*(1-Constants!$H113))+(AY19*Constants!$H77*Constants!$H129))</f>
        <v>13945811.352402113</v>
      </c>
      <c r="AZ64" s="22">
        <f>((AZ19*Constants!$H77*Constants!$H95*(1-Constants!$H113))+(AZ19*Constants!$H77*Constants!$H129))</f>
        <v>14294800.661987152</v>
      </c>
      <c r="BA64" s="22">
        <f>((BA19*Constants!$H77*Constants!$H95*(1-Constants!$H113))+(BA19*Constants!$H77*Constants!$H129))</f>
        <v>14629443.74115538</v>
      </c>
      <c r="BB64" s="22">
        <f>((BB19*Constants!$H77*Constants!$H95*(1-Constants!$H113))+(BB19*Constants!$H77*Constants!$H129))</f>
        <v>14979516.304821312</v>
      </c>
      <c r="BC64" s="22">
        <f>((BC19*Constants!$H77*Constants!$H95*(1-Constants!$H113))+(BC19*Constants!$H77*Constants!$H129))</f>
        <v>15357946.787755581</v>
      </c>
      <c r="BD64" s="22">
        <f>((BD19*Constants!$H77*Constants!$H95*(1-Constants!$H113))+(BD19*Constants!$H77*Constants!$H129))</f>
        <v>15717151.311763706</v>
      </c>
      <c r="BE64" s="22">
        <f>((BE19*Constants!$H77*Constants!$H95*(1-Constants!$H113))+(BE19*Constants!$H77*Constants!$H129))</f>
        <v>16080876.645386903</v>
      </c>
      <c r="BF64" s="22">
        <f>((BF19*Constants!$H77*Constants!$H95*(1-Constants!$H113))+(BF19*Constants!$H77*Constants!$H129))</f>
        <v>16450003.354116486</v>
      </c>
      <c r="BG64" s="22">
        <f>((BG19*Constants!$H77*Constants!$H95*(1-Constants!$H113))+(BG19*Constants!$H77*Constants!$H129))</f>
        <v>16833709.124141082</v>
      </c>
      <c r="BH64" s="22">
        <f>((BH19*Constants!$H77*Constants!$H95*(1-Constants!$H113))+(BH19*Constants!$H77*Constants!$H129))</f>
        <v>17203745.733303849</v>
      </c>
      <c r="BI64" s="22">
        <f>((BI19*Constants!$H77*Constants!$H95*(1-Constants!$H113))+(BI19*Constants!$H77*Constants!$H129))</f>
        <v>17585130.735353924</v>
      </c>
      <c r="BJ64" s="22">
        <f>((BJ19*Constants!$H77*Constants!$H95*(1-Constants!$H113))+(BJ19*Constants!$H77*Constants!$H129))</f>
        <v>17979294.476148758</v>
      </c>
      <c r="BK64" s="22">
        <f>((BK19*Constants!$H77*Constants!$H95*(1-Constants!$H113))+(BK19*Constants!$H77*Constants!$H129))</f>
        <v>18387744.502692133</v>
      </c>
      <c r="BL64" s="22">
        <f>((BL19*Constants!$H77*Constants!$H95*(1-Constants!$H113))+(BL19*Constants!$H77*Constants!$H129))</f>
        <v>18794585.994733762</v>
      </c>
      <c r="BM64" s="22">
        <f>((BM19*Constants!$H77*Constants!$H95*(1-Constants!$H113))+(BM19*Constants!$H77*Constants!$H129))</f>
        <v>18903129.075524408</v>
      </c>
      <c r="BN64" s="22">
        <f>((BN19*Constants!$H77*Constants!$H95*(1-Constants!$H113))+(BN19*Constants!$H77*Constants!$H129))</f>
        <v>18965454.942587055</v>
      </c>
      <c r="BO64" s="22">
        <f>((BO19*Constants!$H77*Constants!$H95*(1-Constants!$H113))+(BO19*Constants!$H77*Constants!$H129))</f>
        <v>19041272.010082167</v>
      </c>
      <c r="BP64" s="22">
        <f>((BP19*Constants!$H77*Constants!$H95*(1-Constants!$H113))+(BP19*Constants!$H77*Constants!$H129))</f>
        <v>19102856.723459594</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44215300.803614676</v>
      </c>
      <c r="AM65" s="22">
        <f>((AM20*Constants!$H78*Constants!$H96*(1-Constants!$H114))+(AM20*Constants!$H78*Constants!$H130))</f>
        <v>45944639.039240435</v>
      </c>
      <c r="AN65" s="22">
        <f>((AN20*Constants!$H78*Constants!$H96*(1-Constants!$H114))+(AN20*Constants!$H78*Constants!$H130))</f>
        <v>46798860.113489315</v>
      </c>
      <c r="AO65" s="22">
        <f>((AO20*Constants!$H78*Constants!$H96*(1-Constants!$H114))+(AO20*Constants!$H78*Constants!$H130))</f>
        <v>47425268.11375282</v>
      </c>
      <c r="AP65" s="22">
        <f>((AP20*Constants!$H78*Constants!$H96*(1-Constants!$H114))+(AP20*Constants!$H78*Constants!$H130))</f>
        <v>48229404.002773099</v>
      </c>
      <c r="AQ65" s="22">
        <f>((AQ20*Constants!$H78*Constants!$H96*(1-Constants!$H114))+(AQ20*Constants!$H78*Constants!$H130))</f>
        <v>49261871.524855055</v>
      </c>
      <c r="AR65" s="22">
        <f>((AR20*Constants!$H78*Constants!$H96*(1-Constants!$H114))+(AR20*Constants!$H78*Constants!$H130))</f>
        <v>50471906.748209983</v>
      </c>
      <c r="AS65" s="22">
        <f>((AS20*Constants!$H78*Constants!$H96*(1-Constants!$H114))+(AS20*Constants!$H78*Constants!$H130))</f>
        <v>51840693.103836708</v>
      </c>
      <c r="AT65" s="22">
        <f>((AT20*Constants!$H78*Constants!$H96*(1-Constants!$H114))+(AT20*Constants!$H78*Constants!$H130))</f>
        <v>53170721.96030511</v>
      </c>
      <c r="AU65" s="22">
        <f>((AU20*Constants!$H78*Constants!$H96*(1-Constants!$H114))+(AU20*Constants!$H78*Constants!$H130))</f>
        <v>54649288.245031752</v>
      </c>
      <c r="AV65" s="22">
        <f>((AV20*Constants!$H78*Constants!$H96*(1-Constants!$H114))+(AV20*Constants!$H78*Constants!$H130))</f>
        <v>56107422.731304057</v>
      </c>
      <c r="AW65" s="22">
        <f>((AW20*Constants!$H78*Constants!$H96*(1-Constants!$H114))+(AW20*Constants!$H78*Constants!$H130))</f>
        <v>58016218.964735515</v>
      </c>
      <c r="AX65" s="22">
        <f>((AX20*Constants!$H78*Constants!$H96*(1-Constants!$H114))+(AX20*Constants!$H78*Constants!$H130))</f>
        <v>60054516.952848695</v>
      </c>
      <c r="AY65" s="22">
        <f>((AY20*Constants!$H78*Constants!$H96*(1-Constants!$H114))+(AY20*Constants!$H78*Constants!$H130))</f>
        <v>62208565.290730745</v>
      </c>
      <c r="AZ65" s="22">
        <f>((AZ20*Constants!$H78*Constants!$H96*(1-Constants!$H114))+(AZ20*Constants!$H78*Constants!$H130))</f>
        <v>64726575.846499868</v>
      </c>
      <c r="BA65" s="22">
        <f>((BA20*Constants!$H78*Constants!$H96*(1-Constants!$H114))+(BA20*Constants!$H78*Constants!$H130))</f>
        <v>67056474.267340399</v>
      </c>
      <c r="BB65" s="22">
        <f>((BB20*Constants!$H78*Constants!$H96*(1-Constants!$H114))+(BB20*Constants!$H78*Constants!$H130))</f>
        <v>69633878.786299214</v>
      </c>
      <c r="BC65" s="22">
        <f>((BC20*Constants!$H78*Constants!$H96*(1-Constants!$H114))+(BC20*Constants!$H78*Constants!$H130))</f>
        <v>72477637.645715684</v>
      </c>
      <c r="BD65" s="22">
        <f>((BD20*Constants!$H78*Constants!$H96*(1-Constants!$H114))+(BD20*Constants!$H78*Constants!$H130))</f>
        <v>75084399.653196827</v>
      </c>
      <c r="BE65" s="22">
        <f>((BE20*Constants!$H78*Constants!$H96*(1-Constants!$H114))+(BE20*Constants!$H78*Constants!$H130))</f>
        <v>77706238.120111093</v>
      </c>
      <c r="BF65" s="22">
        <f>((BF20*Constants!$H78*Constants!$H96*(1-Constants!$H114))+(BF20*Constants!$H78*Constants!$H130))</f>
        <v>80352284.571452826</v>
      </c>
      <c r="BG65" s="22">
        <f>((BG20*Constants!$H78*Constants!$H96*(1-Constants!$H114))+(BG20*Constants!$H78*Constants!$H130))</f>
        <v>83223138.557234094</v>
      </c>
      <c r="BH65" s="22">
        <f>((BH20*Constants!$H78*Constants!$H96*(1-Constants!$H114))+(BH20*Constants!$H78*Constants!$H130))</f>
        <v>85921896.112148315</v>
      </c>
      <c r="BI65" s="22">
        <f>((BI20*Constants!$H78*Constants!$H96*(1-Constants!$H114))+(BI20*Constants!$H78*Constants!$H130))</f>
        <v>88706257.318074659</v>
      </c>
      <c r="BJ65" s="22">
        <f>((BJ20*Constants!$H78*Constants!$H96*(1-Constants!$H114))+(BJ20*Constants!$H78*Constants!$H130))</f>
        <v>91589479.810688287</v>
      </c>
      <c r="BK65" s="22">
        <f>((BK20*Constants!$H78*Constants!$H96*(1-Constants!$H114))+(BK20*Constants!$H78*Constants!$H130))</f>
        <v>94585316.247729182</v>
      </c>
      <c r="BL65" s="22">
        <f>((BL20*Constants!$H78*Constants!$H96*(1-Constants!$H114))+(BL20*Constants!$H78*Constants!$H130))</f>
        <v>97639422.359361798</v>
      </c>
      <c r="BM65" s="22">
        <f>((BM20*Constants!$H78*Constants!$H96*(1-Constants!$H114))+(BM20*Constants!$H78*Constants!$H130))</f>
        <v>97696267.862107903</v>
      </c>
      <c r="BN65" s="22">
        <f>((BN20*Constants!$H78*Constants!$H96*(1-Constants!$H114))+(BN20*Constants!$H78*Constants!$H130))</f>
        <v>97297723.027488038</v>
      </c>
      <c r="BO65" s="22">
        <f>((BO20*Constants!$H78*Constants!$H96*(1-Constants!$H114))+(BO20*Constants!$H78*Constants!$H130))</f>
        <v>97038301.745678276</v>
      </c>
      <c r="BP65" s="22">
        <f>((BP20*Constants!$H78*Constants!$H96*(1-Constants!$H114))+(BP20*Constants!$H78*Constants!$H130))</f>
        <v>96644257.274642795</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34535168.959631503</v>
      </c>
      <c r="AM67" s="22">
        <f>AM6*Constants!$H64*(1-Constants!$H82)</f>
        <v>34902552.237211592</v>
      </c>
      <c r="AN67" s="22">
        <f>AN6*Constants!$H64*(1-Constants!$H82)</f>
        <v>35139745.208949924</v>
      </c>
      <c r="AO67" s="22">
        <f>AO6*Constants!$H64*(1-Constants!$H82)</f>
        <v>35347494.555497266</v>
      </c>
      <c r="AP67" s="22">
        <f>AP6*Constants!$H64*(1-Constants!$H82)</f>
        <v>35589596.66945032</v>
      </c>
      <c r="AQ67" s="22">
        <f>AQ6*Constants!$H64*(1-Constants!$H82)</f>
        <v>35874125.614331782</v>
      </c>
      <c r="AR67" s="22">
        <f>AR6*Constants!$H64*(1-Constants!$H82)</f>
        <v>36158324.586948059</v>
      </c>
      <c r="AS67" s="22">
        <f>AS6*Constants!$H64*(1-Constants!$H82)</f>
        <v>36473542.711105593</v>
      </c>
      <c r="AT67" s="22">
        <f>AT6*Constants!$H64*(1-Constants!$H82)</f>
        <v>36787978.599938415</v>
      </c>
      <c r="AU67" s="22">
        <f>AU6*Constants!$H64*(1-Constants!$H82)</f>
        <v>37131623.93186532</v>
      </c>
      <c r="AV67" s="22">
        <f>AV6*Constants!$H64*(1-Constants!$H82)</f>
        <v>37477128.117507063</v>
      </c>
      <c r="AW67" s="22">
        <f>AW6*Constants!$H64*(1-Constants!$H82)</f>
        <v>37872796.457254365</v>
      </c>
      <c r="AX67" s="22">
        <f>AX6*Constants!$H64*(1-Constants!$H82)</f>
        <v>38294536.440886021</v>
      </c>
      <c r="AY67" s="22">
        <f>AY6*Constants!$H64*(1-Constants!$H82)</f>
        <v>38740118.029764257</v>
      </c>
      <c r="AZ67" s="22">
        <f>AZ6*Constants!$H64*(1-Constants!$H82)</f>
        <v>39250225.975415923</v>
      </c>
      <c r="BA67" s="22">
        <f>BA6*Constants!$H64*(1-Constants!$H82)</f>
        <v>39734487.295531854</v>
      </c>
      <c r="BB67" s="22">
        <f>BB6*Constants!$H64*(1-Constants!$H82)</f>
        <v>40237783.366030514</v>
      </c>
      <c r="BC67" s="22">
        <f>BC6*Constants!$H64*(1-Constants!$H82)</f>
        <v>40789724.184069835</v>
      </c>
      <c r="BD67" s="22">
        <f>BD6*Constants!$H64*(1-Constants!$H82)</f>
        <v>41307157.095160298</v>
      </c>
      <c r="BE67" s="22">
        <f>BE6*Constants!$H64*(1-Constants!$H82)</f>
        <v>41831521.027686648</v>
      </c>
      <c r="BF67" s="22">
        <f>BF6*Constants!$H64*(1-Constants!$H82)</f>
        <v>42364248.706590652</v>
      </c>
      <c r="BG67" s="22">
        <f>BG6*Constants!$H64*(1-Constants!$H82)</f>
        <v>42914039.814449847</v>
      </c>
      <c r="BH67" s="22">
        <f>BH6*Constants!$H64*(1-Constants!$H82)</f>
        <v>43439219.656735055</v>
      </c>
      <c r="BI67" s="22">
        <f>BI6*Constants!$H64*(1-Constants!$H82)</f>
        <v>43982703.697153263</v>
      </c>
      <c r="BJ67" s="22">
        <f>BJ6*Constants!$H64*(1-Constants!$H82)</f>
        <v>44546737.399648212</v>
      </c>
      <c r="BK67" s="22">
        <f>BK6*Constants!$H64*(1-Constants!$H82)</f>
        <v>45133674.206687592</v>
      </c>
      <c r="BL67" s="22">
        <f>BL6*Constants!$H64*(1-Constants!$H82)</f>
        <v>45709412.233524315</v>
      </c>
      <c r="BM67" s="22">
        <f>BM6*Constants!$H64*(1-Constants!$H82)</f>
        <v>45781477.350942813</v>
      </c>
      <c r="BN67" s="22">
        <f>BN6*Constants!$H64*(1-Constants!$H82)</f>
        <v>45777645.765587121</v>
      </c>
      <c r="BO67" s="22">
        <f>BO6*Constants!$H64*(1-Constants!$H82)</f>
        <v>45798465.751536287</v>
      </c>
      <c r="BP67" s="22">
        <f>BP6*Constants!$H64*(1-Constants!$H82)</f>
        <v>45797400.478322774</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23518686.354165863</v>
      </c>
      <c r="AM68" s="22">
        <f>AM7*Constants!$H65*(1-Constants!$H83)</f>
        <v>23768876.879866529</v>
      </c>
      <c r="AN68" s="22">
        <f>AN7*Constants!$H65*(1-Constants!$H83)</f>
        <v>23930406.916515458</v>
      </c>
      <c r="AO68" s="22">
        <f>AO7*Constants!$H65*(1-Constants!$H83)</f>
        <v>24071885.642953463</v>
      </c>
      <c r="AP68" s="22">
        <f>AP7*Constants!$H65*(1-Constants!$H83)</f>
        <v>24236758.839039396</v>
      </c>
      <c r="AQ68" s="22">
        <f>AQ7*Constants!$H65*(1-Constants!$H83)</f>
        <v>24430524.997275684</v>
      </c>
      <c r="AR68" s="22">
        <f>AR7*Constants!$H65*(1-Constants!$H83)</f>
        <v>24624066.442141682</v>
      </c>
      <c r="AS68" s="22">
        <f>AS7*Constants!$H65*(1-Constants!$H83)</f>
        <v>24838732.141443033</v>
      </c>
      <c r="AT68" s="22">
        <f>AT7*Constants!$H65*(1-Constants!$H83)</f>
        <v>25052865.133136131</v>
      </c>
      <c r="AU68" s="22">
        <f>AU7*Constants!$H65*(1-Constants!$H83)</f>
        <v>25286889.955429871</v>
      </c>
      <c r="AV68" s="22">
        <f>AV7*Constants!$H65*(1-Constants!$H83)</f>
        <v>25522180.669821858</v>
      </c>
      <c r="AW68" s="22">
        <f>AW7*Constants!$H65*(1-Constants!$H83)</f>
        <v>25791633.516387273</v>
      </c>
      <c r="AX68" s="22">
        <f>AX7*Constants!$H65*(1-Constants!$H83)</f>
        <v>26078841.330822416</v>
      </c>
      <c r="AY68" s="22">
        <f>AY7*Constants!$H65*(1-Constants!$H83)</f>
        <v>26382285.44155683</v>
      </c>
      <c r="AZ68" s="22">
        <f>AZ7*Constants!$H65*(1-Constants!$H83)</f>
        <v>26729672.442748941</v>
      </c>
      <c r="BA68" s="22">
        <f>BA7*Constants!$H65*(1-Constants!$H83)</f>
        <v>27059457.715106342</v>
      </c>
      <c r="BB68" s="22">
        <f>BB7*Constants!$H65*(1-Constants!$H83)</f>
        <v>27402205.782711808</v>
      </c>
      <c r="BC68" s="22">
        <f>BC7*Constants!$H65*(1-Constants!$H83)</f>
        <v>27778081.2562241</v>
      </c>
      <c r="BD68" s="22">
        <f>BD7*Constants!$H65*(1-Constants!$H83)</f>
        <v>28130456.608998097</v>
      </c>
      <c r="BE68" s="22">
        <f>BE7*Constants!$H65*(1-Constants!$H83)</f>
        <v>28487552.034792583</v>
      </c>
      <c r="BF68" s="22">
        <f>BF7*Constants!$H65*(1-Constants!$H83)</f>
        <v>28850343.22909575</v>
      </c>
      <c r="BG68" s="22">
        <f>BG7*Constants!$H65*(1-Constants!$H83)</f>
        <v>29224754.735266864</v>
      </c>
      <c r="BH68" s="22">
        <f>BH7*Constants!$H65*(1-Constants!$H83)</f>
        <v>29582405.801189665</v>
      </c>
      <c r="BI68" s="22">
        <f>BI7*Constants!$H65*(1-Constants!$H83)</f>
        <v>29952522.151279967</v>
      </c>
      <c r="BJ68" s="22">
        <f>BJ7*Constants!$H65*(1-Constants!$H83)</f>
        <v>30336632.961847119</v>
      </c>
      <c r="BK68" s="22">
        <f>BK7*Constants!$H65*(1-Constants!$H83)</f>
        <v>30736340.943314072</v>
      </c>
      <c r="BL68" s="22">
        <f>BL7*Constants!$H65*(1-Constants!$H83)</f>
        <v>31128422.47883999</v>
      </c>
      <c r="BM68" s="22">
        <f>BM7*Constants!$H65*(1-Constants!$H83)</f>
        <v>31177499.316877846</v>
      </c>
      <c r="BN68" s="22">
        <f>BN7*Constants!$H65*(1-Constants!$H83)</f>
        <v>31174889.981034577</v>
      </c>
      <c r="BO68" s="22">
        <f>BO7*Constants!$H65*(1-Constants!$H83)</f>
        <v>31189068.533918127</v>
      </c>
      <c r="BP68" s="22">
        <f>BP7*Constants!$H65*(1-Constants!$H83)</f>
        <v>31188343.075571034</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392166964.15038043</v>
      </c>
      <c r="AM69" s="22">
        <f>AM8*Constants!$H66*(1-Constants!$H84)</f>
        <v>398511245.3305456</v>
      </c>
      <c r="AN69" s="22">
        <f>AN8*Constants!$H66*(1-Constants!$H84)</f>
        <v>399884870.0011847</v>
      </c>
      <c r="AO69" s="22">
        <f>AO8*Constants!$H66*(1-Constants!$H84)</f>
        <v>399972194.77065033</v>
      </c>
      <c r="AP69" s="22">
        <f>AP8*Constants!$H66*(1-Constants!$H84)</f>
        <v>400992816.77867794</v>
      </c>
      <c r="AQ69" s="22">
        <f>AQ8*Constants!$H66*(1-Constants!$H84)</f>
        <v>403179429.90843844</v>
      </c>
      <c r="AR69" s="22">
        <f>AR8*Constants!$H66*(1-Constants!$H84)</f>
        <v>405864525.82822597</v>
      </c>
      <c r="AS69" s="22">
        <f>AS8*Constants!$H66*(1-Constants!$H84)</f>
        <v>409279142.44757098</v>
      </c>
      <c r="AT69" s="22">
        <f>AT8*Constants!$H66*(1-Constants!$H84)</f>
        <v>412379391.14413273</v>
      </c>
      <c r="AU69" s="22">
        <f>AU8*Constants!$H66*(1-Constants!$H84)</f>
        <v>416121444.53222847</v>
      </c>
      <c r="AV69" s="22">
        <f>AV8*Constants!$H66*(1-Constants!$H84)</f>
        <v>419630791.42451257</v>
      </c>
      <c r="AW69" s="22">
        <f>AW8*Constants!$H66*(1-Constants!$H84)</f>
        <v>421407030.2056495</v>
      </c>
      <c r="AX69" s="22">
        <f>AX8*Constants!$H66*(1-Constants!$H84)</f>
        <v>423483220.68056649</v>
      </c>
      <c r="AY69" s="22">
        <f>AY8*Constants!$H66*(1-Constants!$H84)</f>
        <v>425757197.42239648</v>
      </c>
      <c r="AZ69" s="22">
        <f>AZ8*Constants!$H66*(1-Constants!$H84)</f>
        <v>429343315.27750885</v>
      </c>
      <c r="BA69" s="22">
        <f>BA8*Constants!$H66*(1-Constants!$H84)</f>
        <v>431639895.53725994</v>
      </c>
      <c r="BB69" s="22">
        <f>BB8*Constants!$H66*(1-Constants!$H84)</f>
        <v>434409722.5244813</v>
      </c>
      <c r="BC69" s="22">
        <f>BC8*Constants!$H66*(1-Constants!$H84)</f>
        <v>437897380.75580662</v>
      </c>
      <c r="BD69" s="22">
        <f>BD8*Constants!$H66*(1-Constants!$H84)</f>
        <v>439896491.1294359</v>
      </c>
      <c r="BE69" s="22">
        <f>BE8*Constants!$H66*(1-Constants!$H84)</f>
        <v>441521444.56796068</v>
      </c>
      <c r="BF69" s="22">
        <f>BF8*Constants!$H66*(1-Constants!$H84)</f>
        <v>442807518.98106891</v>
      </c>
      <c r="BG69" s="22">
        <f>BG8*Constants!$H66*(1-Constants!$H84)</f>
        <v>446628354.42271179</v>
      </c>
      <c r="BH69" s="22">
        <f>BH8*Constants!$H66*(1-Constants!$H84)</f>
        <v>449413326.78222817</v>
      </c>
      <c r="BI69" s="22">
        <f>BI8*Constants!$H66*(1-Constants!$H84)</f>
        <v>452189624.71526337</v>
      </c>
      <c r="BJ69" s="22">
        <f>BJ8*Constants!$H66*(1-Constants!$H84)</f>
        <v>454990806.39446527</v>
      </c>
      <c r="BK69" s="22">
        <f>BK8*Constants!$H66*(1-Constants!$H84)</f>
        <v>457848745.82275039</v>
      </c>
      <c r="BL69" s="22">
        <f>BL8*Constants!$H66*(1-Constants!$H84)</f>
        <v>460377663.40354174</v>
      </c>
      <c r="BM69" s="22">
        <f>BM8*Constants!$H66*(1-Constants!$H84)</f>
        <v>451888974.621849</v>
      </c>
      <c r="BN69" s="22">
        <f>BN8*Constants!$H66*(1-Constants!$H84)</f>
        <v>441860923.49352121</v>
      </c>
      <c r="BO69" s="22">
        <f>BO8*Constants!$H66*(1-Constants!$H84)</f>
        <v>432415569.86575013</v>
      </c>
      <c r="BP69" s="22">
        <f>BP8*Constants!$H66*(1-Constants!$H84)</f>
        <v>422606691.7999143</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246594903.86266047</v>
      </c>
      <c r="AM70" s="94">
        <f>IF('Net zero activities &amp; levers'!$C$10="Off",AM9*Constants!$H67*(1-Constants!$H85),IF('Net zero activities &amp; levers'!$C$10="On",('Net zero supporting data'!K197*Constants!$H67*(1-Constants!$H85-'Net zero supporting data'!K199))+('Net zero supporting data'!K198*Constants!$H67*(1-Constants!$H85)),"ERROR"))</f>
        <v>250584192.99385968</v>
      </c>
      <c r="AN70" s="94">
        <f>IF('Net zero activities &amp; levers'!$C$10="Off",AN9*Constants!$H67*(1-Constants!$H85),IF('Net zero activities &amp; levers'!$C$10="On",('Net zero supporting data'!L197*Constants!$H67*(1-Constants!$H85-'Net zero supporting data'!L199))+('Net zero supporting data'!L198*Constants!$H67*(1-Constants!$H85)),"ERROR"))</f>
        <v>251447929.296415</v>
      </c>
      <c r="AO70" s="94">
        <f>IF('Net zero activities &amp; levers'!$C$10="Off",AO9*Constants!$H67*(1-Constants!$H85),IF('Net zero activities &amp; levers'!$C$10="On",('Net zero supporting data'!M197*Constants!$H67*(1-Constants!$H85-'Net zero supporting data'!M199))+('Net zero supporting data'!M198*Constants!$H67*(1-Constants!$H85)),"ERROR"))</f>
        <v>251502839.18199879</v>
      </c>
      <c r="AP70" s="94">
        <f>IF('Net zero activities &amp; levers'!$C$10="Off",AP9*Constants!$H67*(1-Constants!$H85),IF('Net zero activities &amp; levers'!$C$10="On",('Net zero supporting data'!N197*Constants!$H67*(1-Constants!$H85-'Net zero supporting data'!N199))+('Net zero supporting data'!N198*Constants!$H67*(1-Constants!$H85)),"ERROR"))</f>
        <v>252144607.12513733</v>
      </c>
      <c r="AQ70" s="94">
        <f>IF('Net zero activities &amp; levers'!$C$10="Off",AQ9*Constants!$H67*(1-Constants!$H85),IF('Net zero activities &amp; levers'!$C$10="On",('Net zero supporting data'!O197*Constants!$H67*(1-Constants!$H85-'Net zero supporting data'!O199))+('Net zero supporting data'!O198*Constants!$H67*(1-Constants!$H85)),"ERROR"))</f>
        <v>253519551.22754607</v>
      </c>
      <c r="AR70" s="94">
        <f>IF('Net zero activities &amp; levers'!$C$10="Off",AR9*Constants!$H67*(1-Constants!$H85),IF('Net zero activities &amp; levers'!$C$10="On",('Net zero supporting data'!P197*Constants!$H67*(1-Constants!$H85-'Net zero supporting data'!P199))+('Net zero supporting data'!P198*Constants!$H67*(1-Constants!$H85)),"ERROR"))</f>
        <v>255207941.71101409</v>
      </c>
      <c r="AS70" s="94">
        <f>IF('Net zero activities &amp; levers'!$C$10="Off",AS9*Constants!$H67*(1-Constants!$H85),IF('Net zero activities &amp; levers'!$C$10="On",('Net zero supporting data'!Q197*Constants!$H67*(1-Constants!$H85-'Net zero supporting data'!Q199))+('Net zero supporting data'!Q198*Constants!$H67*(1-Constants!$H85)),"ERROR"))</f>
        <v>257355055.39969373</v>
      </c>
      <c r="AT70" s="94">
        <f>IF('Net zero activities &amp; levers'!$C$10="Off",AT9*Constants!$H67*(1-Constants!$H85),IF('Net zero activities &amp; levers'!$C$10="On",('Net zero supporting data'!R197*Constants!$H67*(1-Constants!$H85-'Net zero supporting data'!R199))+('Net zero supporting data'!R198*Constants!$H67*(1-Constants!$H85)),"ERROR"))</f>
        <v>259304494.28457087</v>
      </c>
      <c r="AU70" s="94">
        <f>IF('Net zero activities &amp; levers'!$C$10="Off",AU9*Constants!$H67*(1-Constants!$H85),IF('Net zero activities &amp; levers'!$C$10="On",('Net zero supporting data'!S197*Constants!$H67*(1-Constants!$H85-'Net zero supporting data'!S199))+('Net zero supporting data'!S198*Constants!$H67*(1-Constants!$H85)),"ERROR"))</f>
        <v>261657500.4779548</v>
      </c>
      <c r="AV70" s="94">
        <f>IF('Net zero activities &amp; levers'!$C$10="Off",AV9*Constants!$H67*(1-Constants!$H85),IF('Net zero activities &amp; levers'!$C$10="On",('Net zero supporting data'!T197*Constants!$H67*(1-Constants!$H85-'Net zero supporting data'!T199))+('Net zero supporting data'!T198*Constants!$H67*(1-Constants!$H85)),"ERROR"))</f>
        <v>263864180.63878471</v>
      </c>
      <c r="AW70" s="94">
        <f>IF('Net zero activities &amp; levers'!$C$10="Off",AW9*Constants!$H67*(1-Constants!$H85),IF('Net zero activities &amp; levers'!$C$10="On",('Net zero supporting data'!U197*Constants!$H67*(1-Constants!$H85-'Net zero supporting data'!U199))+('Net zero supporting data'!U198*Constants!$H67*(1-Constants!$H85)),"ERROR"))</f>
        <v>264981081.01926559</v>
      </c>
      <c r="AX70" s="94">
        <f>IF('Net zero activities &amp; levers'!$C$10="Off",AX9*Constants!$H67*(1-Constants!$H85),IF('Net zero activities &amp; levers'!$C$10="On",('Net zero supporting data'!V197*Constants!$H67*(1-Constants!$H85-'Net zero supporting data'!V199))+('Net zero supporting data'!V198*Constants!$H67*(1-Constants!$H85)),"ERROR"))</f>
        <v>266286591.26710576</v>
      </c>
      <c r="AY70" s="94">
        <f>IF('Net zero activities &amp; levers'!$C$10="Off",AY9*Constants!$H67*(1-Constants!$H85),IF('Net zero activities &amp; levers'!$C$10="On",('Net zero supporting data'!W197*Constants!$H67*(1-Constants!$H85-'Net zero supporting data'!W199))+('Net zero supporting data'!W198*Constants!$H67*(1-Constants!$H85)),"ERROR"))</f>
        <v>267716469.67935896</v>
      </c>
      <c r="AZ70" s="94">
        <f>IF('Net zero activities &amp; levers'!$C$10="Off",AZ9*Constants!$H67*(1-Constants!$H85),IF('Net zero activities &amp; levers'!$C$10="On",('Net zero supporting data'!X197*Constants!$H67*(1-Constants!$H85-'Net zero supporting data'!X199))+('Net zero supporting data'!X198*Constants!$H67*(1-Constants!$H85)),"ERROR"))</f>
        <v>269971423.48363322</v>
      </c>
      <c r="BA70" s="94">
        <f>IF('Net zero activities &amp; levers'!$C$10="Off",BA9*Constants!$H67*(1-Constants!$H85),IF('Net zero activities &amp; levers'!$C$10="On",('Net zero supporting data'!Y197*Constants!$H67*(1-Constants!$H85-'Net zero supporting data'!Y199))+('Net zero supporting data'!Y198*Constants!$H67*(1-Constants!$H85)),"ERROR"))</f>
        <v>271415515.00621504</v>
      </c>
      <c r="BB70" s="94">
        <f>IF('Net zero activities &amp; levers'!$C$10="Off",BB9*Constants!$H67*(1-Constants!$H85),IF('Net zero activities &amp; levers'!$C$10="On",('Net zero supporting data'!Z197*Constants!$H67*(1-Constants!$H85-'Net zero supporting data'!Z199))+('Net zero supporting data'!Z198*Constants!$H67*(1-Constants!$H85)),"ERROR"))</f>
        <v>273157184.45333391</v>
      </c>
      <c r="BC70" s="94">
        <f>IF('Net zero activities &amp; levers'!$C$10="Off",BC9*Constants!$H67*(1-Constants!$H85),IF('Net zero activities &amp; levers'!$C$10="On",('Net zero supporting data'!AA197*Constants!$H67*(1-Constants!$H85-'Net zero supporting data'!AA199))+('Net zero supporting data'!AA198*Constants!$H67*(1-Constants!$H85)),"ERROR"))</f>
        <v>275350226.76663214</v>
      </c>
      <c r="BD70" s="94">
        <f>IF('Net zero activities &amp; levers'!$C$10="Off",BD9*Constants!$H67*(1-Constants!$H85),IF('Net zero activities &amp; levers'!$C$10="On",('Net zero supporting data'!AB197*Constants!$H67*(1-Constants!$H85-'Net zero supporting data'!AB199))+('Net zero supporting data'!AB198*Constants!$H67*(1-Constants!$H85)),"ERROR"))</f>
        <v>276607268.98451489</v>
      </c>
      <c r="BE70" s="94">
        <f>IF('Net zero activities &amp; levers'!$C$10="Off",BE9*Constants!$H67*(1-Constants!$H85),IF('Net zero activities &amp; levers'!$C$10="On",('Net zero supporting data'!AC197*Constants!$H67*(1-Constants!$H85-'Net zero supporting data'!AC199))+('Net zero supporting data'!AC198*Constants!$H67*(1-Constants!$H85)),"ERROR"))</f>
        <v>277629041.01934808</v>
      </c>
      <c r="BF70" s="94">
        <f>IF('Net zero activities &amp; levers'!$C$10="Off",BF9*Constants!$H67*(1-Constants!$H85),IF('Net zero activities &amp; levers'!$C$10="On",('Net zero supporting data'!AD197*Constants!$H67*(1-Constants!$H85-'Net zero supporting data'!AD199))+('Net zero supporting data'!AD198*Constants!$H67*(1-Constants!$H85)),"ERROR"))</f>
        <v>278437725.64924234</v>
      </c>
      <c r="BG70" s="94">
        <f>IF('Net zero activities &amp; levers'!$C$10="Off",BG9*Constants!$H67*(1-Constants!$H85),IF('Net zero activities &amp; levers'!$C$10="On",('Net zero supporting data'!AE197*Constants!$H67*(1-Constants!$H85-'Net zero supporting data'!AE199))+('Net zero supporting data'!AE198*Constants!$H67*(1-Constants!$H85)),"ERROR"))</f>
        <v>280840270.06153929</v>
      </c>
      <c r="BH70" s="94">
        <f>IF('Net zero activities &amp; levers'!$C$10="Off",BH9*Constants!$H67*(1-Constants!$H85),IF('Net zero activities &amp; levers'!$C$10="On",('Net zero supporting data'!AF197*Constants!$H67*(1-Constants!$H85-'Net zero supporting data'!AF199))+('Net zero supporting data'!AF198*Constants!$H67*(1-Constants!$H85)),"ERROR"))</f>
        <v>282591462.93099207</v>
      </c>
      <c r="BI70" s="94">
        <f>IF('Net zero activities &amp; levers'!$C$10="Off",BI9*Constants!$H67*(1-Constants!$H85),IF('Net zero activities &amp; levers'!$C$10="On",('Net zero supporting data'!AG197*Constants!$H67*(1-Constants!$H85-'Net zero supporting data'!AG199))+('Net zero supporting data'!AG198*Constants!$H67*(1-Constants!$H85)),"ERROR"))</f>
        <v>284337201.31406611</v>
      </c>
      <c r="BJ70" s="94">
        <f>IF('Net zero activities &amp; levers'!$C$10="Off",BJ9*Constants!$H67*(1-Constants!$H85),IF('Net zero activities &amp; levers'!$C$10="On",('Net zero supporting data'!AH197*Constants!$H67*(1-Constants!$H85-'Net zero supporting data'!AH199))+('Net zero supporting data'!AH198*Constants!$H67*(1-Constants!$H85)),"ERROR"))</f>
        <v>286098586.61683148</v>
      </c>
      <c r="BK70" s="94">
        <f>IF('Net zero activities &amp; levers'!$C$10="Off",BK9*Constants!$H67*(1-Constants!$H85),IF('Net zero activities &amp; levers'!$C$10="On",('Net zero supporting data'!AI197*Constants!$H67*(1-Constants!$H85-'Net zero supporting data'!AI199))+('Net zero supporting data'!AI198*Constants!$H67*(1-Constants!$H85)),"ERROR"))</f>
        <v>287895661.2380712</v>
      </c>
      <c r="BL70" s="94">
        <f>IF('Net zero activities &amp; levers'!$C$10="Off",BL9*Constants!$H67*(1-Constants!$H85),IF('Net zero activities &amp; levers'!$C$10="On",('Net zero supporting data'!AJ197*Constants!$H67*(1-Constants!$H85-'Net zero supporting data'!AJ199))+('Net zero supporting data'!AJ198*Constants!$H67*(1-Constants!$H85)),"ERROR"))</f>
        <v>289485846.65581268</v>
      </c>
      <c r="BM70" s="94">
        <f>IF('Net zero activities &amp; levers'!$C$10="Off",BM9*Constants!$H67*(1-Constants!$H85),IF('Net zero activities &amp; levers'!$C$10="On",('Net zero supporting data'!AK197*Constants!$H67*(1-Constants!$H85-'Net zero supporting data'!AK199))+('Net zero supporting data'!AK198*Constants!$H67*(1-Constants!$H85)),"ERROR"))</f>
        <v>284148152.29245245</v>
      </c>
      <c r="BN70" s="94">
        <f>IF('Net zero activities &amp; levers'!$C$10="Off",BN9*Constants!$H67*(1-Constants!$H85),IF('Net zero activities &amp; levers'!$C$10="On",('Net zero supporting data'!AL197*Constants!$H67*(1-Constants!$H85-'Net zero supporting data'!AL199))+('Net zero supporting data'!AL198*Constants!$H67*(1-Constants!$H85)),"ERROR"))</f>
        <v>277842505.64198244</v>
      </c>
      <c r="BO70" s="94">
        <f>IF('Net zero activities &amp; levers'!$C$10="Off",BO9*Constants!$H67*(1-Constants!$H85),IF('Net zero activities &amp; levers'!$C$10="On",('Net zero supporting data'!AM197*Constants!$H67*(1-Constants!$H85-'Net zero supporting data'!AM199))+('Net zero supporting data'!AM198*Constants!$H67*(1-Constants!$H85)),"ERROR"))</f>
        <v>271903259.65058404</v>
      </c>
      <c r="BP70" s="94">
        <f>IF('Net zero activities &amp; levers'!$C$10="Off",BP9*Constants!$H67*(1-Constants!$H85),IF('Net zero activities &amp; levers'!$C$10="On",('Net zero supporting data'!AN197*Constants!$H67*(1-Constants!$H85-'Net zero supporting data'!AN199))+('Net zero supporting data'!AN198*Constants!$H67*(1-Constants!$H85)),"ERROR"))</f>
        <v>265735429.19886392</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376611261.68155074</v>
      </c>
      <c r="AM72" s="22">
        <f>AM11*Constants!$H69*(1-Constants!$H87)</f>
        <v>377179167.9756965</v>
      </c>
      <c r="AN72" s="22">
        <f>AN11*Constants!$H69*(1-Constants!$H87)</f>
        <v>377812826.54309416</v>
      </c>
      <c r="AO72" s="22">
        <f>AO11*Constants!$H69*(1-Constants!$H87)</f>
        <v>378526886.78698868</v>
      </c>
      <c r="AP72" s="22">
        <f>AP11*Constants!$H69*(1-Constants!$H87)</f>
        <v>379329248.08734357</v>
      </c>
      <c r="AQ72" s="22">
        <f>AQ11*Constants!$H69*(1-Constants!$H87)</f>
        <v>380217214.97640866</v>
      </c>
      <c r="AR72" s="22">
        <f>AR11*Constants!$H69*(1-Constants!$H87)</f>
        <v>380764362.59234285</v>
      </c>
      <c r="AS72" s="22">
        <f>AS11*Constants!$H69*(1-Constants!$H87)</f>
        <v>381383027.65831542</v>
      </c>
      <c r="AT72" s="22">
        <f>AT11*Constants!$H69*(1-Constants!$H87)</f>
        <v>382063603.43061864</v>
      </c>
      <c r="AU72" s="22">
        <f>AU11*Constants!$H69*(1-Constants!$H87)</f>
        <v>382809176.51819998</v>
      </c>
      <c r="AV72" s="22">
        <f>AV11*Constants!$H69*(1-Constants!$H87)</f>
        <v>383611653.66098601</v>
      </c>
      <c r="AW72" s="22">
        <f>AW11*Constants!$H69*(1-Constants!$H87)</f>
        <v>384144351.43411285</v>
      </c>
      <c r="AX72" s="22">
        <f>AX11*Constants!$H69*(1-Constants!$H87)</f>
        <v>384731142.58024246</v>
      </c>
      <c r="AY72" s="22">
        <f>AY11*Constants!$H69*(1-Constants!$H87)</f>
        <v>385369506.62235588</v>
      </c>
      <c r="AZ72" s="22">
        <f>AZ11*Constants!$H69*(1-Constants!$H87)</f>
        <v>386065678.97492039</v>
      </c>
      <c r="BA72" s="22">
        <f>BA11*Constants!$H69*(1-Constants!$H87)</f>
        <v>386799876.97739357</v>
      </c>
      <c r="BB72" s="22">
        <f>BB11*Constants!$H69*(1-Constants!$H87)</f>
        <v>387264114.40592319</v>
      </c>
      <c r="BC72" s="22">
        <f>BC11*Constants!$H69*(1-Constants!$H87)</f>
        <v>387775749.07767129</v>
      </c>
      <c r="BD72" s="22">
        <f>BD11*Constants!$H69*(1-Constants!$H87)</f>
        <v>388316753.7256825</v>
      </c>
      <c r="BE72" s="22">
        <f>BE11*Constants!$H69*(1-Constants!$H87)</f>
        <v>388894088.14922374</v>
      </c>
      <c r="BF72" s="22">
        <f>BF11*Constants!$H69*(1-Constants!$H87)</f>
        <v>389506823.12460995</v>
      </c>
      <c r="BG72" s="22">
        <f>BG11*Constants!$H69*(1-Constants!$H87)</f>
        <v>389861890.4473868</v>
      </c>
      <c r="BH72" s="22">
        <f>BH11*Constants!$H69*(1-Constants!$H87)</f>
        <v>390241764.49218267</v>
      </c>
      <c r="BI72" s="22">
        <f>BI11*Constants!$H69*(1-Constants!$H87)</f>
        <v>390653971.70204145</v>
      </c>
      <c r="BJ72" s="22">
        <f>BJ11*Constants!$H69*(1-Constants!$H87)</f>
        <v>391097994.1380499</v>
      </c>
      <c r="BK72" s="22">
        <f>BK11*Constants!$H69*(1-Constants!$H87)</f>
        <v>391573399.94587535</v>
      </c>
      <c r="BL72" s="22">
        <f>BL11*Constants!$H69*(1-Constants!$H87)</f>
        <v>391775961.00147176</v>
      </c>
      <c r="BM72" s="22">
        <f>BM11*Constants!$H69*(1-Constants!$H87)</f>
        <v>391901941.51730472</v>
      </c>
      <c r="BN72" s="22">
        <f>BN11*Constants!$H69*(1-Constants!$H87)</f>
        <v>392035840.26837474</v>
      </c>
      <c r="BO72" s="22">
        <f>BO11*Constants!$H69*(1-Constants!$H87)</f>
        <v>392196955.44567567</v>
      </c>
      <c r="BP72" s="22">
        <f>BP11*Constants!$H69*(1-Constants!$H87)</f>
        <v>392375318.06126964</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42040936.972158886</v>
      </c>
      <c r="AM73" s="22">
        <f>AM12*Constants!$H70*(1-Constants!$H88)</f>
        <v>42104332.083106108</v>
      </c>
      <c r="AN73" s="22">
        <f>AN12*Constants!$H70*(1-Constants!$H88)</f>
        <v>42175067.089209996</v>
      </c>
      <c r="AO73" s="22">
        <f>AO12*Constants!$H70*(1-Constants!$H88)</f>
        <v>42254777.296424337</v>
      </c>
      <c r="AP73" s="22">
        <f>AP12*Constants!$H70*(1-Constants!$H88)</f>
        <v>42344344.508797407</v>
      </c>
      <c r="AQ73" s="22">
        <f>AQ12*Constants!$H70*(1-Constants!$H88)</f>
        <v>42443467.832539417</v>
      </c>
      <c r="AR73" s="22">
        <f>AR12*Constants!$H70*(1-Constants!$H88)</f>
        <v>42504545.66205851</v>
      </c>
      <c r="AS73" s="22">
        <f>AS12*Constants!$H70*(1-Constants!$H88)</f>
        <v>42573606.950691514</v>
      </c>
      <c r="AT73" s="22">
        <f>AT12*Constants!$H70*(1-Constants!$H88)</f>
        <v>42649579.302183144</v>
      </c>
      <c r="AU73" s="22">
        <f>AU12*Constants!$H70*(1-Constants!$H88)</f>
        <v>42732807.273229979</v>
      </c>
      <c r="AV73" s="22">
        <f>AV12*Constants!$H70*(1-Constants!$H88)</f>
        <v>42822387.417038836</v>
      </c>
      <c r="AW73" s="22">
        <f>AW12*Constants!$H70*(1-Constants!$H88)</f>
        <v>42881852.21744135</v>
      </c>
      <c r="AX73" s="22">
        <f>AX12*Constants!$H70*(1-Constants!$H88)</f>
        <v>42947355.435481384</v>
      </c>
      <c r="AY73" s="22">
        <f>AY12*Constants!$H70*(1-Constants!$H88)</f>
        <v>43018615.711501688</v>
      </c>
      <c r="AZ73" s="22">
        <f>AZ12*Constants!$H70*(1-Constants!$H88)</f>
        <v>43096329.101869375</v>
      </c>
      <c r="BA73" s="22">
        <f>BA12*Constants!$H70*(1-Constants!$H88)</f>
        <v>43178287.277546972</v>
      </c>
      <c r="BB73" s="22">
        <f>BB12*Constants!$H70*(1-Constants!$H88)</f>
        <v>43230109.882069699</v>
      </c>
      <c r="BC73" s="22">
        <f>BC12*Constants!$H70*(1-Constants!$H88)</f>
        <v>43287223.418429971</v>
      </c>
      <c r="BD73" s="22">
        <f>BD12*Constants!$H70*(1-Constants!$H88)</f>
        <v>43347615.511345975</v>
      </c>
      <c r="BE73" s="22">
        <f>BE12*Constants!$H70*(1-Constants!$H88)</f>
        <v>43412063.079917297</v>
      </c>
      <c r="BF73" s="22">
        <f>BF12*Constants!$H70*(1-Constants!$H88)</f>
        <v>43480462.395343579</v>
      </c>
      <c r="BG73" s="22">
        <f>BG12*Constants!$H70*(1-Constants!$H88)</f>
        <v>43520098.392607927</v>
      </c>
      <c r="BH73" s="22">
        <f>BH12*Constants!$H70*(1-Constants!$H88)</f>
        <v>43562503.552515566</v>
      </c>
      <c r="BI73" s="22">
        <f>BI12*Constants!$H70*(1-Constants!$H88)</f>
        <v>43608518.048342831</v>
      </c>
      <c r="BJ73" s="22">
        <f>BJ12*Constants!$H70*(1-Constants!$H88)</f>
        <v>43658084.062813841</v>
      </c>
      <c r="BK73" s="22">
        <f>BK12*Constants!$H70*(1-Constants!$H88)</f>
        <v>43711153.388233773</v>
      </c>
      <c r="BL73" s="22">
        <f>BL12*Constants!$H70*(1-Constants!$H88)</f>
        <v>43733765.183041275</v>
      </c>
      <c r="BM73" s="22">
        <f>BM12*Constants!$H70*(1-Constants!$H88)</f>
        <v>43747828.328424156</v>
      </c>
      <c r="BN73" s="22">
        <f>BN12*Constants!$H70*(1-Constants!$H88)</f>
        <v>43762775.382660531</v>
      </c>
      <c r="BO73" s="22">
        <f>BO12*Constants!$H70*(1-Constants!$H88)</f>
        <v>43780760.593681365</v>
      </c>
      <c r="BP73" s="22">
        <f>BP12*Constants!$H70*(1-Constants!$H88)</f>
        <v>43800671.128079347</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47503157.068591997</v>
      </c>
      <c r="AM74" s="22">
        <f>AM13*Constants!$H71*(1-Constants!$H89)</f>
        <v>47640092.281459622</v>
      </c>
      <c r="AN74" s="22">
        <f>AN13*Constants!$H71*(1-Constants!$H89)</f>
        <v>47785656.964609943</v>
      </c>
      <c r="AO74" s="22">
        <f>AO13*Constants!$H71*(1-Constants!$H89)</f>
        <v>47942878.705780968</v>
      </c>
      <c r="AP74" s="22">
        <f>AP13*Constants!$H71*(1-Constants!$H89)</f>
        <v>48113442.359323412</v>
      </c>
      <c r="AQ74" s="22">
        <f>AQ13*Constants!$H71*(1-Constants!$H89)</f>
        <v>48296984.651693664</v>
      </c>
      <c r="AR74" s="22">
        <f>AR13*Constants!$H71*(1-Constants!$H89)</f>
        <v>48413106.146597512</v>
      </c>
      <c r="AS74" s="22">
        <f>AS13*Constants!$H71*(1-Constants!$H89)</f>
        <v>48540146.352172606</v>
      </c>
      <c r="AT74" s="22">
        <f>AT13*Constants!$H71*(1-Constants!$H89)</f>
        <v>48676393.196968861</v>
      </c>
      <c r="AU74" s="22">
        <f>AU13*Constants!$H71*(1-Constants!$H89)</f>
        <v>48822516.706574127</v>
      </c>
      <c r="AV74" s="22">
        <f>AV13*Constants!$H71*(1-Constants!$H89)</f>
        <v>48977075.977117628</v>
      </c>
      <c r="AW74" s="22">
        <f>AW13*Constants!$H71*(1-Constants!$H89)</f>
        <v>49079114.636038698</v>
      </c>
      <c r="AX74" s="22">
        <f>AX13*Constants!$H71*(1-Constants!$H89)</f>
        <v>49189447.955806077</v>
      </c>
      <c r="AY74" s="22">
        <f>AY13*Constants!$H71*(1-Constants!$H89)</f>
        <v>49307656.176030718</v>
      </c>
      <c r="AZ74" s="22">
        <f>AZ13*Constants!$H71*(1-Constants!$H89)</f>
        <v>49434941.738784686</v>
      </c>
      <c r="BA74" s="22">
        <f>BA13*Constants!$H71*(1-Constants!$H89)</f>
        <v>49567669.457007095</v>
      </c>
      <c r="BB74" s="22">
        <f>BB13*Constants!$H71*(1-Constants!$H89)</f>
        <v>49648913.616825365</v>
      </c>
      <c r="BC74" s="22">
        <f>BC13*Constants!$H71*(1-Constants!$H89)</f>
        <v>49737631.124046519</v>
      </c>
      <c r="BD74" s="22">
        <f>BD13*Constants!$H71*(1-Constants!$H89)</f>
        <v>49830520.556599043</v>
      </c>
      <c r="BE74" s="22">
        <f>BE13*Constants!$H71*(1-Constants!$H89)</f>
        <v>49928897.459476069</v>
      </c>
      <c r="BF74" s="22">
        <f>BF13*Constants!$H71*(1-Constants!$H89)</f>
        <v>50032615.534502484</v>
      </c>
      <c r="BG74" s="22">
        <f>BG13*Constants!$H71*(1-Constants!$H89)</f>
        <v>50087974.840718843</v>
      </c>
      <c r="BH74" s="22">
        <f>BH13*Constants!$H71*(1-Constants!$H89)</f>
        <v>50146964.597638339</v>
      </c>
      <c r="BI74" s="22">
        <f>BI13*Constants!$H71*(1-Constants!$H89)</f>
        <v>50210981.602198869</v>
      </c>
      <c r="BJ74" s="22">
        <f>BJ13*Constants!$H71*(1-Constants!$H89)</f>
        <v>50279943.780251563</v>
      </c>
      <c r="BK74" s="22">
        <f>BK13*Constants!$H71*(1-Constants!$H89)</f>
        <v>50353783.277660675</v>
      </c>
      <c r="BL74" s="22">
        <f>BL13*Constants!$H71*(1-Constants!$H89)</f>
        <v>50377213.412453592</v>
      </c>
      <c r="BM74" s="22">
        <f>BM13*Constants!$H71*(1-Constants!$H89)</f>
        <v>50386127.156541966</v>
      </c>
      <c r="BN74" s="22">
        <f>BN13*Constants!$H71*(1-Constants!$H89)</f>
        <v>50395930.278246656</v>
      </c>
      <c r="BO74" s="22">
        <f>BO13*Constants!$H71*(1-Constants!$H89)</f>
        <v>50410133.656065606</v>
      </c>
      <c r="BP74" s="22">
        <f>BP13*Constants!$H71*(1-Constants!$H89)</f>
        <v>50426939.083772086</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78616760.034769252</v>
      </c>
      <c r="AM75" s="22">
        <f>AM14*Constants!$H72*(1-Constants!$H90)</f>
        <v>78843385.030551717</v>
      </c>
      <c r="AN75" s="22">
        <f>AN14*Constants!$H72*(1-Constants!$H90)</f>
        <v>79084291.624364883</v>
      </c>
      <c r="AO75" s="22">
        <f>AO14*Constants!$H72*(1-Constants!$H90)</f>
        <v>79344490.41241686</v>
      </c>
      <c r="AP75" s="22">
        <f>AP14*Constants!$H72*(1-Constants!$H90)</f>
        <v>79626769.794434309</v>
      </c>
      <c r="AQ75" s="22">
        <f>AQ14*Constants!$H72*(1-Constants!$H90)</f>
        <v>79930528.560081586</v>
      </c>
      <c r="AR75" s="22">
        <f>AR14*Constants!$H72*(1-Constants!$H90)</f>
        <v>80122707.275415227</v>
      </c>
      <c r="AS75" s="22">
        <f>AS14*Constants!$H72*(1-Constants!$H90)</f>
        <v>80332956.235122114</v>
      </c>
      <c r="AT75" s="22">
        <f>AT14*Constants!$H72*(1-Constants!$H90)</f>
        <v>80558441.995729044</v>
      </c>
      <c r="AU75" s="22">
        <f>AU14*Constants!$H72*(1-Constants!$H90)</f>
        <v>80800273.435973898</v>
      </c>
      <c r="AV75" s="22">
        <f>AV14*Constants!$H72*(1-Constants!$H90)</f>
        <v>81056065.889219135</v>
      </c>
      <c r="AW75" s="22">
        <f>AW14*Constants!$H72*(1-Constants!$H90)</f>
        <v>81224937.797060624</v>
      </c>
      <c r="AX75" s="22">
        <f>AX14*Constants!$H72*(1-Constants!$H90)</f>
        <v>81407537.200116441</v>
      </c>
      <c r="AY75" s="22">
        <f>AY14*Constants!$H72*(1-Constants!$H90)</f>
        <v>81603169.403469115</v>
      </c>
      <c r="AZ75" s="22">
        <f>AZ14*Constants!$H72*(1-Constants!$H90)</f>
        <v>81813824.424323201</v>
      </c>
      <c r="BA75" s="22">
        <f>BA14*Constants!$H72*(1-Constants!$H90)</f>
        <v>82033486.101933107</v>
      </c>
      <c r="BB75" s="22">
        <f>BB14*Constants!$H72*(1-Constants!$H90)</f>
        <v>82167943.536150321</v>
      </c>
      <c r="BC75" s="22">
        <f>BC14*Constants!$H72*(1-Constants!$H90)</f>
        <v>82314769.208515987</v>
      </c>
      <c r="BD75" s="22">
        <f>BD14*Constants!$H72*(1-Constants!$H90)</f>
        <v>82468499.332562312</v>
      </c>
      <c r="BE75" s="22">
        <f>BE14*Constants!$H72*(1-Constants!$H90)</f>
        <v>82631311.108530805</v>
      </c>
      <c r="BF75" s="22">
        <f>BF14*Constants!$H72*(1-Constants!$H90)</f>
        <v>82802962.415913314</v>
      </c>
      <c r="BG75" s="22">
        <f>BG14*Constants!$H72*(1-Constants!$H90)</f>
        <v>82894580.943208605</v>
      </c>
      <c r="BH75" s="22">
        <f>BH14*Constants!$H72*(1-Constants!$H90)</f>
        <v>82992207.792673647</v>
      </c>
      <c r="BI75" s="22">
        <f>BI14*Constants!$H72*(1-Constants!$H90)</f>
        <v>83098154.634868026</v>
      </c>
      <c r="BJ75" s="22">
        <f>BJ14*Constants!$H72*(1-Constants!$H90)</f>
        <v>83212285.638742462</v>
      </c>
      <c r="BK75" s="22">
        <f>BK14*Constants!$H72*(1-Constants!$H90)</f>
        <v>83334488.507080629</v>
      </c>
      <c r="BL75" s="22">
        <f>BL14*Constants!$H72*(1-Constants!$H90)</f>
        <v>83373264.904235378</v>
      </c>
      <c r="BM75" s="22">
        <f>BM14*Constants!$H72*(1-Constants!$H90)</f>
        <v>83388016.969640121</v>
      </c>
      <c r="BN75" s="22">
        <f>BN14*Constants!$H72*(1-Constants!$H90)</f>
        <v>83404240.936934248</v>
      </c>
      <c r="BO75" s="22">
        <f>BO14*Constants!$H72*(1-Constants!$H90)</f>
        <v>83427747.238716751</v>
      </c>
      <c r="BP75" s="22">
        <f>BP14*Constants!$H72*(1-Constants!$H90)</f>
        <v>83455559.880208656</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11605978.16121785</v>
      </c>
      <c r="AM76" s="22">
        <f>AM15*Constants!$H73*(1-Constants!$H91)</f>
        <v>11751053.582661754</v>
      </c>
      <c r="AN76" s="22">
        <f>AN15*Constants!$H73*(1-Constants!$H91)</f>
        <v>11820171.834225625</v>
      </c>
      <c r="AO76" s="22">
        <f>AO15*Constants!$H73*(1-Constants!$H91)</f>
        <v>11868547.449574234</v>
      </c>
      <c r="AP76" s="22">
        <f>AP15*Constants!$H73*(1-Constants!$H91)</f>
        <v>11930540.495630503</v>
      </c>
      <c r="AQ76" s="22">
        <f>AQ15*Constants!$H73*(1-Constants!$H91)</f>
        <v>12010309.000628021</v>
      </c>
      <c r="AR76" s="22">
        <f>AR15*Constants!$H73*(1-Constants!$H91)</f>
        <v>12109693.479753926</v>
      </c>
      <c r="AS76" s="22">
        <f>AS15*Constants!$H73*(1-Constants!$H91)</f>
        <v>12221092.971609125</v>
      </c>
      <c r="AT76" s="22">
        <f>AT15*Constants!$H73*(1-Constants!$H91)</f>
        <v>12327921.890176715</v>
      </c>
      <c r="AU76" s="22">
        <f>AU15*Constants!$H73*(1-Constants!$H91)</f>
        <v>12445810.13109828</v>
      </c>
      <c r="AV76" s="22">
        <f>AV15*Constants!$H73*(1-Constants!$H91)</f>
        <v>12560608.415503003</v>
      </c>
      <c r="AW76" s="22">
        <f>AW15*Constants!$H73*(1-Constants!$H91)</f>
        <v>12717123.420792984</v>
      </c>
      <c r="AX76" s="22">
        <f>AX15*Constants!$H73*(1-Constants!$H91)</f>
        <v>12883177.885858977</v>
      </c>
      <c r="AY76" s="22">
        <f>AY15*Constants!$H73*(1-Constants!$H91)</f>
        <v>13057554.041795608</v>
      </c>
      <c r="AZ76" s="22">
        <f>AZ15*Constants!$H73*(1-Constants!$H91)</f>
        <v>13260701.069580745</v>
      </c>
      <c r="BA76" s="22">
        <f>BA15*Constants!$H73*(1-Constants!$H91)</f>
        <v>13446845.215809116</v>
      </c>
      <c r="BB76" s="22">
        <f>BB15*Constants!$H73*(1-Constants!$H91)</f>
        <v>13658350.383996466</v>
      </c>
      <c r="BC76" s="22">
        <f>BC15*Constants!$H73*(1-Constants!$H91)</f>
        <v>13890736.681568984</v>
      </c>
      <c r="BD76" s="22">
        <f>BD15*Constants!$H73*(1-Constants!$H91)</f>
        <v>14102449.632418942</v>
      </c>
      <c r="BE76" s="22">
        <f>BE15*Constants!$H73*(1-Constants!$H91)</f>
        <v>14314240.552401092</v>
      </c>
      <c r="BF76" s="22">
        <f>BF15*Constants!$H73*(1-Constants!$H91)</f>
        <v>14526817.734487677</v>
      </c>
      <c r="BG76" s="22">
        <f>BG15*Constants!$H73*(1-Constants!$H91)</f>
        <v>14763698.912409214</v>
      </c>
      <c r="BH76" s="22">
        <f>BH15*Constants!$H73*(1-Constants!$H91)</f>
        <v>14985632.358567486</v>
      </c>
      <c r="BI76" s="22">
        <f>BI15*Constants!$H73*(1-Constants!$H91)</f>
        <v>15213746.620050883</v>
      </c>
      <c r="BJ76" s="22">
        <f>BJ15*Constants!$H73*(1-Constants!$H91)</f>
        <v>15449084.666930601</v>
      </c>
      <c r="BK76" s="22">
        <f>BK15*Constants!$H73*(1-Constants!$H91)</f>
        <v>15692725.664482862</v>
      </c>
      <c r="BL76" s="22">
        <f>BL15*Constants!$H73*(1-Constants!$H91)</f>
        <v>15948549.968283568</v>
      </c>
      <c r="BM76" s="22">
        <f>BM15*Constants!$H73*(1-Constants!$H91)</f>
        <v>15957963.864999244</v>
      </c>
      <c r="BN76" s="22">
        <f>BN15*Constants!$H73*(1-Constants!$H91)</f>
        <v>15929361.580227233</v>
      </c>
      <c r="BO76" s="22">
        <f>BO15*Constants!$H73*(1-Constants!$H91)</f>
        <v>15911548.315913538</v>
      </c>
      <c r="BP76" s="22">
        <f>BP15*Constants!$H73*(1-Constants!$H91)</f>
        <v>15882080.63067084</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101250352.12850703</v>
      </c>
      <c r="AN82" s="22">
        <f>((AN41*Constants!$H$45*Constants!$H$48)*(1+Constants!$H$51))*Constants!$H$54*Constants!$H$42*Constants!$H$57*Constants!$H$58*ttokg</f>
        <v>101743058.05540071</v>
      </c>
      <c r="AO82" s="22">
        <f>((AO41*Constants!$H$45*Constants!$H$48)*(1+Constants!$H$51))*Constants!$H$54*Constants!$H$42*Constants!$H$57*Constants!$H$58*ttokg</f>
        <v>102071190.38756557</v>
      </c>
      <c r="AP82" s="22">
        <f>((AP41*Constants!$H$45*Constants!$H$48)*(1+Constants!$H$51))*Constants!$H$54*Constants!$H$42*Constants!$H$57*Constants!$H$58*ttokg</f>
        <v>102355374.4434797</v>
      </c>
      <c r="AQ82" s="22">
        <f>((AQ41*Constants!$H$45*Constants!$H$48)*(1+Constants!$H$51))*Constants!$H$54*Constants!$H$42*Constants!$H$57*Constants!$H$58*ttokg</f>
        <v>102669525.62600598</v>
      </c>
      <c r="AR82" s="22">
        <f>((AR41*Constants!$H$45*Constants!$H$48)*(1+Constants!$H$51))*Constants!$H$54*Constants!$H$42*Constants!$H$57*Constants!$H$58*ttokg</f>
        <v>103022252.84598526</v>
      </c>
      <c r="AS82" s="22">
        <f>((AS41*Constants!$H$45*Constants!$H$48)*(1+Constants!$H$51))*Constants!$H$54*Constants!$H$42*Constants!$H$57*Constants!$H$58*ttokg</f>
        <v>103390405.28795014</v>
      </c>
      <c r="AT82" s="22">
        <f>((AT41*Constants!$H$45*Constants!$H$48)*(1+Constants!$H$51))*Constants!$H$54*Constants!$H$42*Constants!$H$57*Constants!$H$58*ttokg</f>
        <v>103783343.43369195</v>
      </c>
      <c r="AU82" s="22">
        <f>((AU41*Constants!$H$45*Constants!$H$48)*(1+Constants!$H$51))*Constants!$H$54*Constants!$H$42*Constants!$H$57*Constants!$H$58*ttokg</f>
        <v>104165903.65036969</v>
      </c>
      <c r="AV82" s="22">
        <f>((AV41*Constants!$H$45*Constants!$H$48)*(1+Constants!$H$51))*Constants!$H$54*Constants!$H$42*Constants!$H$57*Constants!$H$58*ttokg</f>
        <v>104570641.44728965</v>
      </c>
      <c r="AW82" s="22">
        <f>((AW41*Constants!$H$45*Constants!$H$48)*(1+Constants!$H$51))*Constants!$H$54*Constants!$H$42*Constants!$H$57*Constants!$H$58*ttokg</f>
        <v>104967981.61892624</v>
      </c>
      <c r="AX82" s="22">
        <f>((AX41*Constants!$H$45*Constants!$H$48)*(1+Constants!$H$51))*Constants!$H$54*Constants!$H$42*Constants!$H$57*Constants!$H$58*ttokg</f>
        <v>105427473.52996138</v>
      </c>
      <c r="AY82" s="22">
        <f>((AY41*Constants!$H$45*Constants!$H$48)*(1+Constants!$H$51))*Constants!$H$54*Constants!$H$42*Constants!$H$57*Constants!$H$58*ttokg</f>
        <v>105903113.6039499</v>
      </c>
      <c r="AZ82" s="22">
        <f>((AZ41*Constants!$H$45*Constants!$H$48)*(1+Constants!$H$51))*Constants!$H$54*Constants!$H$42*Constants!$H$57*Constants!$H$58*ttokg</f>
        <v>106391828.05181521</v>
      </c>
      <c r="BA82" s="22">
        <f>((BA41*Constants!$H$45*Constants!$H$48)*(1+Constants!$H$51))*Constants!$H$54*Constants!$H$42*Constants!$H$57*Constants!$H$58*ttokg</f>
        <v>106932751.22423901</v>
      </c>
      <c r="BB82" s="22">
        <f>((BB41*Constants!$H$45*Constants!$H$48)*(1+Constants!$H$51))*Constants!$H$54*Constants!$H$42*Constants!$H$57*Constants!$H$58*ttokg</f>
        <v>107435953.5664791</v>
      </c>
      <c r="BC82" s="22">
        <f>((BC41*Constants!$H$45*Constants!$H$48)*(1+Constants!$H$51))*Constants!$H$54*Constants!$H$42*Constants!$H$57*Constants!$H$58*ttokg</f>
        <v>107962141.47166593</v>
      </c>
      <c r="BD82" s="22">
        <f>((BD41*Constants!$H$45*Constants!$H$48)*(1+Constants!$H$51))*Constants!$H$54*Constants!$H$42*Constants!$H$57*Constants!$H$58*ttokg</f>
        <v>108521244.27954043</v>
      </c>
      <c r="BE82" s="22">
        <f>((BE41*Constants!$H$45*Constants!$H$48)*(1+Constants!$H$51))*Constants!$H$54*Constants!$H$42*Constants!$H$57*Constants!$H$58*ttokg</f>
        <v>109035966.69403243</v>
      </c>
      <c r="BF82" s="22">
        <f>((BF41*Constants!$H$45*Constants!$H$48)*(1+Constants!$H$51))*Constants!$H$54*Constants!$H$42*Constants!$H$57*Constants!$H$58*ttokg</f>
        <v>109545479.04148431</v>
      </c>
      <c r="BG82" s="22">
        <f>((BG41*Constants!$H$45*Constants!$H$48)*(1+Constants!$H$51))*Constants!$H$54*Constants!$H$42*Constants!$H$57*Constants!$H$58*ttokg</f>
        <v>110051183.92844346</v>
      </c>
      <c r="BH82" s="22">
        <f>((BH41*Constants!$H$45*Constants!$H$48)*(1+Constants!$H$51))*Constants!$H$54*Constants!$H$42*Constants!$H$57*Constants!$H$58*ttokg</f>
        <v>110574383.64673647</v>
      </c>
      <c r="BI82" s="22">
        <f>((BI41*Constants!$H$45*Constants!$H$48)*(1+Constants!$H$51))*Constants!$H$54*Constants!$H$42*Constants!$H$57*Constants!$H$58*ttokg</f>
        <v>111065626.87054417</v>
      </c>
      <c r="BJ82" s="22">
        <f>((BJ41*Constants!$H$45*Constants!$H$48)*(1+Constants!$H$51))*Constants!$H$54*Constants!$H$42*Constants!$H$57*Constants!$H$58*ttokg</f>
        <v>111561773.93797724</v>
      </c>
      <c r="BK82" s="22">
        <f>((BK41*Constants!$H$45*Constants!$H$48)*(1+Constants!$H$51))*Constants!$H$54*Constants!$H$42*Constants!$H$57*Constants!$H$58*ttokg</f>
        <v>112064215.79961865</v>
      </c>
      <c r="BL82" s="22">
        <f>((BL41*Constants!$H$45*Constants!$H$48)*(1+Constants!$H$51))*Constants!$H$54*Constants!$H$42*Constants!$H$57*Constants!$H$58*ttokg</f>
        <v>112574296.71206822</v>
      </c>
      <c r="BM82" s="22">
        <f>((BM41*Constants!$H$45*Constants!$H$48)*(1+Constants!$H$51))*Constants!$H$54*Constants!$H$42*Constants!$H$57*Constants!$H$58*ttokg</f>
        <v>113077702.47041321</v>
      </c>
      <c r="BN82" s="22">
        <f>((BN41*Constants!$H$45*Constants!$H$48)*(1+Constants!$H$51))*Constants!$H$54*Constants!$H$42*Constants!$H$57*Constants!$H$58*ttokg</f>
        <v>113185375.98105231</v>
      </c>
      <c r="BO82" s="22">
        <f>((BO41*Constants!$H$45*Constants!$H$48)*(1+Constants!$H$51))*Constants!$H$54*Constants!$H$42*Constants!$H$57*Constants!$H$58*ttokg</f>
        <v>113232503.09108165</v>
      </c>
      <c r="BP82" s="22">
        <f>((BP41*Constants!$H$45*Constants!$H$48)*(1+Constants!$H$51))*Constants!$H$54*Constants!$H$42*Constants!$H$57*Constants!$H$58*ttokg</f>
        <v>113296815.77770551</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189189929.49584508</v>
      </c>
      <c r="AN85" s="22">
        <f>SUM(AN82:AN84)/Constants!$H$41</f>
        <v>190011106.04066786</v>
      </c>
      <c r="AO85" s="22">
        <f>SUM(AO82:AO84)/Constants!$H$41</f>
        <v>190557993.26094264</v>
      </c>
      <c r="AP85" s="22">
        <f>SUM(AP82:AP84)/Constants!$H$41</f>
        <v>191031633.35413286</v>
      </c>
      <c r="AQ85" s="22">
        <f>SUM(AQ82:AQ84)/Constants!$H$41</f>
        <v>191555218.65834329</v>
      </c>
      <c r="AR85" s="22">
        <f>SUM(AR82:AR84)/Constants!$H$41</f>
        <v>192143097.35830876</v>
      </c>
      <c r="AS85" s="22">
        <f>SUM(AS82:AS84)/Constants!$H$41</f>
        <v>192756684.7615836</v>
      </c>
      <c r="AT85" s="22">
        <f>SUM(AT82:AT84)/Constants!$H$41</f>
        <v>193411581.67115325</v>
      </c>
      <c r="AU85" s="22">
        <f>SUM(AU82:AU84)/Constants!$H$41</f>
        <v>194049182.03228283</v>
      </c>
      <c r="AV85" s="22">
        <f>SUM(AV82:AV84)/Constants!$H$41</f>
        <v>194723745.02714941</v>
      </c>
      <c r="AW85" s="22">
        <f>SUM(AW82:AW84)/Constants!$H$41</f>
        <v>195385978.64654374</v>
      </c>
      <c r="AX85" s="22">
        <f>SUM(AX82:AX84)/Constants!$H$41</f>
        <v>196151798.49826896</v>
      </c>
      <c r="AY85" s="22">
        <f>SUM(AY82:AY84)/Constants!$H$41</f>
        <v>196944531.95491651</v>
      </c>
      <c r="AZ85" s="22">
        <f>SUM(AZ82:AZ84)/Constants!$H$41</f>
        <v>197759056.03469202</v>
      </c>
      <c r="BA85" s="22">
        <f>SUM(BA82:BA84)/Constants!$H$41</f>
        <v>198660594.65539837</v>
      </c>
      <c r="BB85" s="22">
        <f>SUM(BB82:BB84)/Constants!$H$41</f>
        <v>199499265.22579852</v>
      </c>
      <c r="BC85" s="22">
        <f>SUM(BC82:BC84)/Constants!$H$41</f>
        <v>200376245.06777656</v>
      </c>
      <c r="BD85" s="22">
        <f>SUM(BD82:BD84)/Constants!$H$41</f>
        <v>201308083.08090073</v>
      </c>
      <c r="BE85" s="22">
        <f>SUM(BE82:BE84)/Constants!$H$41</f>
        <v>202165953.77172071</v>
      </c>
      <c r="BF85" s="22">
        <f>SUM(BF82:BF84)/Constants!$H$41</f>
        <v>203015141.01747388</v>
      </c>
      <c r="BG85" s="22">
        <f>SUM(BG82:BG84)/Constants!$H$41</f>
        <v>203857982.4957391</v>
      </c>
      <c r="BH85" s="22">
        <f>SUM(BH82:BH84)/Constants!$H$41</f>
        <v>204729982.02622744</v>
      </c>
      <c r="BI85" s="22">
        <f>SUM(BI82:BI84)/Constants!$H$41</f>
        <v>205548720.7325736</v>
      </c>
      <c r="BJ85" s="22">
        <f>SUM(BJ82:BJ84)/Constants!$H$41</f>
        <v>206375632.51162875</v>
      </c>
      <c r="BK85" s="22">
        <f>SUM(BK82:BK84)/Constants!$H$41</f>
        <v>207213035.61436442</v>
      </c>
      <c r="BL85" s="22">
        <f>SUM(BL82:BL84)/Constants!$H$41</f>
        <v>208063170.46844703</v>
      </c>
      <c r="BM85" s="22">
        <f>SUM(BM82:BM84)/Constants!$H$41</f>
        <v>208902180.06568867</v>
      </c>
      <c r="BN85" s="22">
        <f>SUM(BN82:BN84)/Constants!$H$41</f>
        <v>209081635.91675383</v>
      </c>
      <c r="BO85" s="22">
        <f>SUM(BO82:BO84)/Constants!$H$41</f>
        <v>209160181.10013607</v>
      </c>
      <c r="BP85" s="22">
        <f>SUM(BP82:BP84)/Constants!$H$41</f>
        <v>209267368.91117585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70.769750327374425</v>
      </c>
      <c r="AH4" s="22">
        <f>(Drivers!AI5*1000000)/Drivers!AI4</f>
        <v>72.105086719528387</v>
      </c>
      <c r="AI4" s="22">
        <f>(Drivers!AJ5*1000000)/Drivers!AJ4</f>
        <v>72.741280747136145</v>
      </c>
      <c r="AJ4" s="22">
        <f>(Drivers!AK5*1000000)/Drivers!AK4</f>
        <v>73.186550655883721</v>
      </c>
      <c r="AK4" s="22">
        <f>(Drivers!AL5*1000000)/Drivers!AL4</f>
        <v>73.757161236473507</v>
      </c>
      <c r="AL4" s="22">
        <f>(Drivers!AM5*1000000)/Drivers!AM4</f>
        <v>74.491384763868794</v>
      </c>
      <c r="AM4" s="22">
        <f>(Drivers!AN5*1000000)/Drivers!AN4</f>
        <v>75.406162129126386</v>
      </c>
      <c r="AN4" s="22">
        <f>(Drivers!AO5*1000000)/Drivers!AO4</f>
        <v>76.431530823982996</v>
      </c>
      <c r="AO4" s="22">
        <f>(Drivers!AP5*1000000)/Drivers!AP4</f>
        <v>77.414830002286024</v>
      </c>
      <c r="AP4" s="22">
        <f>(Drivers!AQ5*1000000)/Drivers!AQ4</f>
        <v>78.499923926141705</v>
      </c>
      <c r="AQ4" s="22">
        <f>(Drivers!AR5*1000000)/Drivers!AR4</f>
        <v>79.556576565139849</v>
      </c>
      <c r="AR4" s="22">
        <f>(Drivers!AS5*1000000)/Drivers!AS4</f>
        <v>80.997207792688599</v>
      </c>
      <c r="AS4" s="22">
        <f>(Drivers!AT5*1000000)/Drivers!AT4</f>
        <v>82.525644298854587</v>
      </c>
      <c r="AT4" s="22">
        <f>(Drivers!AU5*1000000)/Drivers!AU4</f>
        <v>84.130677216412835</v>
      </c>
      <c r="AU4" s="22">
        <f>(Drivers!AV5*1000000)/Drivers!AV4</f>
        <v>86.000529576375158</v>
      </c>
      <c r="AV4" s="22">
        <f>(Drivers!AW5*1000000)/Drivers!AW4</f>
        <v>87.713880123085687</v>
      </c>
      <c r="AW4" s="22">
        <f>(Drivers!AX5*1000000)/Drivers!AX4</f>
        <v>89.660664391559621</v>
      </c>
      <c r="AX4" s="22">
        <f>(Drivers!AY5*1000000)/Drivers!AY4</f>
        <v>91.799647529420042</v>
      </c>
      <c r="AY4" s="22">
        <f>(Drivers!AZ5*1000000)/Drivers!AZ4</f>
        <v>93.748344318624746</v>
      </c>
      <c r="AZ4" s="22">
        <f>(Drivers!BA5*1000000)/Drivers!BA4</f>
        <v>95.697758769157929</v>
      </c>
      <c r="BA4" s="22">
        <f>(Drivers!BB5*1000000)/Drivers!BB4</f>
        <v>97.654410313275747</v>
      </c>
      <c r="BB4" s="22">
        <f>(Drivers!BC5*1000000)/Drivers!BC4</f>
        <v>99.834766257423325</v>
      </c>
      <c r="BC4" s="22">
        <f>(Drivers!BD5*1000000)/Drivers!BD4</f>
        <v>101.87753686833535</v>
      </c>
      <c r="BD4" s="22">
        <f>(Drivers!BE5*1000000)/Drivers!BE4</f>
        <v>103.97719835403984</v>
      </c>
      <c r="BE4" s="22">
        <f>(Drivers!BF5*1000000)/Drivers!BF4</f>
        <v>106.14335065833241</v>
      </c>
      <c r="BF4" s="22">
        <f>(Drivers!BG5*1000000)/Drivers!BG4</f>
        <v>108.38592688119751</v>
      </c>
      <c r="BG4" s="22">
        <f>(Drivers!BH5*1000000)/Drivers!BH4</f>
        <v>110.74064347938176</v>
      </c>
      <c r="BH4" s="22">
        <f>(Drivers!BI5*1000000)/Drivers!BI4</f>
        <v>110.82729302174604</v>
      </c>
      <c r="BI4" s="22">
        <f>(Drivers!BJ5*1000000)/Drivers!BJ4</f>
        <v>110.56402532708982</v>
      </c>
      <c r="BJ4" s="22">
        <f>(Drivers!BK5*1000000)/Drivers!BK4</f>
        <v>110.4000644034241</v>
      </c>
      <c r="BK4" s="22">
        <f>(Drivers!BL5*1000000)/Drivers!BL4</f>
        <v>110.12883119172307</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960673.97747808218</v>
      </c>
      <c r="AH5" s="93">
        <f>IF('Net zero activities &amp; levers'!$C$12="Off",((Data!$AJ$5*'Intermediate calculations'!AH4)+Data!$AK$5)*Drivers!AI4,'Net zero supporting data'!K205)</f>
        <v>992675.58454756299</v>
      </c>
      <c r="AI5" s="93">
        <f>IF('Net zero activities &amp; levers'!$C$12="Off",((Data!$AJ$5*'Intermediate calculations'!AI4)+Data!$AK$5)*Drivers!AJ4,'Net zero supporting data'!L205)</f>
        <v>1014196.848447774</v>
      </c>
      <c r="AJ5" s="93">
        <f>IF('Net zero activities &amp; levers'!$C$12="Off",((Data!$AJ$5*'Intermediate calculations'!AJ4)+Data!$AK$5)*Drivers!AK4,'Net zero supporting data'!M205)</f>
        <v>1033018.7624629722</v>
      </c>
      <c r="AK5" s="93">
        <f>IF('Net zero activities &amp; levers'!$C$12="Off",((Data!$AJ$5*'Intermediate calculations'!AK4)+Data!$AK$5)*Drivers!AL4,'Net zero supporting data'!N205)</f>
        <v>1054173.8804485556</v>
      </c>
      <c r="AL5" s="93">
        <f>IF('Net zero activities &amp; levers'!$C$12="Off",((Data!$AJ$5*'Intermediate calculations'!AL4)+Data!$AK$5)*Drivers!AM4,'Net zero supporting data'!O205)</f>
        <v>1078365.1536807443</v>
      </c>
      <c r="AM5" s="93">
        <f>IF('Net zero activities &amp; levers'!$C$12="Off",((Data!$AJ$5*'Intermediate calculations'!AM4)+Data!$AK$5)*Drivers!AN4,'Net zero supporting data'!P205)</f>
        <v>1104148.4726221822</v>
      </c>
      <c r="AN5" s="93">
        <f>IF('Net zero activities &amp; levers'!$C$12="Off",((Data!$AJ$5*'Intermediate calculations'!AN4)+Data!$AK$5)*Drivers!AO4,'Net zero supporting data'!Q205)</f>
        <v>1132186.4338745577</v>
      </c>
      <c r="AO5" s="93">
        <f>IF('Net zero activities &amp; levers'!$C$12="Off",((Data!$AJ$5*'Intermediate calculations'!AO4)+Data!$AK$5)*Drivers!AP4,'Net zero supporting data'!R205)</f>
        <v>1159958.2598945089</v>
      </c>
      <c r="AP5" s="93">
        <f>IF('Net zero activities &amp; levers'!$C$12="Off",((Data!$AJ$5*'Intermediate calculations'!AP4)+Data!$AK$5)*Drivers!AQ4,'Net zero supporting data'!S205)</f>
        <v>1189905.1286139507</v>
      </c>
      <c r="AQ5" s="93">
        <f>IF('Net zero activities &amp; levers'!$C$12="Off",((Data!$AJ$5*'Intermediate calculations'!AQ4)+Data!$AK$5)*Drivers!AR4,'Net zero supporting data'!T205)</f>
        <v>1219838.9285444173</v>
      </c>
      <c r="AR5" s="93">
        <f>IF('Net zero activities &amp; levers'!$C$12="Off",((Data!$AJ$5*'Intermediate calculations'!AR4)+Data!$AK$5)*Drivers!AS4,'Net zero supporting data'!U205)</f>
        <v>1255298.8670549134</v>
      </c>
      <c r="AS5" s="93">
        <f>IF('Net zero activities &amp; levers'!$C$12="Off",((Data!$AJ$5*'Intermediate calculations'!AS4)+Data!$AK$5)*Drivers!AT4,'Net zero supporting data'!V205)</f>
        <v>1292814.9855901594</v>
      </c>
      <c r="AT5" s="93">
        <f>IF('Net zero activities &amp; levers'!$C$12="Off",((Data!$AJ$5*'Intermediate calculations'!AT4)+Data!$AK$5)*Drivers!AU4,'Net zero supporting data'!W205)</f>
        <v>1332234.6992351327</v>
      </c>
      <c r="AU5" s="93">
        <f>IF('Net zero activities &amp; levers'!$C$12="Off",((Data!$AJ$5*'Intermediate calculations'!AU4)+Data!$AK$5)*Drivers!AV4,'Net zero supporting data'!X205)</f>
        <v>1376956.634990873</v>
      </c>
      <c r="AV5" s="93">
        <f>IF('Net zero activities &amp; levers'!$C$12="Off",((Data!$AJ$5*'Intermediate calculations'!AV4)+Data!$AK$5)*Drivers!AW4,'Net zero supporting data'!Y205)</f>
        <v>1419529.5539811477</v>
      </c>
      <c r="AW5" s="93">
        <f>IF('Net zero activities &amp; levers'!$C$12="Off",((Data!$AJ$5*'Intermediate calculations'!AW4)+Data!$AK$5)*Drivers!AX4,'Net zero supporting data'!Z205)</f>
        <v>1465199.399531801</v>
      </c>
      <c r="AX5" s="93">
        <f>IF('Net zero activities &amp; levers'!$C$12="Off",((Data!$AJ$5*'Intermediate calculations'!AX4)+Data!$AK$5)*Drivers!AY4,'Net zero supporting data'!AA205)</f>
        <v>1514970.1627376061</v>
      </c>
      <c r="AY5" s="93">
        <f>IF('Net zero activities &amp; levers'!$C$12="Off",((Data!$AJ$5*'Intermediate calculations'!AY4)+Data!$AK$5)*Drivers!AZ4,'Net zero supporting data'!AB205)</f>
        <v>1561892.3409223314</v>
      </c>
      <c r="AZ5" s="93">
        <f>IF('Net zero activities &amp; levers'!$C$12="Off",((Data!$AJ$5*'Intermediate calculations'!AZ4)+Data!$AK$5)*Drivers!BA4,'Net zero supporting data'!AC205)</f>
        <v>1609433.6592372882</v>
      </c>
      <c r="BA5" s="93">
        <f>IF('Net zero activities &amp; levers'!$C$12="Off",((Data!$AJ$5*'Intermediate calculations'!BA4)+Data!$AK$5)*Drivers!BB4,'Net zero supporting data'!AD205)</f>
        <v>1657722.4006168272</v>
      </c>
      <c r="BB5" s="93">
        <f>IF('Net zero activities &amp; levers'!$C$12="Off",((Data!$AJ$5*'Intermediate calculations'!BB4)+Data!$AK$5)*Drivers!BC4,'Net zero supporting data'!AE205)</f>
        <v>1708950.6002391714</v>
      </c>
      <c r="BC5" s="93">
        <f>IF('Net zero activities &amp; levers'!$C$12="Off",((Data!$AJ$5*'Intermediate calculations'!BC4)+Data!$AK$5)*Drivers!BD4,'Net zero supporting data'!AF205)</f>
        <v>1758152.2458601512</v>
      </c>
      <c r="BD5" s="93">
        <f>IF('Net zero activities &amp; levers'!$C$12="Off",((Data!$AJ$5*'Intermediate calculations'!BD4)+Data!$AK$5)*Drivers!BE4,'Net zero supporting data'!AG205)</f>
        <v>1808980.4738577318</v>
      </c>
      <c r="BE5" s="93">
        <f>IF('Net zero activities &amp; levers'!$C$12="Off",((Data!$AJ$5*'Intermediate calculations'!BE4)+Data!$AK$5)*Drivers!BF4,'Net zero supporting data'!AH205)</f>
        <v>1861643.9078376307</v>
      </c>
      <c r="BF5" s="93">
        <f>IF('Net zero activities &amp; levers'!$C$12="Off",((Data!$AJ$5*'Intermediate calculations'!BF4)+Data!$AK$5)*Drivers!BG4,'Net zero supporting data'!AI205)</f>
        <v>1916362.4337581843</v>
      </c>
      <c r="BG5" s="93">
        <f>IF('Net zero activities &amp; levers'!$C$12="Off",((Data!$AJ$5*'Intermediate calculations'!BG4)+Data!$AK$5)*Drivers!BH4,'Net zero supporting data'!AJ205)</f>
        <v>1971690.4867919208</v>
      </c>
      <c r="BH5" s="93">
        <f>IF('Net zero activities &amp; levers'!$C$12="Off",((Data!$AJ$5*'Intermediate calculations'!BH4)+Data!$AK$5)*Drivers!BI4,'Net zero supporting data'!AK205)</f>
        <v>1983440.1970855568</v>
      </c>
      <c r="BI5" s="93">
        <f>IF('Net zero activities &amp; levers'!$C$12="Off",((Data!$AJ$5*'Intermediate calculations'!BI4)+Data!$AK$5)*Drivers!BJ4,'Net zero supporting data'!AL205)</f>
        <v>1988421.0512064127</v>
      </c>
      <c r="BJ5" s="93">
        <f>IF('Net zero activities &amp; levers'!$C$12="Off",((Data!$AJ$5*'Intermediate calculations'!BJ4)+Data!$AK$5)*Drivers!BK4,'Net zero supporting data'!AM205)</f>
        <v>1995351.4461672881</v>
      </c>
      <c r="BK5" s="93">
        <f>IF('Net zero activities &amp; levers'!$C$12="Off",((Data!$AJ$5*'Intermediate calculations'!BK4)+Data!$AK$5)*Drivers!BL4,'Net zero supporting data'!AN205)</f>
        <v>2000183.2091120351</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0.14387139653831313</v>
      </c>
      <c r="AP6" s="22"/>
      <c r="AQ6" s="22">
        <f>(AQ8-AD8)/AD8</f>
        <v>0.24366992095495035</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16.197862024571478</v>
      </c>
      <c r="AH7" s="45">
        <f>AH5*ttokg/Drivers!AI4</f>
        <v>16.54691503565364</v>
      </c>
      <c r="AI7" s="45">
        <f>AI5*ttokg/Drivers!AJ4</f>
        <v>16.713214285995171</v>
      </c>
      <c r="AJ7" s="45">
        <f>AJ5*ttokg/Drivers!AK4</f>
        <v>16.829606532402774</v>
      </c>
      <c r="AK7" s="45">
        <f>AK5*ttokg/Drivers!AL4</f>
        <v>16.978762462309639</v>
      </c>
      <c r="AL7" s="45">
        <f>AL5*ttokg/Drivers!AM4</f>
        <v>17.170686335987117</v>
      </c>
      <c r="AM7" s="45">
        <f>AM5*ttokg/Drivers!AN4</f>
        <v>17.409806452602755</v>
      </c>
      <c r="AN7" s="45">
        <f>AN5*ttokg/Drivers!AO4</f>
        <v>17.677834817973494</v>
      </c>
      <c r="AO7" s="45">
        <f>AO5*ttokg/Drivers!AP4</f>
        <v>17.934866335273529</v>
      </c>
      <c r="AP7" s="45">
        <f>AP5*ttokg/Drivers!AQ4</f>
        <v>18.218506700094135</v>
      </c>
      <c r="AQ7" s="45">
        <f>AQ5*ttokg/Drivers!AR4</f>
        <v>18.494712596583835</v>
      </c>
      <c r="AR7" s="45">
        <f>AR5*ttokg/Drivers!AS4</f>
        <v>18.87128936839169</v>
      </c>
      <c r="AS7" s="45">
        <f>AS5*ttokg/Drivers!AT4</f>
        <v>19.270818182149668</v>
      </c>
      <c r="AT7" s="45">
        <f>AT5*ttokg/Drivers!AU4</f>
        <v>19.690369072885144</v>
      </c>
      <c r="AU7" s="45">
        <f>AU5*ttokg/Drivers!AV4</f>
        <v>20.179142988101468</v>
      </c>
      <c r="AV7" s="45">
        <f>AV5*ttokg/Drivers!AW4</f>
        <v>20.627007788973021</v>
      </c>
      <c r="AW7" s="45">
        <f>AW5*ttokg/Drivers!AX4</f>
        <v>21.135891479128496</v>
      </c>
      <c r="AX7" s="45">
        <f>AX5*ttokg/Drivers!AY4</f>
        <v>21.695015389261592</v>
      </c>
      <c r="AY7" s="45">
        <f>AY5*ttokg/Drivers!AZ4</f>
        <v>22.204399006719097</v>
      </c>
      <c r="AZ7" s="45">
        <f>AZ5*ttokg/Drivers!BA4</f>
        <v>22.71397021874013</v>
      </c>
      <c r="BA7" s="45">
        <f>BA5*ttokg/Drivers!BB4</f>
        <v>23.225433185769141</v>
      </c>
      <c r="BB7" s="45">
        <f>BB5*ttokg/Drivers!BC4</f>
        <v>23.79537182595551</v>
      </c>
      <c r="BC7" s="45">
        <f>BC5*ttokg/Drivers!BD4</f>
        <v>24.329346064116447</v>
      </c>
      <c r="BD7" s="45">
        <f>BD5*ttokg/Drivers!BE4</f>
        <v>24.878191409862023</v>
      </c>
      <c r="BE7" s="45">
        <f>BE5*ttokg/Drivers!BF4</f>
        <v>25.444417260305787</v>
      </c>
      <c r="BF7" s="45">
        <f>BF5*ttokg/Drivers!BG4</f>
        <v>26.030620098610566</v>
      </c>
      <c r="BG7" s="45">
        <f>BG5*ttokg/Drivers!BH4</f>
        <v>26.646136101672202</v>
      </c>
      <c r="BH7" s="45">
        <f>BH5*ttokg/Drivers!BI4</f>
        <v>26.668786037560157</v>
      </c>
      <c r="BI7" s="45">
        <f>BI5*ttokg/Drivers!BJ4</f>
        <v>26.599968635383185</v>
      </c>
      <c r="BJ7" s="45">
        <f>BJ5*ttokg/Drivers!BK4</f>
        <v>26.557109731483305</v>
      </c>
      <c r="BK7" s="45">
        <f>BK5*ttokg/Drivers!BL4</f>
        <v>26.486210166545202</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965897.0024432051</v>
      </c>
      <c r="AH8" s="94">
        <f>IF('Net zero activities &amp; levers'!$C$14="Off",((Data!$AJ$14*'Net zero Intermediate calcs'!AH5)+Data!$AK$14),IF('Net zero activities &amp; levers'!$C$14="On",((Data!$AJ$14*'Net zero Intermediate calcs'!AH5)+Data!$AK$14)*(1-'Net zero supporting data'!K213),"ERROR"))</f>
        <v>1002460.9757336227</v>
      </c>
      <c r="AI8" s="94">
        <f>IF('Net zero activities &amp; levers'!$C$14="Off",((Data!$AJ$14*'Net zero Intermediate calcs'!AI5)+Data!$AK$14),IF('Net zero activities &amp; levers'!$C$14="On",((Data!$AJ$14*'Net zero Intermediate calcs'!AI5)+Data!$AK$14)*(1-'Net zero supporting data'!L213),"ERROR"))</f>
        <v>1027050.457027948</v>
      </c>
      <c r="AJ8" s="94">
        <f>IF('Net zero activities &amp; levers'!$C$14="Off",((Data!$AJ$14*'Net zero Intermediate calcs'!AJ5)+Data!$AK$14),IF('Net zero activities &amp; levers'!$C$14="On",((Data!$AJ$14*'Net zero Intermediate calcs'!AJ5)+Data!$AK$14)*(1-'Net zero supporting data'!M213),"ERROR"))</f>
        <v>1048555.7508037274</v>
      </c>
      <c r="AK8" s="94">
        <f>IF('Net zero activities &amp; levers'!$C$14="Off",((Data!$AJ$14*'Net zero Intermediate calcs'!AK5)+Data!$AK$14),IF('Net zero activities &amp; levers'!$C$14="On",((Data!$AJ$14*'Net zero Intermediate calcs'!AK5)+Data!$AK$14)*(1-'Net zero supporting data'!N213),"ERROR"))</f>
        <v>1072726.8859376938</v>
      </c>
      <c r="AL8" s="94">
        <f>IF('Net zero activities &amp; levers'!$C$14="Off",((Data!$AJ$14*'Net zero Intermediate calcs'!AL5)+Data!$AK$14),IF('Net zero activities &amp; levers'!$C$14="On",((Data!$AJ$14*'Net zero Intermediate calcs'!AL5)+Data!$AK$14)*(1-'Net zero supporting data'!O213),"ERROR"))</f>
        <v>1100367.031209226</v>
      </c>
      <c r="AM8" s="94">
        <f>IF('Net zero activities &amp; levers'!$C$14="Off",((Data!$AJ$14*'Net zero Intermediate calcs'!AM5)+Data!$AK$14),IF('Net zero activities &amp; levers'!$C$14="On",((Data!$AJ$14*'Net zero Intermediate calcs'!AM5)+Data!$AK$14)*(1-'Net zero supporting data'!P213),"ERROR"))</f>
        <v>1129826.195027662</v>
      </c>
      <c r="AN8" s="94">
        <f>IF('Net zero activities &amp; levers'!$C$14="Off",((Data!$AJ$14*'Net zero Intermediate calcs'!AN5)+Data!$AK$14),IF('Net zero activities &amp; levers'!$C$14="On",((Data!$AJ$14*'Net zero Intermediate calcs'!AN5)+Data!$AK$14)*(1-'Net zero supporting data'!Q213),"ERROR"))</f>
        <v>1161861.4382616594</v>
      </c>
      <c r="AO8" s="94">
        <f>IF('Net zero activities &amp; levers'!$C$14="Off",((Data!$AJ$14*'Net zero Intermediate calcs'!AO5)+Data!$AK$14),IF('Net zero activities &amp; levers'!$C$14="On",((Data!$AJ$14*'Net zero Intermediate calcs'!AO5)+Data!$AK$14)*(1-'Net zero supporting data'!R213),"ERROR"))</f>
        <v>1193592.6042188851</v>
      </c>
      <c r="AP8" s="94">
        <f>IF('Net zero activities &amp; levers'!$C$14="Off",((Data!$AJ$14*'Net zero Intermediate calcs'!AP5)+Data!$AK$14),IF('Net zero activities &amp; levers'!$C$14="On",((Data!$AJ$14*'Net zero Intermediate calcs'!AP5)+Data!$AK$14)*(1-'Net zero supporting data'!S213),"ERROR"))</f>
        <v>1227808.9017195681</v>
      </c>
      <c r="AQ8" s="94">
        <f>IF('Net zero activities &amp; levers'!$C$14="Off",((Data!$AJ$14*'Net zero Intermediate calcs'!AQ5)+Data!$AK$14),IF('Net zero activities &amp; levers'!$C$14="On",((Data!$AJ$14*'Net zero Intermediate calcs'!AQ5)+Data!$AK$14)*(1-'Net zero supporting data'!T213),"ERROR"))</f>
        <v>1262010.2672560534</v>
      </c>
      <c r="AR8" s="94">
        <f>IF('Net zero activities &amp; levers'!$C$14="Off",((Data!$AJ$14*'Net zero Intermediate calcs'!AR5)+Data!$AK$14),IF('Net zero activities &amp; levers'!$C$14="On",((Data!$AJ$14*'Net zero Intermediate calcs'!AR5)+Data!$AK$14)*(1-'Net zero supporting data'!U213),"ERROR"))</f>
        <v>1302525.615181006</v>
      </c>
      <c r="AS8" s="94">
        <f>IF('Net zero activities &amp; levers'!$C$14="Off",((Data!$AJ$14*'Net zero Intermediate calcs'!AS5)+Data!$AK$14),IF('Net zero activities &amp; levers'!$C$14="On",((Data!$AJ$14*'Net zero Intermediate calcs'!AS5)+Data!$AK$14)*(1-'Net zero supporting data'!V213),"ERROR"))</f>
        <v>1345390.286105332</v>
      </c>
      <c r="AT8" s="94">
        <f>IF('Net zero activities &amp; levers'!$C$14="Off",((Data!$AJ$14*'Net zero Intermediate calcs'!AT5)+Data!$AK$14),IF('Net zero activities &amp; levers'!$C$14="On",((Data!$AJ$14*'Net zero Intermediate calcs'!AT5)+Data!$AK$14)*(1-'Net zero supporting data'!W213),"ERROR"))</f>
        <v>1390429.9415733004</v>
      </c>
      <c r="AU8" s="94">
        <f>IF('Net zero activities &amp; levers'!$C$14="Off",((Data!$AJ$14*'Net zero Intermediate calcs'!AU5)+Data!$AK$14),IF('Net zero activities &amp; levers'!$C$14="On",((Data!$AJ$14*'Net zero Intermediate calcs'!AU5)+Data!$AK$14)*(1-'Net zero supporting data'!X213),"ERROR"))</f>
        <v>1441527.7399094386</v>
      </c>
      <c r="AV8" s="94">
        <f>IF('Net zero activities &amp; levers'!$C$14="Off",((Data!$AJ$14*'Net zero Intermediate calcs'!AV5)+Data!$AK$14),IF('Net zero activities &amp; levers'!$C$14="On",((Data!$AJ$14*'Net zero Intermediate calcs'!AV5)+Data!$AK$14)*(1-'Net zero supporting data'!Y213),"ERROR"))</f>
        <v>1490170.143069874</v>
      </c>
      <c r="AW8" s="94">
        <f>IF('Net zero activities &amp; levers'!$C$14="Off",((Data!$AJ$14*'Net zero Intermediate calcs'!AW5)+Data!$AK$14),IF('Net zero activities &amp; levers'!$C$14="On",((Data!$AJ$14*'Net zero Intermediate calcs'!AW5)+Data!$AK$14)*(1-'Net zero supporting data'!Z213),"ERROR"))</f>
        <v>1542350.9916524473</v>
      </c>
      <c r="AX8" s="94">
        <f>IF('Net zero activities &amp; levers'!$C$14="Off",((Data!$AJ$14*'Net zero Intermediate calcs'!AX5)+Data!$AK$14),IF('Net zero activities &amp; levers'!$C$14="On",((Data!$AJ$14*'Net zero Intermediate calcs'!AX5)+Data!$AK$14)*(1-'Net zero supporting data'!AA213),"ERROR"))</f>
        <v>1599217.4125340499</v>
      </c>
      <c r="AY8" s="94">
        <f>IF('Net zero activities &amp; levers'!$C$14="Off",((Data!$AJ$14*'Net zero Intermediate calcs'!AY5)+Data!$AK$14),IF('Net zero activities &amp; levers'!$C$14="On",((Data!$AJ$14*'Net zero Intermediate calcs'!AY5)+Data!$AK$14)*(1-'Net zero supporting data'!AB213),"ERROR"))</f>
        <v>1652829.1347875458</v>
      </c>
      <c r="AZ8" s="94">
        <f>IF('Net zero activities &amp; levers'!$C$14="Off",((Data!$AJ$14*'Net zero Intermediate calcs'!AZ5)+Data!$AK$14),IF('Net zero activities &amp; levers'!$C$14="On",((Data!$AJ$14*'Net zero Intermediate calcs'!AZ5)+Data!$AK$14)*(1-'Net zero supporting data'!AC213),"ERROR"))</f>
        <v>1707148.2659888379</v>
      </c>
      <c r="BA8" s="94">
        <f>IF('Net zero activities &amp; levers'!$C$14="Off",((Data!$AJ$14*'Net zero Intermediate calcs'!BA5)+Data!$AK$14),IF('Net zero activities &amp; levers'!$C$14="On",((Data!$AJ$14*'Net zero Intermediate calcs'!BA5)+Data!$AK$14)*(1-'Net zero supporting data'!AD213),"ERROR"))</f>
        <v>1762321.3779577427</v>
      </c>
      <c r="BB8" s="94">
        <f>IF('Net zero activities &amp; levers'!$C$14="Off",((Data!$AJ$14*'Net zero Intermediate calcs'!BB5)+Data!$AK$14),IF('Net zero activities &amp; levers'!$C$14="On",((Data!$AJ$14*'Net zero Intermediate calcs'!BB5)+Data!$AK$14)*(1-'Net zero supporting data'!AE213),"ERROR"))</f>
        <v>1820853.0172795039</v>
      </c>
      <c r="BC8" s="94">
        <f>IF('Net zero activities &amp; levers'!$C$14="Off",((Data!$AJ$14*'Net zero Intermediate calcs'!BC5)+Data!$AK$14),IF('Net zero activities &amp; levers'!$C$14="On",((Data!$AJ$14*'Net zero Intermediate calcs'!BC5)+Data!$AK$14)*(1-'Net zero supporting data'!AF213),"ERROR"))</f>
        <v>1877069.1833121711</v>
      </c>
      <c r="BD8" s="94">
        <f>IF('Net zero activities &amp; levers'!$C$14="Off",((Data!$AJ$14*'Net zero Intermediate calcs'!BD5)+Data!$AK$14),IF('Net zero activities &amp; levers'!$C$14="On",((Data!$AJ$14*'Net zero Intermediate calcs'!BD5)+Data!$AK$14)*(1-'Net zero supporting data'!AG213),"ERROR"))</f>
        <v>1935143.8283407073</v>
      </c>
      <c r="BE8" s="94">
        <f>IF('Net zero activities &amp; levers'!$C$14="Off",((Data!$AJ$14*'Net zero Intermediate calcs'!BE5)+Data!$AK$14),IF('Net zero activities &amp; levers'!$C$14="On",((Data!$AJ$14*'Net zero Intermediate calcs'!BE5)+Data!$AK$14)*(1-'Net zero supporting data'!AH213),"ERROR"))</f>
        <v>1995315.3187674829</v>
      </c>
      <c r="BF8" s="94">
        <f>IF('Net zero activities &amp; levers'!$C$14="Off",((Data!$AJ$14*'Net zero Intermediate calcs'!BF5)+Data!$AK$14),IF('Net zero activities &amp; levers'!$C$14="On",((Data!$AJ$14*'Net zero Intermediate calcs'!BF5)+Data!$AK$14)*(1-'Net zero supporting data'!AI213),"ERROR"))</f>
        <v>2057834.888984886</v>
      </c>
      <c r="BG8" s="94">
        <f>IF('Net zero activities &amp; levers'!$C$14="Off",((Data!$AJ$14*'Net zero Intermediate calcs'!BG5)+Data!$AK$14),IF('Net zero activities &amp; levers'!$C$14="On",((Data!$AJ$14*'Net zero Intermediate calcs'!BG5)+Data!$AK$14)*(1-'Net zero supporting data'!AJ213),"ERROR"))</f>
        <v>2121050.8846361064</v>
      </c>
      <c r="BH8" s="94">
        <f>IF('Net zero activities &amp; levers'!$C$14="Off",((Data!$AJ$14*'Net zero Intermediate calcs'!BH5)+Data!$AK$14),IF('Net zero activities &amp; levers'!$C$14="On",((Data!$AJ$14*'Net zero Intermediate calcs'!BH5)+Data!$AK$14)*(1-'Net zero supporting data'!AK213),"ERROR"))</f>
        <v>2134475.7133459235</v>
      </c>
      <c r="BI8" s="94">
        <f>IF('Net zero activities &amp; levers'!$C$14="Off",((Data!$AJ$14*'Net zero Intermediate calcs'!BI5)+Data!$AK$14),IF('Net zero activities &amp; levers'!$C$14="On",((Data!$AJ$14*'Net zero Intermediate calcs'!BI5)+Data!$AK$14)*(1-'Net zero supporting data'!AL213),"ERROR"))</f>
        <v>2140166.671823197</v>
      </c>
      <c r="BJ8" s="94">
        <f>IF('Net zero activities &amp; levers'!$C$14="Off",((Data!$AJ$14*'Net zero Intermediate calcs'!BJ5)+Data!$AK$14),IF('Net zero activities &amp; levers'!$C$14="On",((Data!$AJ$14*'Net zero Intermediate calcs'!BJ5)+Data!$AK$14)*(1-'Net zero supporting data'!AM213),"ERROR"))</f>
        <v>2148085.1109094378</v>
      </c>
      <c r="BK8" s="94">
        <f>IF('Net zero activities &amp; levers'!$C$14="Off",((Data!$AJ$14*'Net zero Intermediate calcs'!BK5)+Data!$AK$14),IF('Net zero activities &amp; levers'!$C$14="On",((Data!$AJ$14*'Net zero Intermediate calcs'!BK5)+Data!$AK$14)*(1-'Net zero supporting data'!AN213),"ERROR"))</f>
        <v>2153605.7227610173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714763.78180797177</v>
      </c>
      <c r="AH9" s="22">
        <f t="shared" si="1"/>
        <v>743826.04399434803</v>
      </c>
      <c r="AI9" s="22">
        <f t="shared" si="1"/>
        <v>764125.54002879327</v>
      </c>
      <c r="AJ9" s="22">
        <f t="shared" si="1"/>
        <v>782222.5900995807</v>
      </c>
      <c r="AK9" s="22">
        <f t="shared" si="1"/>
        <v>802399.71068139491</v>
      </c>
      <c r="AL9" s="22">
        <f t="shared" si="1"/>
        <v>825275.27340691956</v>
      </c>
      <c r="AM9" s="22">
        <f t="shared" si="1"/>
        <v>849629.29866080184</v>
      </c>
      <c r="AN9" s="22">
        <f t="shared" si="1"/>
        <v>876043.52444929117</v>
      </c>
      <c r="AO9" s="22">
        <f t="shared" si="1"/>
        <v>902356.00878947717</v>
      </c>
      <c r="AP9" s="22">
        <f t="shared" si="1"/>
        <v>930679.14750343258</v>
      </c>
      <c r="AQ9" s="22">
        <f t="shared" si="1"/>
        <v>959127.8031146006</v>
      </c>
      <c r="AR9" s="22">
        <f t="shared" si="1"/>
        <v>995129.56999828864</v>
      </c>
      <c r="AS9" s="22">
        <f t="shared" si="1"/>
        <v>1033259.739728895</v>
      </c>
      <c r="AT9" s="22">
        <f t="shared" si="1"/>
        <v>1073411.9148945878</v>
      </c>
      <c r="AU9" s="22">
        <f t="shared" si="1"/>
        <v>1118625.5261697245</v>
      </c>
      <c r="AV9" s="22">
        <f t="shared" si="1"/>
        <v>1162332.7115945017</v>
      </c>
      <c r="AW9" s="22">
        <f t="shared" si="1"/>
        <v>1209203.1774555186</v>
      </c>
      <c r="AX9" s="22">
        <f t="shared" si="1"/>
        <v>1260183.3210768313</v>
      </c>
      <c r="AY9" s="22">
        <f t="shared" si="1"/>
        <v>1309040.6747517362</v>
      </c>
      <c r="AZ9" s="22">
        <f t="shared" si="1"/>
        <v>1358890.0197271151</v>
      </c>
      <c r="BA9" s="22">
        <f t="shared" si="1"/>
        <v>1409857.1023661941</v>
      </c>
      <c r="BB9" s="22">
        <f t="shared" si="1"/>
        <v>1462144.9728754417</v>
      </c>
      <c r="BC9" s="22">
        <f t="shared" si="1"/>
        <v>1512917.7617496101</v>
      </c>
      <c r="BD9" s="22">
        <f t="shared" si="1"/>
        <v>1565531.3571276322</v>
      </c>
      <c r="BE9" s="22">
        <f t="shared" si="1"/>
        <v>1620196.0388391963</v>
      </c>
      <c r="BF9" s="22">
        <f t="shared" si="1"/>
        <v>1677135.4345226821</v>
      </c>
      <c r="BG9" s="22">
        <f t="shared" si="1"/>
        <v>1735019.6236323351</v>
      </c>
      <c r="BH9" s="22">
        <f t="shared" si="1"/>
        <v>1752404.5606570032</v>
      </c>
      <c r="BI9" s="22">
        <f t="shared" si="1"/>
        <v>1763497.3375823146</v>
      </c>
      <c r="BJ9" s="22">
        <f t="shared" si="1"/>
        <v>1776466.3867221051</v>
      </c>
      <c r="BK9" s="22">
        <f t="shared" si="1"/>
        <v>1787492.7498916443</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251133.22063523333</v>
      </c>
      <c r="AH10" s="22">
        <f t="shared" si="2"/>
        <v>258634.93173927465</v>
      </c>
      <c r="AI10" s="22">
        <f t="shared" si="2"/>
        <v>262924.91699915472</v>
      </c>
      <c r="AJ10" s="22">
        <f t="shared" si="2"/>
        <v>266333.16070414672</v>
      </c>
      <c r="AK10" s="22">
        <f t="shared" si="2"/>
        <v>270327.17525629885</v>
      </c>
      <c r="AL10" s="22">
        <f t="shared" si="2"/>
        <v>275091.75780230644</v>
      </c>
      <c r="AM10" s="22">
        <f t="shared" si="2"/>
        <v>280196.89636686014</v>
      </c>
      <c r="AN10" s="22">
        <f t="shared" si="2"/>
        <v>285817.91381236818</v>
      </c>
      <c r="AO10" s="22">
        <f t="shared" si="2"/>
        <v>291236.5954294079</v>
      </c>
      <c r="AP10" s="22">
        <f t="shared" si="2"/>
        <v>297129.75421613548</v>
      </c>
      <c r="AQ10" s="22">
        <f t="shared" si="2"/>
        <v>302882.4641414528</v>
      </c>
      <c r="AR10" s="22">
        <f t="shared" si="2"/>
        <v>307396.04518271738</v>
      </c>
      <c r="AS10" s="22">
        <f t="shared" si="2"/>
        <v>312130.54637643695</v>
      </c>
      <c r="AT10" s="22">
        <f t="shared" si="2"/>
        <v>317018.02667871257</v>
      </c>
      <c r="AU10" s="22">
        <f t="shared" si="2"/>
        <v>322902.21373971412</v>
      </c>
      <c r="AV10" s="22">
        <f t="shared" si="2"/>
        <v>327837.43147537229</v>
      </c>
      <c r="AW10" s="22">
        <f t="shared" si="2"/>
        <v>333147.81419692864</v>
      </c>
      <c r="AX10" s="22">
        <f t="shared" si="2"/>
        <v>339034.09145721863</v>
      </c>
      <c r="AY10" s="22">
        <f t="shared" si="2"/>
        <v>343788.46003580955</v>
      </c>
      <c r="AZ10" s="22">
        <f t="shared" si="2"/>
        <v>348258.24626172287</v>
      </c>
      <c r="BA10" s="22">
        <f t="shared" si="2"/>
        <v>352464.27559154853</v>
      </c>
      <c r="BB10" s="22">
        <f t="shared" si="2"/>
        <v>358708.04440406221</v>
      </c>
      <c r="BC10" s="22">
        <f t="shared" si="2"/>
        <v>364151.42156256107</v>
      </c>
      <c r="BD10" s="22">
        <f t="shared" si="2"/>
        <v>369612.4712130751</v>
      </c>
      <c r="BE10" s="22">
        <f t="shared" si="2"/>
        <v>375119.27992828656</v>
      </c>
      <c r="BF10" s="22">
        <f t="shared" si="2"/>
        <v>380699.4544622039</v>
      </c>
      <c r="BG10" s="22">
        <f t="shared" si="2"/>
        <v>386031.26100377133</v>
      </c>
      <c r="BH10" s="22">
        <f t="shared" si="2"/>
        <v>382071.15268892027</v>
      </c>
      <c r="BI10" s="22">
        <f t="shared" si="2"/>
        <v>376669.33424088242</v>
      </c>
      <c r="BJ10" s="22">
        <f t="shared" si="2"/>
        <v>371618.72418733267</v>
      </c>
      <c r="BK10" s="22">
        <f t="shared" si="2"/>
        <v>366112.97286937293</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2126788.8104642131</v>
      </c>
      <c r="AH12" s="22">
        <f>((Data!$AJ$6*'Net zero Intermediate calcs'!AH4)+Data!$AK$6)*Drivers!AI4</f>
        <v>2173089.5020271786</v>
      </c>
      <c r="AI12" s="22">
        <f>((Data!$AJ$6*'Net zero Intermediate calcs'!AI4)+Data!$AK$6)*Drivers!AJ4</f>
        <v>2208622.5995796635</v>
      </c>
      <c r="AJ12" s="22">
        <f>((Data!$AJ$6*'Net zero Intermediate calcs'!AJ4)+Data!$AK$6)*Drivers!AK4</f>
        <v>2241494.9223212227</v>
      </c>
      <c r="AK12" s="22">
        <f>((Data!$AJ$6*'Net zero Intermediate calcs'!AK4)+Data!$AK$6)*Drivers!AL4</f>
        <v>2276950.3872288265</v>
      </c>
      <c r="AL12" s="22">
        <f>((Data!$AJ$6*'Net zero Intermediate calcs'!AL4)+Data!$AK$6)*Drivers!AM4</f>
        <v>2315722.9848877587</v>
      </c>
      <c r="AM12" s="22">
        <f>((Data!$AJ$6*'Net zero Intermediate calcs'!AM4)+Data!$AK$6)*Drivers!AN4</f>
        <v>2354321.5717716757</v>
      </c>
      <c r="AN12" s="22">
        <f>((Data!$AJ$6*'Net zero Intermediate calcs'!AN4)+Data!$AK$6)*Drivers!AO4</f>
        <v>2395384.3251724672</v>
      </c>
      <c r="AO12" s="22">
        <f>((Data!$AJ$6*'Net zero Intermediate calcs'!AO4)+Data!$AK$6)*Drivers!AP4</f>
        <v>2436286.6062617288</v>
      </c>
      <c r="AP12" s="22">
        <f>((Data!$AJ$6*'Net zero Intermediate calcs'!AP4)+Data!$AK$6)*Drivers!AQ4</f>
        <v>2479572.426546535</v>
      </c>
      <c r="AQ12" s="22">
        <f>((Data!$AJ$6*'Net zero Intermediate calcs'!AQ4)+Data!$AK$6)*Drivers!AR4</f>
        <v>2522963.6925429017</v>
      </c>
      <c r="AR12" s="22">
        <f>((Data!$AJ$6*'Net zero Intermediate calcs'!AR4)+Data!$AK$6)*Drivers!AS4</f>
        <v>2570588.2554708915</v>
      </c>
      <c r="AS12" s="22">
        <f>((Data!$AJ$6*'Net zero Intermediate calcs'!AS4)+Data!$AK$6)*Drivers!AT4</f>
        <v>2620445.8566444675</v>
      </c>
      <c r="AT12" s="22">
        <f>((Data!$AJ$6*'Net zero Intermediate calcs'!AT4)+Data!$AK$6)*Drivers!AU4</f>
        <v>2672378.3338446072</v>
      </c>
      <c r="AU12" s="22">
        <f>((Data!$AJ$6*'Net zero Intermediate calcs'!AU4)+Data!$AK$6)*Drivers!AV4</f>
        <v>2729926.6644176729</v>
      </c>
      <c r="AV12" s="22">
        <f>((Data!$AJ$6*'Net zero Intermediate calcs'!AV4)+Data!$AK$6)*Drivers!AW4</f>
        <v>2785330.029809528</v>
      </c>
      <c r="AW12" s="22">
        <f>((Data!$AJ$6*'Net zero Intermediate calcs'!AW4)+Data!$AK$6)*Drivers!AX4</f>
        <v>2842468.5411097282</v>
      </c>
      <c r="AX12" s="22">
        <f>((Data!$AJ$6*'Net zero Intermediate calcs'!AX4)+Data!$AK$6)*Drivers!AY4</f>
        <v>2903948.8250705744</v>
      </c>
      <c r="AY12" s="22">
        <f>((Data!$AJ$6*'Net zero Intermediate calcs'!AY4)+Data!$AK$6)*Drivers!AZ4</f>
        <v>2962532.4194807908</v>
      </c>
      <c r="AZ12" s="22">
        <f>((Data!$AJ$6*'Net zero Intermediate calcs'!AZ4)+Data!$AK$6)*Drivers!BA4</f>
        <v>3021832.0094715501</v>
      </c>
      <c r="BA12" s="22">
        <f>((Data!$AJ$6*'Net zero Intermediate calcs'!BA4)+Data!$AK$6)*Drivers!BB4</f>
        <v>3081981.7417173516</v>
      </c>
      <c r="BB12" s="22">
        <f>((Data!$AJ$6*'Net zero Intermediate calcs'!BB4)+Data!$AK$6)*Drivers!BC4</f>
        <v>3143760.8921480845</v>
      </c>
      <c r="BC12" s="22">
        <f>((Data!$AJ$6*'Net zero Intermediate calcs'!BC4)+Data!$AK$6)*Drivers!BD4</f>
        <v>3203481.3532342464</v>
      </c>
      <c r="BD12" s="22">
        <f>((Data!$AJ$6*'Net zero Intermediate calcs'!BD4)+Data!$AK$6)*Drivers!BE4</f>
        <v>3264948.7525830963</v>
      </c>
      <c r="BE12" s="22">
        <f>((Data!$AJ$6*'Net zero Intermediate calcs'!BE4)+Data!$AK$6)*Drivers!BF4</f>
        <v>3328380.7304510404</v>
      </c>
      <c r="BF12" s="22">
        <f>((Data!$AJ$6*'Net zero Intermediate calcs'!BF4)+Data!$AK$6)*Drivers!BG4</f>
        <v>3394006.6605945979</v>
      </c>
      <c r="BG12" s="22">
        <f>((Data!$AJ$6*'Net zero Intermediate calcs'!BG4)+Data!$AK$6)*Drivers!BH4</f>
        <v>3458774.981037756</v>
      </c>
      <c r="BH12" s="22">
        <f>((Data!$AJ$6*'Net zero Intermediate calcs'!BH4)+Data!$AK$6)*Drivers!BI4</f>
        <v>3478186.1872284049</v>
      </c>
      <c r="BI12" s="22">
        <f>((Data!$AJ$6*'Net zero Intermediate calcs'!BI4)+Data!$AK$6)*Drivers!BJ4</f>
        <v>3490583.2018582057</v>
      </c>
      <c r="BJ12" s="22">
        <f>((Data!$AJ$6*'Net zero Intermediate calcs'!BJ4)+Data!$AK$6)*Drivers!BK4</f>
        <v>3505047.7620642767</v>
      </c>
      <c r="BK12" s="22">
        <f>((Data!$AJ$6*'Net zero Intermediate calcs'!BK4)+Data!$AK$6)*Drivers!BL4</f>
        <v>3517363.2615918801</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35.859649074430969</v>
      </c>
      <c r="AH13" s="45">
        <f>AH12*ttokg/Drivers!AI4</f>
        <v>36.223241424138926</v>
      </c>
      <c r="AI13" s="45">
        <f>AI12*ttokg/Drivers!AJ4</f>
        <v>36.396467648427588</v>
      </c>
      <c r="AJ13" s="45">
        <f>AJ12*ttokg/Drivers!AK4</f>
        <v>36.517708058954128</v>
      </c>
      <c r="AK13" s="45">
        <f>AK12*ttokg/Drivers!AL4</f>
        <v>36.673076880611276</v>
      </c>
      <c r="AL13" s="45">
        <f>AL12*ttokg/Drivers!AM4</f>
        <v>36.872995087817394</v>
      </c>
      <c r="AM13" s="45">
        <f>AM12*ttokg/Drivers!AN4</f>
        <v>37.122075434648323</v>
      </c>
      <c r="AN13" s="45">
        <f>AN12*ttokg/Drivers!AO4</f>
        <v>37.401268164862572</v>
      </c>
      <c r="AO13" s="45">
        <f>AO12*ttokg/Drivers!AP4</f>
        <v>37.669005987935307</v>
      </c>
      <c r="AP13" s="45">
        <f>AP12*ttokg/Drivers!AQ4</f>
        <v>37.964461014658653</v>
      </c>
      <c r="AQ13" s="45">
        <f>AQ12*ttokg/Drivers!AR4</f>
        <v>38.252171900167241</v>
      </c>
      <c r="AR13" s="45">
        <f>AR12*ttokg/Drivers!AS4</f>
        <v>38.644434476222841</v>
      </c>
      <c r="AS13" s="45">
        <f>AS12*ttokg/Drivers!AT4</f>
        <v>39.060605130989394</v>
      </c>
      <c r="AT13" s="45">
        <f>AT12*ttokg/Drivers!AU4</f>
        <v>39.497631855702778</v>
      </c>
      <c r="AU13" s="45">
        <f>AU12*ttokg/Drivers!AV4</f>
        <v>40.006764997853587</v>
      </c>
      <c r="AV13" s="45">
        <f>AV12*ttokg/Drivers!AW4</f>
        <v>40.473285010947087</v>
      </c>
      <c r="AW13" s="45">
        <f>AW12*ttokg/Drivers!AX4</f>
        <v>41.003365573948265</v>
      </c>
      <c r="AX13" s="45">
        <f>AX12*ttokg/Drivers!AY4</f>
        <v>41.585779046426069</v>
      </c>
      <c r="AY13" s="45">
        <f>AY12*ttokg/Drivers!AZ4</f>
        <v>42.116380360535693</v>
      </c>
      <c r="AZ13" s="45">
        <f>AZ12*ttokg/Drivers!BA4</f>
        <v>42.647177083210707</v>
      </c>
      <c r="BA13" s="45">
        <f>BA12*ttokg/Drivers!BB4</f>
        <v>43.179944359430856</v>
      </c>
      <c r="BB13" s="45">
        <f>BB12*ttokg/Drivers!BC4</f>
        <v>43.773623035149107</v>
      </c>
      <c r="BC13" s="45">
        <f>BC12*ttokg/Drivers!BD4</f>
        <v>44.329839259540158</v>
      </c>
      <c r="BD13" s="45">
        <f>BD12*ttokg/Drivers!BE4</f>
        <v>44.901546027710516</v>
      </c>
      <c r="BE13" s="45">
        <f>BE12*ttokg/Drivers!BF4</f>
        <v>45.491357262370727</v>
      </c>
      <c r="BF13" s="45">
        <f>BF12*ttokg/Drivers!BG4</f>
        <v>46.10197759973417</v>
      </c>
      <c r="BG13" s="45">
        <f>BG12*ttokg/Drivers!BH4</f>
        <v>46.743132102719834</v>
      </c>
      <c r="BH13" s="45">
        <f>BH12*ttokg/Drivers!BI4</f>
        <v>46.766725491542651</v>
      </c>
      <c r="BI13" s="45">
        <f>BI12*ttokg/Drivers!BJ4</f>
        <v>46.695041592066325</v>
      </c>
      <c r="BJ13" s="45">
        <f>BJ12*ttokg/Drivers!BK4</f>
        <v>46.650397457564942</v>
      </c>
      <c r="BK13" s="45">
        <f>BK12*ttokg/Drivers!BL4</f>
        <v>46.5765446656088</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1.7749872999789747E-2</v>
      </c>
      <c r="AH14" s="22">
        <f>((Data!$AJ$6*LN('Net zero Intermediate calcs'!AH4))+Data!$AK$6)</f>
        <v>1.7754962810487631E-2</v>
      </c>
      <c r="AI14" s="22">
        <f>((Data!$AJ$6*LN('Net zero Intermediate calcs'!AI4))+Data!$AK$6)</f>
        <v>1.7757354687360449E-2</v>
      </c>
      <c r="AJ14" s="22">
        <f>((Data!$AJ$6*LN('Net zero Intermediate calcs'!AJ4))+Data!$AK$6)</f>
        <v>1.7759016341420956E-2</v>
      </c>
      <c r="AK14" s="22">
        <f>((Data!$AJ$6*LN('Net zero Intermediate calcs'!AK4))+Data!$AK$6)</f>
        <v>1.7761131023302991E-2</v>
      </c>
      <c r="AL14" s="22">
        <f>((Data!$AJ$6*LN('Net zero Intermediate calcs'!AL4))+Data!$AK$6)</f>
        <v>1.776382811338861E-2</v>
      </c>
      <c r="AM14" s="22">
        <f>((Data!$AJ$6*LN('Net zero Intermediate calcs'!AM4))+Data!$AK$6)</f>
        <v>1.7767151495848281E-2</v>
      </c>
      <c r="AN14" s="22">
        <f>((Data!$AJ$6*LN('Net zero Intermediate calcs'!AN4))+Data!$AK$6)</f>
        <v>1.7770829067194134E-2</v>
      </c>
      <c r="AO14" s="22">
        <f>((Data!$AJ$6*LN('Net zero Intermediate calcs'!AO4))+Data!$AK$6)</f>
        <v>1.7774309701607083E-2</v>
      </c>
      <c r="AP14" s="22">
        <f>((Data!$AJ$6*LN('Net zero Intermediate calcs'!AP4))+Data!$AK$6)</f>
        <v>1.7778099718774146E-2</v>
      </c>
      <c r="AQ14" s="22">
        <f>((Data!$AJ$6*LN('Net zero Intermediate calcs'!AQ4))+Data!$AK$6)</f>
        <v>1.7781740381081011E-2</v>
      </c>
      <c r="AR14" s="22">
        <f>((Data!$AJ$6*LN('Net zero Intermediate calcs'!AR4))+Data!$AK$6)</f>
        <v>1.7786626881956841E-2</v>
      </c>
      <c r="AS14" s="22">
        <f>((Data!$AJ$6*LN('Net zero Intermediate calcs'!AS4))+Data!$AK$6)</f>
        <v>1.7791717091302794E-2</v>
      </c>
      <c r="AT14" s="22">
        <f>((Data!$AJ$6*LN('Net zero Intermediate calcs'!AT4))+Data!$AK$6)</f>
        <v>1.7796961899699194E-2</v>
      </c>
      <c r="AU14" s="22">
        <f>((Data!$AJ$6*LN('Net zero Intermediate calcs'!AU4))+Data!$AK$6)</f>
        <v>1.780294732298952E-2</v>
      </c>
      <c r="AV14" s="22">
        <f>((Data!$AJ$6*LN('Net zero Intermediate calcs'!AV4))+Data!$AK$6)</f>
        <v>1.7808318611904184E-2</v>
      </c>
      <c r="AW14" s="22">
        <f>((Data!$AJ$6*LN('Net zero Intermediate calcs'!AW4))+Data!$AK$6)</f>
        <v>1.7814295815126804E-2</v>
      </c>
      <c r="AX14" s="22">
        <f>((Data!$AJ$6*LN('Net zero Intermediate calcs'!AX4))+Data!$AK$6)</f>
        <v>1.7820715295437054E-2</v>
      </c>
      <c r="AY14" s="22">
        <f>((Data!$AJ$6*LN('Net zero Intermediate calcs'!AY4))+Data!$AK$6)</f>
        <v>1.7826434794943145E-2</v>
      </c>
      <c r="AZ14" s="22">
        <f>((Data!$AJ$6*LN('Net zero Intermediate calcs'!AZ4))+Data!$AK$6)</f>
        <v>1.7832038662742952E-2</v>
      </c>
      <c r="BA14" s="22">
        <f>((Data!$AJ$6*LN('Net zero Intermediate calcs'!BA4))+Data!$AK$6)</f>
        <v>1.783754969958521E-2</v>
      </c>
      <c r="BB14" s="22">
        <f>((Data!$AJ$6*LN('Net zero Intermediate calcs'!BB4))+Data!$AK$6)</f>
        <v>1.7843562209323347E-2</v>
      </c>
      <c r="BC14" s="22">
        <f>((Data!$AJ$6*LN('Net zero Intermediate calcs'!BC4))+Data!$AK$6)</f>
        <v>1.7849077343818995E-2</v>
      </c>
      <c r="BD14" s="22">
        <f>((Data!$AJ$6*LN('Net zero Intermediate calcs'!BD4))+Data!$AK$6)</f>
        <v>1.7854632004434486E-2</v>
      </c>
      <c r="BE14" s="22">
        <f>((Data!$AJ$6*LN('Net zero Intermediate calcs'!BE4))+Data!$AK$6)</f>
        <v>1.7860246230489957E-2</v>
      </c>
      <c r="BF14" s="22">
        <f>((Data!$AJ$6*LN('Net zero Intermediate calcs'!BF4))+Data!$AK$6)</f>
        <v>1.7865939090575957E-2</v>
      </c>
      <c r="BG14" s="22">
        <f>((Data!$AJ$6*LN('Net zero Intermediate calcs'!BG4))+Data!$AK$6)</f>
        <v>1.7871791226012592E-2</v>
      </c>
      <c r="BH14" s="22">
        <f>((Data!$AJ$6*LN('Net zero Intermediate calcs'!BH4))+Data!$AK$6)</f>
        <v>1.7872004193560137E-2</v>
      </c>
      <c r="BI14" s="22">
        <f>((Data!$AJ$6*LN('Net zero Intermediate calcs'!BI4))+Data!$AK$6)</f>
        <v>1.7871356616827681E-2</v>
      </c>
      <c r="BJ14" s="22">
        <f>((Data!$AJ$6*LN('Net zero Intermediate calcs'!BJ4))+Data!$AK$6)</f>
        <v>1.7870952531777035E-2</v>
      </c>
      <c r="BK14" s="22">
        <f>((Data!$AJ$6*LN('Net zero Intermediate calcs'!BK4))+Data!$AK$6)</f>
        <v>1.7870282752617289E-2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3046613.2427450046</v>
      </c>
      <c r="AH15" s="22">
        <f>((Data!$AJ$17*'Net zero Intermediate calcs'!AH12)+Data!$AK$17)</f>
        <v>3097273.2579534007</v>
      </c>
      <c r="AI15" s="22">
        <f>((Data!$AJ$17*'Net zero Intermediate calcs'!AI12)+Data!$AK$17)</f>
        <v>3136151.8837718144</v>
      </c>
      <c r="AJ15" s="22">
        <f>((Data!$AJ$17*'Net zero Intermediate calcs'!AJ12)+Data!$AK$17)</f>
        <v>3172119.2163063185</v>
      </c>
      <c r="AK15" s="22">
        <f>((Data!$AJ$17*'Net zero Intermediate calcs'!AK12)+Data!$AK$17)</f>
        <v>3210912.900175971</v>
      </c>
      <c r="AL15" s="22">
        <f>((Data!$AJ$17*'Net zero Intermediate calcs'!AL12)+Data!$AK$17)</f>
        <v>3253336.0329794912</v>
      </c>
      <c r="AM15" s="22">
        <f>((Data!$AJ$17*'Net zero Intermediate calcs'!AM12)+Data!$AK$17)</f>
        <v>3295568.7714668345</v>
      </c>
      <c r="AN15" s="22">
        <f>((Data!$AJ$17*'Net zero Intermediate calcs'!AN12)+Data!$AK$17)</f>
        <v>3340497.6837910432</v>
      </c>
      <c r="AO15" s="22">
        <f>((Data!$AJ$17*'Net zero Intermediate calcs'!AO12)+Data!$AK$17)</f>
        <v>3385251.0149420947</v>
      </c>
      <c r="AP15" s="22">
        <f>((Data!$AJ$17*'Net zero Intermediate calcs'!AP12)+Data!$AK$17)</f>
        <v>3432612.3013486713</v>
      </c>
      <c r="AQ15" s="22">
        <f>((Data!$AJ$17*'Net zero Intermediate calcs'!AQ12)+Data!$AK$17)</f>
        <v>3480088.9614391178</v>
      </c>
      <c r="AR15" s="22">
        <f>((Data!$AJ$17*'Net zero Intermediate calcs'!AR12)+Data!$AK$17)</f>
        <v>3532197.4937478444</v>
      </c>
      <c r="AS15" s="22">
        <f>((Data!$AJ$17*'Net zero Intermediate calcs'!AS12)+Data!$AK$17)</f>
        <v>3586749.310328654</v>
      </c>
      <c r="AT15" s="22">
        <f>((Data!$AJ$17*'Net zero Intermediate calcs'!AT12)+Data!$AK$17)</f>
        <v>3643571.3576017693</v>
      </c>
      <c r="AU15" s="22">
        <f>((Data!$AJ$17*'Net zero Intermediate calcs'!AU12)+Data!$AK$17)</f>
        <v>3706538.0046136091</v>
      </c>
      <c r="AV15" s="22">
        <f>((Data!$AJ$17*'Net zero Intermediate calcs'!AV12)+Data!$AK$17)</f>
        <v>3767157.7327127187</v>
      </c>
      <c r="AW15" s="22">
        <f>((Data!$AJ$17*'Net zero Intermediate calcs'!AW12)+Data!$AK$17)</f>
        <v>3829675.974962227</v>
      </c>
      <c r="AX15" s="22">
        <f>((Data!$AJ$17*'Net zero Intermediate calcs'!AX12)+Data!$AK$17)</f>
        <v>3896944.7784149228</v>
      </c>
      <c r="AY15" s="22">
        <f>((Data!$AJ$17*'Net zero Intermediate calcs'!AY12)+Data!$AK$17)</f>
        <v>3961044.1618927708</v>
      </c>
      <c r="AZ15" s="22">
        <f>((Data!$AJ$17*'Net zero Intermediate calcs'!AZ12)+Data!$AK$17)</f>
        <v>4025926.9536907757</v>
      </c>
      <c r="BA15" s="22">
        <f>((Data!$AJ$17*'Net zero Intermediate calcs'!BA12)+Data!$AK$17)</f>
        <v>4091739.930721784</v>
      </c>
      <c r="BB15" s="22">
        <f>((Data!$AJ$17*'Net zero Intermediate calcs'!BB12)+Data!$AK$17)</f>
        <v>4159335.7396553615</v>
      </c>
      <c r="BC15" s="22">
        <f>((Data!$AJ$17*'Net zero Intermediate calcs'!BC12)+Data!$AK$17)</f>
        <v>4224679.0285944268</v>
      </c>
      <c r="BD15" s="22">
        <f>((Data!$AJ$17*'Net zero Intermediate calcs'!BD12)+Data!$AK$17)</f>
        <v>4291933.734317312</v>
      </c>
      <c r="BE15" s="22">
        <f>((Data!$AJ$17*'Net zero Intermediate calcs'!BE12)+Data!$AK$17)</f>
        <v>4361337.9884442426</v>
      </c>
      <c r="BF15" s="22">
        <f>((Data!$AJ$17*'Net zero Intermediate calcs'!BF12)+Data!$AK$17)</f>
        <v>4433142.7608333668</v>
      </c>
      <c r="BG15" s="22">
        <f>((Data!$AJ$17*'Net zero Intermediate calcs'!BG12)+Data!$AK$17)</f>
        <v>4504009.1774658374</v>
      </c>
      <c r="BH15" s="22">
        <f>((Data!$AJ$17*'Net zero Intermediate calcs'!BH12)+Data!$AK$17)</f>
        <v>4525247.9963179119</v>
      </c>
      <c r="BI15" s="22">
        <f>((Data!$AJ$17*'Net zero Intermediate calcs'!BI12)+Data!$AK$17)</f>
        <v>4538812.2202740563</v>
      </c>
      <c r="BJ15" s="22">
        <f>((Data!$AJ$17*'Net zero Intermediate calcs'!BJ12)+Data!$AK$17)</f>
        <v>4554638.6542923432</v>
      </c>
      <c r="BK15" s="22">
        <f>((Data!$AJ$17*'Net zero Intermediate calcs'!BK12)+Data!$AK$17)</f>
        <v>4568113.688299533</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177650.64411778297</v>
      </c>
      <c r="AH18" s="22">
        <f t="shared" si="3"/>
        <v>179071.45672479112</v>
      </c>
      <c r="AI18" s="22">
        <f t="shared" si="3"/>
        <v>180494.90639409202</v>
      </c>
      <c r="AJ18" s="22">
        <f t="shared" si="3"/>
        <v>181931.01812560749</v>
      </c>
      <c r="AK18" s="22">
        <f t="shared" si="3"/>
        <v>183386.34258815943</v>
      </c>
      <c r="AL18" s="22">
        <f t="shared" si="3"/>
        <v>184861.95616661801</v>
      </c>
      <c r="AM18" s="22">
        <f t="shared" si="3"/>
        <v>186144.51442781219</v>
      </c>
      <c r="AN18" s="22">
        <f t="shared" si="3"/>
        <v>187442.23205816888</v>
      </c>
      <c r="AO18" s="22">
        <f t="shared" si="3"/>
        <v>188752.04176920623</v>
      </c>
      <c r="AP18" s="22">
        <f t="shared" si="3"/>
        <v>190077.15372970662</v>
      </c>
      <c r="AQ18" s="22">
        <f t="shared" si="3"/>
        <v>191414.92383111466</v>
      </c>
      <c r="AR18" s="22">
        <f t="shared" si="3"/>
        <v>192597.54680300975</v>
      </c>
      <c r="AS18" s="22">
        <f t="shared" si="3"/>
        <v>193792.48063260742</v>
      </c>
      <c r="AT18" s="22">
        <f t="shared" si="3"/>
        <v>194999.61518687915</v>
      </c>
      <c r="AU18" s="22">
        <f t="shared" si="3"/>
        <v>196223.33288676525</v>
      </c>
      <c r="AV18" s="22">
        <f t="shared" si="3"/>
        <v>197454.29311920935</v>
      </c>
      <c r="AW18" s="22">
        <f t="shared" si="3"/>
        <v>198530.46644856699</v>
      </c>
      <c r="AX18" s="22">
        <f t="shared" si="3"/>
        <v>199619.28284883016</v>
      </c>
      <c r="AY18" s="22">
        <f t="shared" si="3"/>
        <v>200712.00663888565</v>
      </c>
      <c r="AZ18" s="22">
        <f t="shared" si="3"/>
        <v>201813.07905052759</v>
      </c>
      <c r="BA18" s="22">
        <f t="shared" si="3"/>
        <v>202922.71773400845</v>
      </c>
      <c r="BB18" s="22">
        <f t="shared" si="3"/>
        <v>203883.57676111927</v>
      </c>
      <c r="BC18" s="22">
        <f t="shared" si="3"/>
        <v>204847.43782215886</v>
      </c>
      <c r="BD18" s="22">
        <f t="shared" si="3"/>
        <v>205818.95625195437</v>
      </c>
      <c r="BE18" s="22">
        <f t="shared" si="3"/>
        <v>206798.43071457866</v>
      </c>
      <c r="BF18" s="22">
        <f t="shared" si="3"/>
        <v>207786.17433561833</v>
      </c>
      <c r="BG18" s="22">
        <f t="shared" si="3"/>
        <v>208615.79883436667</v>
      </c>
      <c r="BH18" s="22">
        <f t="shared" si="3"/>
        <v>209394.1799311887</v>
      </c>
      <c r="BI18" s="22">
        <f t="shared" si="3"/>
        <v>210167.89689973506</v>
      </c>
      <c r="BJ18" s="22">
        <f t="shared" si="3"/>
        <v>210947.99733787394</v>
      </c>
      <c r="BK18" s="22">
        <f t="shared" si="3"/>
        <v>211729.38080274107</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190815.5161162208</v>
      </c>
      <c r="AH19" s="94">
        <f>IF('Net zero activities &amp; levers'!$C$12="Off",(((Data!$AJ$7*'Intermediate calculations'!AH4)+Data!$AK$7)*Drivers!AI4),IF('Net zero activities &amp; levers'!$C$12="PB",(((Data!$AJ$7*'Intermediate calculations'!AH4)+Data!$AK$7)*Drivers!AI4),IF('Net zero activities &amp; levers'!$C$12="MS",'Net zero supporting data'!K206,"ERROR")))</f>
        <v>193054.33489110679</v>
      </c>
      <c r="AI19" s="94">
        <f>IF('Net zero activities &amp; levers'!$C$12="Off",(((Data!$AJ$7*'Intermediate calculations'!AI4)+Data!$AK$7)*Drivers!AJ4),IF('Net zero activities &amp; levers'!$C$12="PB",(((Data!$AJ$7*'Intermediate calculations'!AI4)+Data!$AK$7)*Drivers!AJ4),IF('Net zero activities &amp; levers'!$C$12="MS",'Net zero supporting data'!L206,"ERROR")))</f>
        <v>195297.30896736213</v>
      </c>
      <c r="AJ19" s="94">
        <f>IF('Net zero activities &amp; levers'!$C$12="Off",(((Data!$AJ$7*'Intermediate calculations'!AJ4)+Data!$AK$7)*Drivers!AK4),IF('Net zero activities &amp; levers'!$C$12="PB",(((Data!$AJ$7*'Intermediate calculations'!AJ4)+Data!$AK$7)*Drivers!AK4),IF('Net zero activities &amp; levers'!$C$12="MS",'Net zero supporting data'!M206,"ERROR")))</f>
        <v>197560.23505028954</v>
      </c>
      <c r="AK19" s="94">
        <f>IF('Net zero activities &amp; levers'!$C$12="Off",(((Data!$AJ$7*'Intermediate calculations'!AK4)+Data!$AK$7)*Drivers!AL4),IF('Net zero activities &amp; levers'!$C$12="PB",(((Data!$AJ$7*'Intermediate calculations'!AK4)+Data!$AK$7)*Drivers!AL4),IF('Net zero activities &amp; levers'!$C$12="MS",'Net zero supporting data'!N206,"ERROR")))</f>
        <v>199853.43523322785</v>
      </c>
      <c r="AL19" s="94">
        <f>IF('Net zero activities &amp; levers'!$C$12="Off",(((Data!$AJ$7*'Intermediate calculations'!AL4)+Data!$AK$7)*Drivers!AM4),IF('Net zero activities &amp; levers'!$C$12="PB",(((Data!$AJ$7*'Intermediate calculations'!AL4)+Data!$AK$7)*Drivers!AM4),IF('Net zero activities &amp; levers'!$C$12="MS",'Net zero supporting data'!O206,"ERROR")))</f>
        <v>202178.6056094158</v>
      </c>
      <c r="AM19" s="94">
        <f>IF('Net zero activities &amp; levers'!$C$12="Off",(((Data!$AJ$7*'Intermediate calculations'!AM4)+Data!$AK$7)*Drivers!AN4),IF('Net zero activities &amp; levers'!$C$12="PB",(((Data!$AJ$7*'Intermediate calculations'!AM4)+Data!$AK$7)*Drivers!AN4),IF('Net zero activities &amp; levers'!$C$12="MS",'Net zero supporting data'!P206,"ERROR")))</f>
        <v>204199.57269605575</v>
      </c>
      <c r="AN19" s="94">
        <f>IF('Net zero activities &amp; levers'!$C$12="Off",(((Data!$AJ$7*'Intermediate calculations'!AN4)+Data!$AK$7)*Drivers!AO4),IF('Net zero activities &amp; levers'!$C$12="PB",(((Data!$AJ$7*'Intermediate calculations'!AN4)+Data!$AK$7)*Drivers!AO4),IF('Net zero activities &amp; levers'!$C$12="MS",'Net zero supporting data'!Q206,"ERROR")))</f>
        <v>206244.42687387805</v>
      </c>
      <c r="AO19" s="94">
        <f>IF('Net zero activities &amp; levers'!$C$12="Off",(((Data!$AJ$7*'Intermediate calculations'!AO4)+Data!$AK$7)*Drivers!AP4),IF('Net zero activities &amp; levers'!$C$12="PB",(((Data!$AJ$7*'Intermediate calculations'!AO4)+Data!$AK$7)*Drivers!AP4),IF('Net zero activities &amp; levers'!$C$12="MS",'Net zero supporting data'!R206,"ERROR")))</f>
        <v>208308.33492067756</v>
      </c>
      <c r="AP19" s="94">
        <f>IF('Net zero activities &amp; levers'!$C$12="Off",(((Data!$AJ$7*'Intermediate calculations'!AP4)+Data!$AK$7)*Drivers!AQ4),IF('Net zero activities &amp; levers'!$C$12="PB",(((Data!$AJ$7*'Intermediate calculations'!AP4)+Data!$AK$7)*Drivers!AQ4),IF('Net zero activities &amp; levers'!$C$12="MS",'Net zero supporting data'!S206,"ERROR")))</f>
        <v>210396.35519960886</v>
      </c>
      <c r="AQ19" s="94">
        <f>IF('Net zero activities &amp; levers'!$C$12="Off",(((Data!$AJ$7*'Intermediate calculations'!AQ4)+Data!$AK$7)*Drivers!AR4),IF('Net zero activities &amp; levers'!$C$12="PB",(((Data!$AJ$7*'Intermediate calculations'!AQ4)+Data!$AK$7)*Drivers!AR4),IF('Net zero activities &amp; levers'!$C$12="MS",'Net zero supporting data'!T206,"ERROR")))</f>
        <v>212504.32130628647</v>
      </c>
      <c r="AR19" s="94">
        <f>IF('Net zero activities &amp; levers'!$C$12="Off",(((Data!$AJ$7*'Intermediate calculations'!AR4)+Data!$AK$7)*Drivers!AS4),IF('Net zero activities &amp; levers'!$C$12="PB",(((Data!$AJ$7*'Intermediate calculations'!AR4)+Data!$AK$7)*Drivers!AS4),IF('Net zero activities &amp; levers'!$C$12="MS",'Net zero supporting data'!U206,"ERROR")))</f>
        <v>214367.81723814303</v>
      </c>
      <c r="AS19" s="94">
        <f>IF('Net zero activities &amp; levers'!$C$12="Off",(((Data!$AJ$7*'Intermediate calculations'!AS4)+Data!$AK$7)*Drivers!AT4),IF('Net zero activities &amp; levers'!$C$12="PB",(((Data!$AJ$7*'Intermediate calculations'!AS4)+Data!$AK$7)*Drivers!AT4),IF('Net zero activities &amp; levers'!$C$12="MS",'Net zero supporting data'!V206,"ERROR")))</f>
        <v>216250.7117727593</v>
      </c>
      <c r="AT19" s="94">
        <f>IF('Net zero activities &amp; levers'!$C$12="Off",(((Data!$AJ$7*'Intermediate calculations'!AT4)+Data!$AK$7)*Drivers!AU4),IF('Net zero activities &amp; levers'!$C$12="PB",(((Data!$AJ$7*'Intermediate calculations'!AT4)+Data!$AK$7)*Drivers!AU4),IF('Net zero activities &amp; levers'!$C$12="MS",'Net zero supporting data'!W206,"ERROR")))</f>
        <v>218152.83137008466</v>
      </c>
      <c r="AU19" s="94">
        <f>IF('Net zero activities &amp; levers'!$C$12="Off",(((Data!$AJ$7*'Intermediate calculations'!AU4)+Data!$AK$7)*Drivers!AV4),IF('Net zero activities &amp; levers'!$C$12="PB",(((Data!$AJ$7*'Intermediate calculations'!AU4)+Data!$AK$7)*Drivers!AV4),IF('Net zero activities &amp; levers'!$C$12="MS",'Net zero supporting data'!X206,"ERROR")))</f>
        <v>220081.08154759</v>
      </c>
      <c r="AV19" s="94">
        <f>IF('Net zero activities &amp; levers'!$C$12="Off",(((Data!$AJ$7*'Intermediate calculations'!AV4)+Data!$AK$7)*Drivers!AW4),IF('Net zero activities &amp; levers'!$C$12="PB",(((Data!$AJ$7*'Intermediate calculations'!AV4)+Data!$AK$7)*Drivers!AW4),IF('Net zero activities &amp; levers'!$C$12="MS",'Net zero supporting data'!Y206,"ERROR")))</f>
        <v>222020.74400971943</v>
      </c>
      <c r="AW19" s="94">
        <f>IF('Net zero activities &amp; levers'!$C$12="Off",(((Data!$AJ$7*'Intermediate calculations'!AW4)+Data!$AK$7)*Drivers!AX4),IF('Net zero activities &amp; levers'!$C$12="PB",(((Data!$AJ$7*'Intermediate calculations'!AW4)+Data!$AK$7)*Drivers!AX4),IF('Net zero activities &amp; levers'!$C$12="MS",'Net zero supporting data'!Z206,"ERROR")))</f>
        <v>223716.50391705221</v>
      </c>
      <c r="AX19" s="94">
        <f>IF('Net zero activities &amp; levers'!$C$12="Off",(((Data!$AJ$7*'Intermediate calculations'!AX4)+Data!$AK$7)*Drivers!AY4),IF('Net zero activities &amp; levers'!$C$12="PB",(((Data!$AJ$7*'Intermediate calculations'!AX4)+Data!$AK$7)*Drivers!AY4),IF('Net zero activities &amp; levers'!$C$12="MS",'Net zero supporting data'!AA206,"ERROR")))</f>
        <v>225432.18590585861</v>
      </c>
      <c r="AY19" s="94">
        <f>IF('Net zero activities &amp; levers'!$C$12="Off",(((Data!$AJ$7*'Intermediate calculations'!AY4)+Data!$AK$7)*Drivers!AZ4),IF('Net zero activities &amp; levers'!$C$12="PB",(((Data!$AJ$7*'Intermediate calculations'!AY4)+Data!$AK$7)*Drivers!AZ4),IF('Net zero activities &amp; levers'!$C$12="MS",'Net zero supporting data'!AB206,"ERROR")))</f>
        <v>227154.02489072818</v>
      </c>
      <c r="AZ19" s="94">
        <f>IF('Net zero activities &amp; levers'!$C$12="Off",(((Data!$AJ$7*'Intermediate calculations'!AZ4)+Data!$AK$7)*Drivers!BA4),IF('Net zero activities &amp; levers'!$C$12="PB",(((Data!$AJ$7*'Intermediate calculations'!AZ4)+Data!$AK$7)*Drivers!BA4),IF('Net zero activities &amp; levers'!$C$12="MS",'Net zero supporting data'!AC206,"ERROR")))</f>
        <v>228889.01905922996</v>
      </c>
      <c r="BA19" s="94">
        <f>IF('Net zero activities &amp; levers'!$C$12="Off",(((Data!$AJ$7*'Intermediate calculations'!BA4)+Data!$AK$7)*Drivers!BB4),IF('Net zero activities &amp; levers'!$C$12="PB",(((Data!$AJ$7*'Intermediate calculations'!BA4)+Data!$AK$7)*Drivers!BB4),IF('Net zero activities &amp; levers'!$C$12="MS",'Net zero supporting data'!AD206,"ERROR")))</f>
        <v>230637.51136966061</v>
      </c>
      <c r="BB19" s="94">
        <f>IF('Net zero activities &amp; levers'!$C$12="Off",(((Data!$AJ$7*'Intermediate calculations'!BB4)+Data!$AK$7)*Drivers!BC4),IF('Net zero activities &amp; levers'!$C$12="PB",(((Data!$AJ$7*'Intermediate calculations'!BB4)+Data!$AK$7)*Drivers!BC4),IF('Net zero activities &amp; levers'!$C$12="MS",'Net zero supporting data'!AE206,"ERROR")))</f>
        <v>232151.5669314593</v>
      </c>
      <c r="BC19" s="94">
        <f>IF('Net zero activities &amp; levers'!$C$12="Off",(((Data!$AJ$7*'Intermediate calculations'!BC4)+Data!$AK$7)*Drivers!BD4),IF('Net zero activities &amp; levers'!$C$12="PB",(((Data!$AJ$7*'Intermediate calculations'!BC4)+Data!$AK$7)*Drivers!BD4),IF('Net zero activities &amp; levers'!$C$12="MS",'Net zero supporting data'!AF206,"ERROR")))</f>
        <v>233670.35289182665</v>
      </c>
      <c r="BD19" s="94">
        <f>IF('Net zero activities &amp; levers'!$C$12="Off",(((Data!$AJ$7*'Intermediate calculations'!BD4)+Data!$AK$7)*Drivers!BE4),IF('Net zero activities &amp; levers'!$C$12="PB",(((Data!$AJ$7*'Intermediate calculations'!BD4)+Data!$AK$7)*Drivers!BE4),IF('Net zero activities &amp; levers'!$C$12="MS",'Net zero supporting data'!AG206,"ERROR")))</f>
        <v>235201.20480716403</v>
      </c>
      <c r="BE19" s="94">
        <f>IF('Net zero activities &amp; levers'!$C$12="Off",(((Data!$AJ$7*'Intermediate calculations'!BE4)+Data!$AK$7)*Drivers!BF4),IF('Net zero activities &amp; levers'!$C$12="PB",(((Data!$AJ$7*'Intermediate calculations'!BE4)+Data!$AK$7)*Drivers!BF4),IF('Net zero activities &amp; levers'!$C$12="MS",'Net zero supporting data'!AH206,"ERROR")))</f>
        <v>236744.59329177372</v>
      </c>
      <c r="BF19" s="94">
        <f>IF('Net zero activities &amp; levers'!$C$12="Off",(((Data!$AJ$7*'Intermediate calculations'!BF4)+Data!$AK$7)*Drivers!BG4),IF('Net zero activities &amp; levers'!$C$12="PB",(((Data!$AJ$7*'Intermediate calculations'!BF4)+Data!$AK$7)*Drivers!BG4),IF('Net zero activities &amp; levers'!$C$12="MS",'Net zero supporting data'!AI206,"ERROR")))</f>
        <v>238301.01174741649</v>
      </c>
      <c r="BG19" s="94">
        <f>IF('Net zero activities &amp; levers'!$C$12="Off",(((Data!$AJ$7*'Intermediate calculations'!BG4)+Data!$AK$7)*Drivers!BH4),IF('Net zero activities &amp; levers'!$C$12="PB",(((Data!$AJ$7*'Intermediate calculations'!BG4)+Data!$AK$7)*Drivers!BH4),IF('Net zero activities &amp; levers'!$C$12="MS",'Net zero supporting data'!AJ206,"ERROR")))</f>
        <v>239608.27696644797</v>
      </c>
      <c r="BH19" s="94">
        <f>IF('Net zero activities &amp; levers'!$C$12="Off",(((Data!$AJ$7*'Intermediate calculations'!BH4)+Data!$AK$7)*Drivers!BI4),IF('Net zero activities &amp; levers'!$C$12="PB",(((Data!$AJ$7*'Intermediate calculations'!BH4)+Data!$AK$7)*Drivers!BI4),IF('Net zero activities &amp; levers'!$C$12="MS",'Net zero supporting data'!AK206,"ERROR")))</f>
        <v>240834.79635752446</v>
      </c>
      <c r="BI19" s="94">
        <f>IF('Net zero activities &amp; levers'!$C$12="Off",(((Data!$AJ$7*'Intermediate calculations'!BI4)+Data!$AK$7)*Drivers!BJ4),IF('Net zero activities &amp; levers'!$C$12="PB",(((Data!$AJ$7*'Intermediate calculations'!BI4)+Data!$AK$7)*Drivers!BJ4),IF('Net zero activities &amp; levers'!$C$12="MS",'Net zero supporting data'!AL206,"ERROR")))</f>
        <v>242053.9663360884</v>
      </c>
      <c r="BJ19" s="94">
        <f>IF('Net zero activities &amp; levers'!$C$12="Off",(((Data!$AJ$7*'Intermediate calculations'!BJ4)+Data!$AK$7)*Drivers!BK4),IF('Net zero activities &amp; levers'!$C$12="PB",(((Data!$AJ$7*'Intermediate calculations'!BJ4)+Data!$AK$7)*Drivers!BK4),IF('Net zero activities &amp; levers'!$C$12="MS",'Net zero supporting data'!AM206,"ERROR")))</f>
        <v>243283.19494694634</v>
      </c>
      <c r="BK19" s="94">
        <f>IF('Net zero activities &amp; levers'!$C$12="Off",(((Data!$AJ$7*'Intermediate calculations'!BK4)+Data!$AK$7)*Drivers!BL4),IF('Net zero activities &amp; levers'!$C$12="PB",(((Data!$AJ$7*'Intermediate calculations'!BK4)+Data!$AK$7)*Drivers!BL4),IF('Net zero activities &amp; levers'!$C$12="MS",'Net zero supporting data'!AN206,"ERROR")))</f>
        <v>244514.44526306912</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3.2173281203179633E-3</v>
      </c>
      <c r="AH20" s="22">
        <f>AH19/Drivers!AI4</f>
        <v>3.2180238201020336E-3</v>
      </c>
      <c r="AI20" s="22">
        <f>AI19/Drivers!AJ4</f>
        <v>3.2183552721992232E-3</v>
      </c>
      <c r="AJ20" s="22">
        <f>AJ19/Drivers!AK4</f>
        <v>3.2185872543283624E-3</v>
      </c>
      <c r="AK20" s="22">
        <f>AK19/Drivers!AL4</f>
        <v>3.218884537964184E-3</v>
      </c>
      <c r="AL20" s="22">
        <f>AL19/Drivers!AM4</f>
        <v>3.2192670626616827E-3</v>
      </c>
      <c r="AM20" s="22">
        <f>AM19/Drivers!AN4</f>
        <v>3.219743654492192E-3</v>
      </c>
      <c r="AN20" s="22">
        <f>AN19/Drivers!AO4</f>
        <v>3.2202778635377891E-3</v>
      </c>
      <c r="AO20" s="22">
        <f>AO19/Drivers!AP4</f>
        <v>3.2207901546953146E-3</v>
      </c>
      <c r="AP20" s="22">
        <f>AP19/Drivers!AQ4</f>
        <v>3.2213554801166521E-3</v>
      </c>
      <c r="AQ20" s="22">
        <f>AQ19/Drivers!AR4</f>
        <v>3.2219059878517125E-3</v>
      </c>
      <c r="AR20" s="22">
        <f>AR19/Drivers!AS4</f>
        <v>3.2226565454189435E-3</v>
      </c>
      <c r="AS20" s="22">
        <f>AS19/Drivers!AT4</f>
        <v>3.2234528488474675E-3</v>
      </c>
      <c r="AT20" s="22">
        <f>AT19/Drivers!AU4</f>
        <v>3.2242890584053972E-3</v>
      </c>
      <c r="AU20" s="22">
        <f>AU19/Drivers!AV4</f>
        <v>3.2252632368152062E-3</v>
      </c>
      <c r="AV20" s="22">
        <f>AV19/Drivers!AW4</f>
        <v>3.2261558790081298E-3</v>
      </c>
      <c r="AW20" s="22">
        <f>AW19/Drivers!AX4</f>
        <v>3.2271701383387126E-3</v>
      </c>
      <c r="AX20" s="22">
        <f>AX19/Drivers!AY4</f>
        <v>3.2282845317723693E-3</v>
      </c>
      <c r="AY20" s="22">
        <f>AY19/Drivers!AZ4</f>
        <v>3.2292997875112478E-3</v>
      </c>
      <c r="AZ20" s="22">
        <f>AZ19/Drivers!BA4</f>
        <v>3.2303154171460483E-3</v>
      </c>
      <c r="BA20" s="22">
        <f>BA19/Drivers!BB4</f>
        <v>3.2313348172498288E-3</v>
      </c>
      <c r="BB20" s="22">
        <f>BB19/Drivers!BC4</f>
        <v>3.232470765590975E-3</v>
      </c>
      <c r="BC20" s="22">
        <f>BC19/Drivers!BD4</f>
        <v>3.2335350330529168E-3</v>
      </c>
      <c r="BD20" s="22">
        <f>BD19/Drivers!BE4</f>
        <v>3.2346289402142943E-3</v>
      </c>
      <c r="BE20" s="22">
        <f>BE19/Drivers!BF4</f>
        <v>3.2357574885705093E-3</v>
      </c>
      <c r="BF20" s="22">
        <f>BF19/Drivers!BG4</f>
        <v>3.2369258531887248E-3</v>
      </c>
      <c r="BG20" s="22">
        <f>BG19/Drivers!BH4</f>
        <v>3.2381526420626958E-3</v>
      </c>
      <c r="BH20" s="22">
        <f>BH19/Drivers!BI4</f>
        <v>3.2381977857944676E-3</v>
      </c>
      <c r="BI20" s="22">
        <f>BI19/Drivers!BJ4</f>
        <v>3.2380606253909908E-3</v>
      </c>
      <c r="BJ20" s="22">
        <f>BJ19/Drivers!BK4</f>
        <v>3.2379752030360994E-3</v>
      </c>
      <c r="BK20" s="22">
        <f>BK19/Drivers!BL4</f>
        <v>3.2378338926607351E-3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3.2173281203179633</v>
      </c>
      <c r="AH21" s="22">
        <f t="shared" si="6"/>
        <v>3.2180238201020335</v>
      </c>
      <c r="AI21" s="22">
        <f t="shared" si="6"/>
        <v>3.218355272199223</v>
      </c>
      <c r="AJ21" s="22">
        <f t="shared" si="6"/>
        <v>3.2185872543283622</v>
      </c>
      <c r="AK21" s="22">
        <f t="shared" si="6"/>
        <v>3.2188845379641839</v>
      </c>
      <c r="AL21" s="22">
        <f t="shared" si="6"/>
        <v>3.2192670626616828</v>
      </c>
      <c r="AM21" s="22">
        <f t="shared" si="6"/>
        <v>3.2197436544921918</v>
      </c>
      <c r="AN21" s="22">
        <f t="shared" si="6"/>
        <v>3.2202778635377891</v>
      </c>
      <c r="AO21" s="22">
        <f t="shared" si="6"/>
        <v>3.2207901546953144</v>
      </c>
      <c r="AP21" s="22">
        <f t="shared" si="6"/>
        <v>3.2213554801166522</v>
      </c>
      <c r="AQ21" s="22">
        <f t="shared" si="6"/>
        <v>3.2219059878517124</v>
      </c>
      <c r="AR21" s="22">
        <f t="shared" si="6"/>
        <v>3.2226565454189435</v>
      </c>
      <c r="AS21" s="22">
        <f t="shared" si="6"/>
        <v>3.2234528488474674</v>
      </c>
      <c r="AT21" s="22">
        <f t="shared" si="6"/>
        <v>3.2242890584053971</v>
      </c>
      <c r="AU21" s="22">
        <f t="shared" si="6"/>
        <v>3.2252632368152061</v>
      </c>
      <c r="AV21" s="22">
        <f t="shared" si="6"/>
        <v>3.2261558790081297</v>
      </c>
      <c r="AW21" s="22">
        <f t="shared" si="6"/>
        <v>3.2271701383387126</v>
      </c>
      <c r="AX21" s="22">
        <f t="shared" si="6"/>
        <v>3.2282845317723692</v>
      </c>
      <c r="AY21" s="22">
        <f t="shared" si="6"/>
        <v>3.2292997875112479</v>
      </c>
      <c r="AZ21" s="22">
        <f t="shared" si="6"/>
        <v>3.2303154171460484</v>
      </c>
      <c r="BA21" s="22">
        <f t="shared" si="6"/>
        <v>3.2313348172498286</v>
      </c>
      <c r="BB21" s="22">
        <f t="shared" si="6"/>
        <v>3.2324707655909752</v>
      </c>
      <c r="BC21" s="22">
        <f t="shared" si="6"/>
        <v>3.2335350330529167</v>
      </c>
      <c r="BD21" s="22">
        <f t="shared" si="6"/>
        <v>3.2346289402142943</v>
      </c>
      <c r="BE21" s="22">
        <f t="shared" si="6"/>
        <v>3.2357574885705094</v>
      </c>
      <c r="BF21" s="22">
        <f t="shared" si="6"/>
        <v>3.2369258531887248</v>
      </c>
      <c r="BG21" s="22">
        <f t="shared" si="6"/>
        <v>3.2381526420626958</v>
      </c>
      <c r="BH21" s="22">
        <f t="shared" si="6"/>
        <v>3.2381977857944677</v>
      </c>
      <c r="BI21" s="22">
        <f t="shared" si="6"/>
        <v>3.2380606253909909</v>
      </c>
      <c r="BJ21" s="22">
        <f t="shared" si="6"/>
        <v>3.2379752030360995</v>
      </c>
      <c r="BK21" s="22">
        <f t="shared" si="6"/>
        <v>3.2378338926607353</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12179.713794652393</v>
      </c>
      <c r="AH22" s="22">
        <f>((Data!$AJ$8*'Net zero Intermediate calcs'!AH4)+Data!$AK$8)*Drivers!AI4</f>
        <v>12322.617120708946</v>
      </c>
      <c r="AI22" s="22">
        <f>((Data!$AJ$8*'Net zero Intermediate calcs'!AI4)+Data!$AK$8)*Drivers!AJ4</f>
        <v>12465.785678767797</v>
      </c>
      <c r="AJ22" s="22">
        <f>((Data!$AJ$8*'Net zero Intermediate calcs'!AJ4)+Data!$AK$8)*Drivers!AK4</f>
        <v>12610.227769167419</v>
      </c>
      <c r="AK22" s="22">
        <f>((Data!$AJ$8*'Net zero Intermediate calcs'!AK4)+Data!$AK$8)*Drivers!AL4</f>
        <v>12756.602248929439</v>
      </c>
      <c r="AL22" s="22">
        <f>((Data!$AJ$8*'Net zero Intermediate calcs'!AL4)+Data!$AK$8)*Drivers!AM4</f>
        <v>12905.017379324418</v>
      </c>
      <c r="AM22" s="22">
        <f>((Data!$AJ$8*'Net zero Intermediate calcs'!AM4)+Data!$AK$8)*Drivers!AN4</f>
        <v>13034.015278471648</v>
      </c>
      <c r="AN22" s="22">
        <f>((Data!$AJ$8*'Net zero Intermediate calcs'!AN4)+Data!$AK$8)*Drivers!AO4</f>
        <v>13164.537885566686</v>
      </c>
      <c r="AO22" s="22">
        <f>((Data!$AJ$8*'Net zero Intermediate calcs'!AO4)+Data!$AK$8)*Drivers!AP4</f>
        <v>13296.276697064526</v>
      </c>
      <c r="AP22" s="22">
        <f>((Data!$AJ$8*'Net zero Intermediate calcs'!AP4)+Data!$AK$8)*Drivers!AQ4</f>
        <v>13429.554587209079</v>
      </c>
      <c r="AQ22" s="22">
        <f>((Data!$AJ$8*'Net zero Intermediate calcs'!AQ4)+Data!$AK$8)*Drivers!AR4</f>
        <v>13564.105615294884</v>
      </c>
      <c r="AR22" s="22">
        <f>((Data!$AJ$8*'Net zero Intermediate calcs'!AR4)+Data!$AK$8)*Drivers!AS4</f>
        <v>13683.052164136794</v>
      </c>
      <c r="AS22" s="22">
        <f>((Data!$AJ$8*'Net zero Intermediate calcs'!AS4)+Data!$AK$8)*Drivers!AT4</f>
        <v>13803.23692166549</v>
      </c>
      <c r="AT22" s="22">
        <f>((Data!$AJ$8*'Net zero Intermediate calcs'!AT4)+Data!$AK$8)*Drivers!AU4</f>
        <v>13924.648810856472</v>
      </c>
      <c r="AU22" s="22">
        <f>((Data!$AJ$8*'Net zero Intermediate calcs'!AU4)+Data!$AK$8)*Drivers!AV4</f>
        <v>14047.728609420641</v>
      </c>
      <c r="AV22" s="22">
        <f>((Data!$AJ$8*'Net zero Intermediate calcs'!AV4)+Data!$AK$8)*Drivers!AW4</f>
        <v>14171.536851684223</v>
      </c>
      <c r="AW22" s="22">
        <f>((Data!$AJ$8*'Net zero Intermediate calcs'!AW4)+Data!$AK$8)*Drivers!AX4</f>
        <v>14279.776845769293</v>
      </c>
      <c r="AX22" s="22">
        <f>((Data!$AJ$8*'Net zero Intermediate calcs'!AX4)+Data!$AK$8)*Drivers!AY4</f>
        <v>14389.288462076085</v>
      </c>
      <c r="AY22" s="22">
        <f>((Data!$AJ$8*'Net zero Intermediate calcs'!AY4)+Data!$AK$8)*Drivers!AZ4</f>
        <v>14499.19307813159</v>
      </c>
      <c r="AZ22" s="22">
        <f>((Data!$AJ$8*'Net zero Intermediate calcs'!AZ4)+Data!$AK$8)*Drivers!BA4</f>
        <v>14609.937386759366</v>
      </c>
      <c r="BA22" s="22">
        <f>((Data!$AJ$8*'Net zero Intermediate calcs'!BA4)+Data!$AK$8)*Drivers!BB4</f>
        <v>14721.543278914511</v>
      </c>
      <c r="BB22" s="22">
        <f>((Data!$AJ$8*'Net zero Intermediate calcs'!BB4)+Data!$AK$8)*Drivers!BC4</f>
        <v>14818.18512328464</v>
      </c>
      <c r="BC22" s="22">
        <f>((Data!$AJ$8*'Net zero Intermediate calcs'!BC4)+Data!$AK$8)*Drivers!BD4</f>
        <v>14915.128907988939</v>
      </c>
      <c r="BD22" s="22">
        <f>((Data!$AJ$8*'Net zero Intermediate calcs'!BD4)+Data!$AK$8)*Drivers!BE4</f>
        <v>15012.842860031751</v>
      </c>
      <c r="BE22" s="22">
        <f>((Data!$AJ$8*'Net zero Intermediate calcs'!BE4)+Data!$AK$8)*Drivers!BF4</f>
        <v>15111.357018623859</v>
      </c>
      <c r="BF22" s="22">
        <f>((Data!$AJ$8*'Net zero Intermediate calcs'!BF4)+Data!$AK$8)*Drivers!BG4</f>
        <v>15210.702877494672</v>
      </c>
      <c r="BG22" s="22">
        <f>((Data!$AJ$8*'Net zero Intermediate calcs'!BG4)+Data!$AK$8)*Drivers!BH4</f>
        <v>15294.145338283917</v>
      </c>
      <c r="BH22" s="22">
        <f>((Data!$AJ$8*'Net zero Intermediate calcs'!BH4)+Data!$AK$8)*Drivers!BI4</f>
        <v>15372.433810054757</v>
      </c>
      <c r="BI22" s="22">
        <f>((Data!$AJ$8*'Net zero Intermediate calcs'!BI4)+Data!$AK$8)*Drivers!BJ4</f>
        <v>15450.253170388625</v>
      </c>
      <c r="BJ22" s="22">
        <f>((Data!$AJ$8*'Net zero Intermediate calcs'!BJ4)+Data!$AK$8)*Drivers!BK4</f>
        <v>15528.714571081686</v>
      </c>
      <c r="BK22" s="22">
        <f>((Data!$AJ$8*'Net zero Intermediate calcs'!BK4)+Data!$AK$8)*Drivers!BL4</f>
        <v>15607.30501679165</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2.0536136938199769E-4</v>
      </c>
      <c r="AH23" s="22">
        <f>AH22/Drivers!AI4</f>
        <v>2.0540577575119367E-4</v>
      </c>
      <c r="AI23" s="22">
        <f>AI22/Drivers!AJ4</f>
        <v>2.0542693226803556E-4</v>
      </c>
      <c r="AJ23" s="22">
        <f>AJ22/Drivers!AK4</f>
        <v>2.0544173963798058E-4</v>
      </c>
      <c r="AK23" s="22">
        <f>AK22/Drivers!AL4</f>
        <v>2.0546071518920327E-4</v>
      </c>
      <c r="AL23" s="22">
        <f>AL22/Drivers!AM4</f>
        <v>2.054851316592564E-4</v>
      </c>
      <c r="AM23" s="22">
        <f>AM22/Drivers!AN4</f>
        <v>2.0551555241439529E-4</v>
      </c>
      <c r="AN23" s="22">
        <f>AN22/Drivers!AO4</f>
        <v>2.0554965086411425E-4</v>
      </c>
      <c r="AO23" s="22">
        <f>AO22/Drivers!AP4</f>
        <v>2.0558235029970095E-4</v>
      </c>
      <c r="AP23" s="22">
        <f>AP22/Drivers!AQ4</f>
        <v>2.0561843490106294E-4</v>
      </c>
      <c r="AQ23" s="22">
        <f>AQ22/Drivers!AR4</f>
        <v>2.0565357369266255E-4</v>
      </c>
      <c r="AR23" s="22">
        <f>AR22/Drivers!AS4</f>
        <v>2.0570148162248582E-4</v>
      </c>
      <c r="AS23" s="22">
        <f>AS22/Drivers!AT4</f>
        <v>2.0575230950090222E-4</v>
      </c>
      <c r="AT23" s="22">
        <f>AT22/Drivers!AU4</f>
        <v>2.0580568457906795E-4</v>
      </c>
      <c r="AU23" s="22">
        <f>AU22/Drivers!AV4</f>
        <v>2.0586786617969406E-4</v>
      </c>
      <c r="AV23" s="22">
        <f>AV22/Drivers!AW4</f>
        <v>2.0592484334094451E-4</v>
      </c>
      <c r="AW23" s="22">
        <f>AW22/Drivers!AX4</f>
        <v>2.0598958329821573E-4</v>
      </c>
      <c r="AX23" s="22">
        <f>AX22/Drivers!AY4</f>
        <v>2.0606071479398107E-4</v>
      </c>
      <c r="AY23" s="22">
        <f>AY22/Drivers!AZ4</f>
        <v>2.0612551835178184E-4</v>
      </c>
      <c r="AZ23" s="22">
        <f>AZ22/Drivers!BA4</f>
        <v>2.0619034577527975E-4</v>
      </c>
      <c r="BA23" s="22">
        <f>BA22/Drivers!BB4</f>
        <v>2.062554138670104E-4</v>
      </c>
      <c r="BB23" s="22">
        <f>BB22/Drivers!BC4</f>
        <v>2.0632792120793463E-4</v>
      </c>
      <c r="BC23" s="22">
        <f>BC22/Drivers!BD4</f>
        <v>2.0639585317359048E-4</v>
      </c>
      <c r="BD23" s="22">
        <f>BD22/Drivers!BE4</f>
        <v>2.06465677034955E-4</v>
      </c>
      <c r="BE23" s="22">
        <f>BE22/Drivers!BF4</f>
        <v>2.0653771203641555E-4</v>
      </c>
      <c r="BF23" s="22">
        <f>BF22/Drivers!BG4</f>
        <v>2.0661228850140802E-4</v>
      </c>
      <c r="BG23" s="22">
        <f>BG22/Drivers!BH4</f>
        <v>2.0669059417421467E-4</v>
      </c>
      <c r="BH23" s="22">
        <f>BH22/Drivers!BI4</f>
        <v>2.0669347568900864E-4</v>
      </c>
      <c r="BI23" s="22">
        <f>BI22/Drivers!BJ4</f>
        <v>2.0668472076963777E-4</v>
      </c>
      <c r="BJ23" s="22">
        <f>BJ22/Drivers!BK4</f>
        <v>2.0667926827890002E-4</v>
      </c>
      <c r="BK23" s="22">
        <f>BK22/Drivers!BL4</f>
        <v>2.0667024846770656E-4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0.2053613693819977</v>
      </c>
      <c r="AH24" s="22">
        <f t="shared" si="7"/>
        <v>0.20540577575119368</v>
      </c>
      <c r="AI24" s="22">
        <f t="shared" si="7"/>
        <v>0.20542693226803557</v>
      </c>
      <c r="AJ24" s="22">
        <f t="shared" si="7"/>
        <v>0.20544173963798057</v>
      </c>
      <c r="AK24" s="22">
        <f t="shared" si="7"/>
        <v>0.20546071518920328</v>
      </c>
      <c r="AL24" s="22">
        <f t="shared" si="7"/>
        <v>0.20548513165925641</v>
      </c>
      <c r="AM24" s="22">
        <f t="shared" si="7"/>
        <v>0.20551555241439529</v>
      </c>
      <c r="AN24" s="22">
        <f t="shared" si="7"/>
        <v>0.20554965086411425</v>
      </c>
      <c r="AO24" s="22">
        <f t="shared" si="7"/>
        <v>0.20558235029970096</v>
      </c>
      <c r="AP24" s="22">
        <f t="shared" si="7"/>
        <v>0.20561843490106294</v>
      </c>
      <c r="AQ24" s="22">
        <f t="shared" si="7"/>
        <v>0.20565357369266254</v>
      </c>
      <c r="AR24" s="22">
        <f t="shared" si="7"/>
        <v>0.2057014816224858</v>
      </c>
      <c r="AS24" s="22">
        <f t="shared" si="7"/>
        <v>0.20575230950090223</v>
      </c>
      <c r="AT24" s="22">
        <f t="shared" si="7"/>
        <v>0.20580568457906795</v>
      </c>
      <c r="AU24" s="22">
        <f t="shared" si="7"/>
        <v>0.20586786617969408</v>
      </c>
      <c r="AV24" s="22">
        <f t="shared" si="7"/>
        <v>0.20592484334094452</v>
      </c>
      <c r="AW24" s="22">
        <f t="shared" si="7"/>
        <v>0.20598958329821573</v>
      </c>
      <c r="AX24" s="22">
        <f t="shared" si="7"/>
        <v>0.20606071479398108</v>
      </c>
      <c r="AY24" s="22">
        <f t="shared" si="7"/>
        <v>0.20612551835178183</v>
      </c>
      <c r="AZ24" s="22">
        <f t="shared" si="7"/>
        <v>0.20619034577527975</v>
      </c>
      <c r="BA24" s="22">
        <f t="shared" si="7"/>
        <v>0.20625541386701041</v>
      </c>
      <c r="BB24" s="22">
        <f t="shared" si="7"/>
        <v>0.20632792120793464</v>
      </c>
      <c r="BC24" s="22">
        <f t="shared" si="7"/>
        <v>0.20639585317359049</v>
      </c>
      <c r="BD24" s="22">
        <f t="shared" si="7"/>
        <v>0.206465677034955</v>
      </c>
      <c r="BE24" s="22">
        <f t="shared" si="7"/>
        <v>0.20653771203641555</v>
      </c>
      <c r="BF24" s="22">
        <f t="shared" si="7"/>
        <v>0.20661228850140803</v>
      </c>
      <c r="BG24" s="22">
        <f t="shared" si="7"/>
        <v>0.20669059417421468</v>
      </c>
      <c r="BH24" s="22">
        <f t="shared" si="7"/>
        <v>0.20669347568900864</v>
      </c>
      <c r="BI24" s="22">
        <f t="shared" si="7"/>
        <v>0.20668472076963776</v>
      </c>
      <c r="BJ24" s="22">
        <f t="shared" si="7"/>
        <v>0.20667926827890001</v>
      </c>
      <c r="BK24" s="22">
        <f t="shared" si="7"/>
        <v>0.20667024846770657</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3.4226894896999616</v>
      </c>
      <c r="AH26" s="45">
        <f>(AH19+AH22)*ttokg/Drivers!AI4</f>
        <v>3.4234295958532273</v>
      </c>
      <c r="AI26" s="45">
        <f>(AI19+AI22)*ttokg/Drivers!AJ4</f>
        <v>3.4237822044672588</v>
      </c>
      <c r="AJ26" s="45">
        <f>(AJ19+AJ22)*ttokg/Drivers!AK4</f>
        <v>3.4240289939663429</v>
      </c>
      <c r="AK26" s="45">
        <f>(AK19+AK22)*ttokg/Drivers!AL4</f>
        <v>3.4243452531533873</v>
      </c>
      <c r="AL26" s="45">
        <f>(AL19+AL22)*ttokg/Drivers!AM4</f>
        <v>3.4247521943209387</v>
      </c>
      <c r="AM26" s="45">
        <f>(AM19+AM22)*ttokg/Drivers!AN4</f>
        <v>3.425259206906587</v>
      </c>
      <c r="AN26" s="45">
        <f>(AN19+AN22)*ttokg/Drivers!AO4</f>
        <v>3.4258275144019037</v>
      </c>
      <c r="AO26" s="45">
        <f>(AO19+AO22)*ttokg/Drivers!AP4</f>
        <v>3.4263725049950153</v>
      </c>
      <c r="AP26" s="45">
        <f>(AP19+AP22)*ttokg/Drivers!AQ4</f>
        <v>3.4269739150177148</v>
      </c>
      <c r="AQ26" s="45">
        <f>(AQ19+AQ22)*ttokg/Drivers!AR4</f>
        <v>3.4275595615443755</v>
      </c>
      <c r="AR26" s="45">
        <f>(AR19+AR22)*ttokg/Drivers!AS4</f>
        <v>3.4283580270414293</v>
      </c>
      <c r="AS26" s="45">
        <f>(AS19+AS22)*ttokg/Drivers!AT4</f>
        <v>3.4292051583483696</v>
      </c>
      <c r="AT26" s="45">
        <f>(AT19+AT22)*ttokg/Drivers!AU4</f>
        <v>3.430094742984465</v>
      </c>
      <c r="AU26" s="45">
        <f>(AU19+AU22)*ttokg/Drivers!AV4</f>
        <v>3.4311311029949003</v>
      </c>
      <c r="AV26" s="45">
        <f>(AV19+AV22)*ttokg/Drivers!AW4</f>
        <v>3.4320807223490739</v>
      </c>
      <c r="AW26" s="45">
        <f>(AW19+AW22)*ttokg/Drivers!AX4</f>
        <v>3.4331597216369283</v>
      </c>
      <c r="AX26" s="45">
        <f>(AX19+AX22)*ttokg/Drivers!AY4</f>
        <v>3.43434524656635</v>
      </c>
      <c r="AY26" s="45">
        <f>(AY19+AY22)*ttokg/Drivers!AZ4</f>
        <v>3.4354253058630295</v>
      </c>
      <c r="AZ26" s="45">
        <f>(AZ19+AZ22)*ttokg/Drivers!BA4</f>
        <v>3.4365057629213278</v>
      </c>
      <c r="BA26" s="45">
        <f>(BA19+BA22)*ttokg/Drivers!BB4</f>
        <v>3.4375902311168387</v>
      </c>
      <c r="BB26" s="45">
        <f>(BB19+BB22)*ttokg/Drivers!BC4</f>
        <v>3.43879868679891</v>
      </c>
      <c r="BC26" s="45">
        <f>(BC19+BC22)*ttokg/Drivers!BD4</f>
        <v>3.4399308862265072</v>
      </c>
      <c r="BD26" s="45">
        <f>(BD19+BD22)*ttokg/Drivers!BE4</f>
        <v>3.4410946172492496</v>
      </c>
      <c r="BE26" s="45">
        <f>(BE19+BE22)*ttokg/Drivers!BF4</f>
        <v>3.4422952006069245</v>
      </c>
      <c r="BF26" s="45">
        <f>(BF19+BF22)*ttokg/Drivers!BG4</f>
        <v>3.4435381416901332</v>
      </c>
      <c r="BG26" s="45">
        <f>(BG19+BG22)*ttokg/Drivers!BH4</f>
        <v>3.4448432362369101</v>
      </c>
      <c r="BH26" s="45">
        <f>(BH19+BH22)*ttokg/Drivers!BI4</f>
        <v>3.4448912614834764</v>
      </c>
      <c r="BI26" s="45">
        <f>(BI19+BI22)*ttokg/Drivers!BJ4</f>
        <v>3.4447453461606288</v>
      </c>
      <c r="BJ26" s="45">
        <f>(BJ19+BJ22)*ttokg/Drivers!BK4</f>
        <v>3.4446544713149994</v>
      </c>
      <c r="BK26" s="45">
        <f>(BK19+BK22)*ttokg/Drivers!BL4</f>
        <v>3.4445041411284416</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165470.93032313057</v>
      </c>
      <c r="AH27" s="94">
        <f>IF('Net zero activities &amp; levers'!$C$14="Off",((Data!$AJ$23*'Net zero Intermediate calcs'!AH19)+Data!$AK$23),IF('Net zero activities &amp; levers'!$C$14="On",((Data!$AJ$23*'Net zero Intermediate calcs'!AH19)+Data!$AK$23)*(1-'Net zero supporting data'!K214),"ERROR"))</f>
        <v>166748.83960408217</v>
      </c>
      <c r="AI27" s="94">
        <f>IF('Net zero activities &amp; levers'!$C$14="Off",((Data!$AJ$23*'Net zero Intermediate calcs'!AI19)+Data!$AK$23),IF('Net zero activities &amp; levers'!$C$14="On",((Data!$AJ$23*'Net zero Intermediate calcs'!AI19)+Data!$AK$23)*(1-'Net zero supporting data'!L214),"ERROR"))</f>
        <v>168029.12071532421</v>
      </c>
      <c r="AJ27" s="94">
        <f>IF('Net zero activities &amp; levers'!$C$14="Off",((Data!$AJ$23*'Net zero Intermediate calcs'!AJ19)+Data!$AK$23),IF('Net zero activities &amp; levers'!$C$14="On",((Data!$AJ$23*'Net zero Intermediate calcs'!AJ19)+Data!$AK$23)*(1-'Net zero supporting data'!M214),"ERROR"))</f>
        <v>169320.79035644006</v>
      </c>
      <c r="AK27" s="94">
        <f>IF('Net zero activities &amp; levers'!$C$14="Off",((Data!$AJ$23*'Net zero Intermediate calcs'!AK19)+Data!$AK$23),IF('Net zero activities &amp; levers'!$C$14="On",((Data!$AJ$23*'Net zero Intermediate calcs'!AK19)+Data!$AK$23)*(1-'Net zero supporting data'!N214),"ERROR"))</f>
        <v>170629.74033922999</v>
      </c>
      <c r="AL27" s="94">
        <f>IF('Net zero activities &amp; levers'!$C$14="Off",((Data!$AJ$23*'Net zero Intermediate calcs'!AL19)+Data!$AK$23),IF('Net zero activities &amp; levers'!$C$14="On",((Data!$AJ$23*'Net zero Intermediate calcs'!AL19)+Data!$AK$23)*(1-'Net zero supporting data'!O214),"ERROR"))</f>
        <v>171956.93878729359</v>
      </c>
      <c r="AM27" s="94">
        <f>IF('Net zero activities &amp; levers'!$C$14="Off",((Data!$AJ$23*'Net zero Intermediate calcs'!AM19)+Data!$AK$23),IF('Net zero activities &amp; levers'!$C$14="On",((Data!$AJ$23*'Net zero Intermediate calcs'!AM19)+Data!$AK$23)*(1-'Net zero supporting data'!P214),"ERROR"))</f>
        <v>173110.49914934053</v>
      </c>
      <c r="AN27" s="94">
        <f>IF('Net zero activities &amp; levers'!$C$14="Off",((Data!$AJ$23*'Net zero Intermediate calcs'!AN19)+Data!$AK$23),IF('Net zero activities &amp; levers'!$C$14="On",((Data!$AJ$23*'Net zero Intermediate calcs'!AN19)+Data!$AK$23)*(1-'Net zero supporting data'!Q214),"ERROR"))</f>
        <v>174277.69417260221</v>
      </c>
      <c r="AO27" s="94">
        <f>IF('Net zero activities &amp; levers'!$C$14="Off",((Data!$AJ$23*'Net zero Intermediate calcs'!AO19)+Data!$AK$23),IF('Net zero activities &amp; levers'!$C$14="On",((Data!$AJ$23*'Net zero Intermediate calcs'!AO19)+Data!$AK$23)*(1-'Net zero supporting data'!R214),"ERROR"))</f>
        <v>175455.76507214172</v>
      </c>
      <c r="AP27" s="94">
        <f>IF('Net zero activities &amp; levers'!$C$14="Off",((Data!$AJ$23*'Net zero Intermediate calcs'!AP19)+Data!$AK$23),IF('Net zero activities &amp; levers'!$C$14="On",((Data!$AJ$23*'Net zero Intermediate calcs'!AP19)+Data!$AK$23)*(1-'Net zero supporting data'!S214),"ERROR"))</f>
        <v>176647.59914249755</v>
      </c>
      <c r="AQ27" s="94">
        <f>IF('Net zero activities &amp; levers'!$C$14="Off",((Data!$AJ$23*'Net zero Intermediate calcs'!AQ19)+Data!$AK$23),IF('Net zero activities &amp; levers'!$C$14="On",((Data!$AJ$23*'Net zero Intermediate calcs'!AQ19)+Data!$AK$23)*(1-'Net zero supporting data'!T214),"ERROR"))</f>
        <v>177850.81821581977</v>
      </c>
      <c r="AR27" s="94">
        <f>IF('Net zero activities &amp; levers'!$C$14="Off",((Data!$AJ$23*'Net zero Intermediate calcs'!AR19)+Data!$AK$23),IF('Net zero activities &amp; levers'!$C$14="On",((Data!$AJ$23*'Net zero Intermediate calcs'!AR19)+Data!$AK$23)*(1-'Net zero supporting data'!U214),"ERROR"))</f>
        <v>178914.49463887297</v>
      </c>
      <c r="AS27" s="94">
        <f>IF('Net zero activities &amp; levers'!$C$14="Off",((Data!$AJ$23*'Net zero Intermediate calcs'!AS19)+Data!$AK$23),IF('Net zero activities &amp; levers'!$C$14="On",((Data!$AJ$23*'Net zero Intermediate calcs'!AS19)+Data!$AK$23)*(1-'Net zero supporting data'!V214),"ERROR"))</f>
        <v>179989.24371094193</v>
      </c>
      <c r="AT27" s="94">
        <f>IF('Net zero activities &amp; levers'!$C$14="Off",((Data!$AJ$23*'Net zero Intermediate calcs'!AT19)+Data!$AK$23),IF('Net zero activities &amp; levers'!$C$14="On",((Data!$AJ$23*'Net zero Intermediate calcs'!AT19)+Data!$AK$23)*(1-'Net zero supporting data'!W214),"ERROR"))</f>
        <v>181074.96637602267</v>
      </c>
      <c r="AU27" s="94">
        <f>IF('Net zero activities &amp; levers'!$C$14="Off",((Data!$AJ$23*'Net zero Intermediate calcs'!AU19)+Data!$AK$23),IF('Net zero activities &amp; levers'!$C$14="On",((Data!$AJ$23*'Net zero Intermediate calcs'!AU19)+Data!$AK$23)*(1-'Net zero supporting data'!X214),"ERROR"))</f>
        <v>182175.6042773446</v>
      </c>
      <c r="AV27" s="94">
        <f>IF('Net zero activities &amp; levers'!$C$14="Off",((Data!$AJ$23*'Net zero Intermediate calcs'!AV19)+Data!$AK$23),IF('Net zero activities &amp; levers'!$C$14="On",((Data!$AJ$23*'Net zero Intermediate calcs'!AV19)+Data!$AK$23)*(1-'Net zero supporting data'!Y214),"ERROR"))</f>
        <v>183282.75626752514</v>
      </c>
      <c r="AW27" s="94">
        <f>IF('Net zero activities &amp; levers'!$C$14="Off",((Data!$AJ$23*'Net zero Intermediate calcs'!AW19)+Data!$AK$23),IF('Net zero activities &amp; levers'!$C$14="On",((Data!$AJ$23*'Net zero Intermediate calcs'!AW19)+Data!$AK$23)*(1-'Net zero supporting data'!Z214),"ERROR"))</f>
        <v>184250.68960279771</v>
      </c>
      <c r="AX27" s="94">
        <f>IF('Net zero activities &amp; levers'!$C$14="Off",((Data!$AJ$23*'Net zero Intermediate calcs'!AX19)+Data!$AK$23),IF('Net zero activities &amp; levers'!$C$14="On",((Data!$AJ$23*'Net zero Intermediate calcs'!AX19)+Data!$AK$23)*(1-'Net zero supporting data'!AA214),"ERROR"))</f>
        <v>185229.99438675409</v>
      </c>
      <c r="AY27" s="94">
        <f>IF('Net zero activities &amp; levers'!$C$14="Off",((Data!$AJ$23*'Net zero Intermediate calcs'!AY19)+Data!$AK$23),IF('Net zero activities &amp; levers'!$C$14="On",((Data!$AJ$23*'Net zero Intermediate calcs'!AY19)+Data!$AK$23)*(1-'Net zero supporting data'!AB214),"ERROR"))</f>
        <v>186212.81356075406</v>
      </c>
      <c r="AZ27" s="94">
        <f>IF('Net zero activities &amp; levers'!$C$14="Off",((Data!$AJ$23*'Net zero Intermediate calcs'!AZ19)+Data!$AK$23),IF('Net zero activities &amp; levers'!$C$14="On",((Data!$AJ$23*'Net zero Intermediate calcs'!AZ19)+Data!$AK$23)*(1-'Net zero supporting data'!AC214),"ERROR"))</f>
        <v>187203.14166376824</v>
      </c>
      <c r="BA27" s="94">
        <f>IF('Net zero activities &amp; levers'!$C$14="Off",((Data!$AJ$23*'Net zero Intermediate calcs'!BA19)+Data!$AK$23),IF('Net zero activities &amp; levers'!$C$14="On",((Data!$AJ$23*'Net zero Intermediate calcs'!BA19)+Data!$AK$23)*(1-'Net zero supporting data'!AD214),"ERROR"))</f>
        <v>188201.17445509395</v>
      </c>
      <c r="BB27" s="94">
        <f>IF('Net zero activities &amp; levers'!$C$14="Off",((Data!$AJ$23*'Net zero Intermediate calcs'!BB19)+Data!$AK$23),IF('Net zero activities &amp; levers'!$C$14="On",((Data!$AJ$23*'Net zero Intermediate calcs'!BB19)+Data!$AK$23)*(1-'Net zero supporting data'!AE214),"ERROR"))</f>
        <v>189065.39163783463</v>
      </c>
      <c r="BC27" s="94">
        <f>IF('Net zero activities &amp; levers'!$C$14="Off",((Data!$AJ$23*'Net zero Intermediate calcs'!BC19)+Data!$AK$23),IF('Net zero activities &amp; levers'!$C$14="On",((Data!$AJ$23*'Net zero Intermediate calcs'!BC19)+Data!$AK$23)*(1-'Net zero supporting data'!AF214),"ERROR"))</f>
        <v>189932.30891416993</v>
      </c>
      <c r="BD27" s="94">
        <f>IF('Net zero activities &amp; levers'!$C$14="Off",((Data!$AJ$23*'Net zero Intermediate calcs'!BD19)+Data!$AK$23),IF('Net zero activities &amp; levers'!$C$14="On",((Data!$AJ$23*'Net zero Intermediate calcs'!BD19)+Data!$AK$23)*(1-'Net zero supporting data'!AG214),"ERROR"))</f>
        <v>190806.11339192261</v>
      </c>
      <c r="BE27" s="94">
        <f>IF('Net zero activities &amp; levers'!$C$14="Off",((Data!$AJ$23*'Net zero Intermediate calcs'!BE19)+Data!$AK$23),IF('Net zero activities &amp; levers'!$C$14="On",((Data!$AJ$23*'Net zero Intermediate calcs'!BE19)+Data!$AK$23)*(1-'Net zero supporting data'!AH214),"ERROR"))</f>
        <v>191687.07369595481</v>
      </c>
      <c r="BF27" s="94">
        <f>IF('Net zero activities &amp; levers'!$C$14="Off",((Data!$AJ$23*'Net zero Intermediate calcs'!BF19)+Data!$AK$23),IF('Net zero activities &amp; levers'!$C$14="On",((Data!$AJ$23*'Net zero Intermediate calcs'!BF19)+Data!$AK$23)*(1-'Net zero supporting data'!AI214),"ERROR"))</f>
        <v>192575.47145812365</v>
      </c>
      <c r="BG27" s="94">
        <f>IF('Net zero activities &amp; levers'!$C$14="Off",((Data!$AJ$23*'Net zero Intermediate calcs'!BG19)+Data!$AK$23),IF('Net zero activities &amp; levers'!$C$14="On",((Data!$AJ$23*'Net zero Intermediate calcs'!BG19)+Data!$AK$23)*(1-'Net zero supporting data'!AJ214),"ERROR"))</f>
        <v>193321.65349608276</v>
      </c>
      <c r="BH27" s="94">
        <f>IF('Net zero activities &amp; levers'!$C$14="Off",((Data!$AJ$23*'Net zero Intermediate calcs'!BH19)+Data!$AK$23),IF('Net zero activities &amp; levers'!$C$14="On",((Data!$AJ$23*'Net zero Intermediate calcs'!BH19)+Data!$AK$23)*(1-'Net zero supporting data'!AK214),"ERROR"))</f>
        <v>194021.74612113394</v>
      </c>
      <c r="BI27" s="94">
        <f>IF('Net zero activities &amp; levers'!$C$14="Off",((Data!$AJ$23*'Net zero Intermediate calcs'!BI19)+Data!$AK$23),IF('Net zero activities &amp; levers'!$C$14="On",((Data!$AJ$23*'Net zero Intermediate calcs'!BI19)+Data!$AK$23)*(1-'Net zero supporting data'!AL214),"ERROR"))</f>
        <v>194717.64372934643</v>
      </c>
      <c r="BJ27" s="94">
        <f>IF('Net zero activities &amp; levers'!$C$14="Off",((Data!$AJ$23*'Net zero Intermediate calcs'!BJ19)+Data!$AK$23),IF('Net zero activities &amp; levers'!$C$14="On",((Data!$AJ$23*'Net zero Intermediate calcs'!BJ19)+Data!$AK$23)*(1-'Net zero supporting data'!AM214),"ERROR"))</f>
        <v>195419.28276679225</v>
      </c>
      <c r="BK27" s="94">
        <f>IF('Net zero activities &amp; levers'!$C$14="Off",((Data!$AJ$23*'Net zero Intermediate calcs'!BK19)+Data!$AK$23),IF('Net zero activities &amp; levers'!$C$14="On",((Data!$AJ$23*'Net zero Intermediate calcs'!BK19)+Data!$AK$23)*(1-'Net zero supporting data'!AN214),"ERROR"))</f>
        <v>196122.07578594942</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238466.10594006552</v>
      </c>
      <c r="AH29" s="22">
        <f>((Data!$AJ$9*'Net zero Intermediate calcs'!AH4)+Data!$AK$9)*Drivers!AI4</f>
        <v>247651.68879619436</v>
      </c>
      <c r="AI29" s="22">
        <f>((Data!$AJ$9*'Net zero Intermediate calcs'!AI4)+Data!$AK$9)*Drivers!AJ4</f>
        <v>253606.65297831123</v>
      </c>
      <c r="AJ29" s="22">
        <f>((Data!$AJ$9*'Net zero Intermediate calcs'!AJ4)+Data!$AK$9)*Drivers!AK4</f>
        <v>258723.83403440044</v>
      </c>
      <c r="AK29" s="22">
        <f>((Data!$AJ$9*'Net zero Intermediate calcs'!AK4)+Data!$AK$9)*Drivers!AL4</f>
        <v>264550.8270458745</v>
      </c>
      <c r="AL29" s="22">
        <f>((Data!$AJ$9*'Net zero Intermediate calcs'!AL4)+Data!$AK$9)*Drivers!AM4</f>
        <v>271303.72467354266</v>
      </c>
      <c r="AM29" s="22">
        <f>((Data!$AJ$9*'Net zero Intermediate calcs'!AM4)+Data!$AK$9)*Drivers!AN4</f>
        <v>278638.93839515914</v>
      </c>
      <c r="AN29" s="22">
        <f>((Data!$AJ$9*'Net zero Intermediate calcs'!AN4)+Data!$AK$9)*Drivers!AO4</f>
        <v>286661.68281610112</v>
      </c>
      <c r="AO29" s="22">
        <f>((Data!$AJ$9*'Net zero Intermediate calcs'!AO4)+Data!$AK$9)*Drivers!AP4</f>
        <v>294596.67472166655</v>
      </c>
      <c r="AP29" s="22">
        <f>((Data!$AJ$9*'Net zero Intermediate calcs'!AP4)+Data!$AK$9)*Drivers!AQ4</f>
        <v>303194.60195893387</v>
      </c>
      <c r="AQ29" s="22">
        <f>((Data!$AJ$9*'Net zero Intermediate calcs'!AQ4)+Data!$AK$9)*Drivers!AR4</f>
        <v>311782.48640414438</v>
      </c>
      <c r="AR29" s="22">
        <f>((Data!$AJ$9*'Net zero Intermediate calcs'!AR4)+Data!$AK$9)*Drivers!AS4</f>
        <v>322146.90444742283</v>
      </c>
      <c r="AS29" s="22">
        <f>((Data!$AJ$9*'Net zero Intermediate calcs'!AS4)+Data!$AK$9)*Drivers!AT4</f>
        <v>333139.0536885577</v>
      </c>
      <c r="AT29" s="22">
        <f>((Data!$AJ$9*'Net zero Intermediate calcs'!AT4)+Data!$AK$9)*Drivers!AU4</f>
        <v>344711.9696452354</v>
      </c>
      <c r="AU29" s="22">
        <f>((Data!$AJ$9*'Net zero Intermediate calcs'!AU4)+Data!$AK$9)*Drivers!AV4</f>
        <v>357910.80705936335</v>
      </c>
      <c r="AV29" s="22">
        <f>((Data!$AJ$9*'Net zero Intermediate calcs'!AV4)+Data!$AK$9)*Drivers!AW4</f>
        <v>370444.0141525456</v>
      </c>
      <c r="AW29" s="22">
        <f>((Data!$AJ$9*'Net zero Intermediate calcs'!AW4)+Data!$AK$9)*Drivers!AX4</f>
        <v>384005.05727329681</v>
      </c>
      <c r="AX29" s="22">
        <f>((Data!$AJ$9*'Net zero Intermediate calcs'!AX4)+Data!$AK$9)*Drivers!AY4</f>
        <v>398823.72988345986</v>
      </c>
      <c r="AY29" s="22">
        <f>((Data!$AJ$9*'Net zero Intermediate calcs'!AY4)+Data!$AK$9)*Drivers!AZ4</f>
        <v>412762.79542468069</v>
      </c>
      <c r="AZ29" s="22">
        <f>((Data!$AJ$9*'Net zero Intermediate calcs'!AZ4)+Data!$AK$9)*Drivers!BA4</f>
        <v>426888.67227931507</v>
      </c>
      <c r="BA29" s="22">
        <f>((Data!$AJ$9*'Net zero Intermediate calcs'!BA4)+Data!$AK$9)*Drivers!BB4</f>
        <v>441240.78552958771</v>
      </c>
      <c r="BB29" s="22">
        <f>((Data!$AJ$9*'Net zero Intermediate calcs'!BB4)+Data!$AK$9)*Drivers!BC4</f>
        <v>456569.35826515272</v>
      </c>
      <c r="BC29" s="22">
        <f>((Data!$AJ$9*'Net zero Intermediate calcs'!BC4)+Data!$AK$9)*Drivers!BD4</f>
        <v>471272.051115148</v>
      </c>
      <c r="BD29" s="22">
        <f>((Data!$AJ$9*'Net zero Intermediate calcs'!BD4)+Data!$AK$9)*Drivers!BE4</f>
        <v>486472.31248280697</v>
      </c>
      <c r="BE29" s="22">
        <f>((Data!$AJ$9*'Net zero Intermediate calcs'!BE4)+Data!$AK$9)*Drivers!BF4</f>
        <v>502234.28475819691</v>
      </c>
      <c r="BF29" s="22">
        <f>((Data!$AJ$9*'Net zero Intermediate calcs'!BF4)+Data!$AK$9)*Drivers!BG4</f>
        <v>518625.57378873305</v>
      </c>
      <c r="BG29" s="22">
        <f>((Data!$AJ$9*'Net zero Intermediate calcs'!BG4)+Data!$AK$9)*Drivers!BH4</f>
        <v>535279.82651670626</v>
      </c>
      <c r="BH29" s="22">
        <f>((Data!$AJ$9*'Net zero Intermediate calcs'!BH4)+Data!$AK$9)*Drivers!BI4</f>
        <v>538530.40005251707</v>
      </c>
      <c r="BI29" s="22">
        <f>((Data!$AJ$9*'Net zero Intermediate calcs'!BI4)+Data!$AK$9)*Drivers!BJ4</f>
        <v>539697.46560141467</v>
      </c>
      <c r="BJ29" s="22">
        <f>((Data!$AJ$9*'Net zero Intermediate calcs'!BJ4)+Data!$AK$9)*Drivers!BK4</f>
        <v>541462.22004969639</v>
      </c>
      <c r="BK29" s="22">
        <f>((Data!$AJ$9*'Net zero Intermediate calcs'!BK4)+Data!$AK$9)*Drivers!BL4</f>
        <v>542579.70178533078</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4.0207616445425707</v>
      </c>
      <c r="AH30" s="45">
        <f>AH29*ttokg/Drivers!AI4</f>
        <v>4.128107426772738</v>
      </c>
      <c r="AI30" s="45">
        <f>AI29*ttokg/Drivers!AJ4</f>
        <v>4.1792501545115943</v>
      </c>
      <c r="AJ30" s="45">
        <f>AJ29*ttokg/Drivers!AK4</f>
        <v>4.2150447654717311</v>
      </c>
      <c r="AK30" s="45">
        <f>AK29*ttokg/Drivers!AL4</f>
        <v>4.2609153337286312</v>
      </c>
      <c r="AL30" s="45">
        <f>AL29*ttokg/Drivers!AM4</f>
        <v>4.3199385127141952</v>
      </c>
      <c r="AM30" s="45">
        <f>AM29*ttokg/Drivers!AN4</f>
        <v>4.3934761564248044</v>
      </c>
      <c r="AN30" s="45">
        <f>AN29*ttokg/Drivers!AO4</f>
        <v>4.4759040789096876</v>
      </c>
      <c r="AO30" s="45">
        <f>AO29*ttokg/Drivers!AP4</f>
        <v>4.5549500931435674</v>
      </c>
      <c r="AP30" s="45">
        <f>AP29*ttokg/Drivers!AQ4</f>
        <v>4.6421792413446443</v>
      </c>
      <c r="AQ30" s="45">
        <f>AQ29*ttokg/Drivers!AR4</f>
        <v>4.7271220353441876</v>
      </c>
      <c r="AR30" s="45">
        <f>AR29*ttokg/Drivers!AS4</f>
        <v>4.8429323187567261</v>
      </c>
      <c r="AS30" s="45">
        <f>AS29*ttokg/Drivers!AT4</f>
        <v>4.9658011429028859</v>
      </c>
      <c r="AT30" s="45">
        <f>AT29*ttokg/Drivers!AU4</f>
        <v>5.0948274429818809</v>
      </c>
      <c r="AU30" s="45">
        <f>AU29*ttokg/Drivers!AV4</f>
        <v>5.24514219918448</v>
      </c>
      <c r="AV30" s="45">
        <f>AV29*ttokg/Drivers!AW4</f>
        <v>5.3828759985115946</v>
      </c>
      <c r="AW30" s="45">
        <f>AW29*ttokg/Drivers!AX4</f>
        <v>5.5393752007804906</v>
      </c>
      <c r="AX30" s="45">
        <f>AX29*ttokg/Drivers!AY4</f>
        <v>5.7113249951992531</v>
      </c>
      <c r="AY30" s="45">
        <f>AY29*ttokg/Drivers!AZ4</f>
        <v>5.8679779422736393</v>
      </c>
      <c r="AZ30" s="45">
        <f>AZ29*ttokg/Drivers!BA4</f>
        <v>6.0246885811155328</v>
      </c>
      <c r="BA30" s="45">
        <f>BA29*ttokg/Drivers!BB4</f>
        <v>6.1819809995572932</v>
      </c>
      <c r="BB30" s="45">
        <f>BB29*ttokg/Drivers!BC4</f>
        <v>6.3572566946854563</v>
      </c>
      <c r="BC30" s="45">
        <f>BC29*ttokg/Drivers!BD4</f>
        <v>6.5214721017046839</v>
      </c>
      <c r="BD30" s="45">
        <f>BD29*ttokg/Drivers!BE4</f>
        <v>6.6902608847602707</v>
      </c>
      <c r="BE30" s="45">
        <f>BE29*ttokg/Drivers!BF4</f>
        <v>6.8643947696002465</v>
      </c>
      <c r="BF30" s="45">
        <f>BF29*ttokg/Drivers!BG4</f>
        <v>7.0446722639220472</v>
      </c>
      <c r="BG30" s="45">
        <f>BG29*ttokg/Drivers!BH4</f>
        <v>7.2339645625874933</v>
      </c>
      <c r="BH30" s="45">
        <f>BH29*ttokg/Drivers!BI4</f>
        <v>7.240930195337139</v>
      </c>
      <c r="BI30" s="45">
        <f>BI29*ttokg/Drivers!BJ4</f>
        <v>7.2197664819950518</v>
      </c>
      <c r="BJ30" s="45">
        <f>BJ29*ttokg/Drivers!BK4</f>
        <v>7.20658589790441</v>
      </c>
      <c r="BK30" s="45">
        <f>BK29*ttokg/Drivers!BL4</f>
        <v>7.1847818480425731</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0.14959716212996835</v>
      </c>
      <c r="AP31" s="45"/>
      <c r="AQ31" s="45">
        <f>(AQ32-AE32)/AE32</f>
        <v>0.20270416253013659</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215053.54990690772</v>
      </c>
      <c r="AH32" s="94">
        <f>IF('Net zero activities &amp; levers'!$C$14="Off",((Data!$AJ$26*'Net zero Intermediate calcs'!AH29)+Data!$AK$26),IF('Net zero activities &amp; levers'!$C$14="On",((Data!$AJ$26*'Net zero Intermediate calcs'!AH29)+Data!$AK$26)*(1-'Net zero supporting data'!K215),"ERROR"))</f>
        <v>222843.00759091316</v>
      </c>
      <c r="AI32" s="94">
        <f>IF('Net zero activities &amp; levers'!$C$14="Off",((Data!$AJ$26*'Net zero Intermediate calcs'!AI29)+Data!$AK$26),IF('Net zero activities &amp; levers'!$C$14="On",((Data!$AJ$26*'Net zero Intermediate calcs'!AI29)+Data!$AK$26)*(1-'Net zero supporting data'!L215),"ERROR"))</f>
        <v>227892.87129938952</v>
      </c>
      <c r="AJ32" s="94">
        <f>IF('Net zero activities &amp; levers'!$C$14="Off",((Data!$AJ$26*'Net zero Intermediate calcs'!AJ29)+Data!$AK$26),IF('Net zero activities &amp; levers'!$C$14="On",((Data!$AJ$26*'Net zero Intermediate calcs'!AJ29)+Data!$AK$26)*(1-'Net zero supporting data'!M215),"ERROR"))</f>
        <v>232232.28730838076</v>
      </c>
      <c r="AK32" s="94">
        <f>IF('Net zero activities &amp; levers'!$C$14="Off",((Data!$AJ$26*'Net zero Intermediate calcs'!AK29)+Data!$AK$26),IF('Net zero activities &amp; levers'!$C$14="On",((Data!$AJ$26*'Net zero Intermediate calcs'!AK29)+Data!$AK$26)*(1-'Net zero supporting data'!N215),"ERROR"))</f>
        <v>237173.6303019381</v>
      </c>
      <c r="AL32" s="94">
        <f>IF('Net zero activities &amp; levers'!$C$14="Off",((Data!$AJ$26*'Net zero Intermediate calcs'!AL29)+Data!$AK$26),IF('Net zero activities &amp; levers'!$C$14="On",((Data!$AJ$26*'Net zero Intermediate calcs'!AL29)+Data!$AK$26)*(1-'Net zero supporting data'!O215),"ERROR"))</f>
        <v>242900.14881894708</v>
      </c>
      <c r="AM32" s="94">
        <f>IF('Net zero activities &amp; levers'!$C$14="Off",((Data!$AJ$26*'Net zero Intermediate calcs'!AM29)+Data!$AK$26),IF('Net zero activities &amp; levers'!$C$14="On",((Data!$AJ$26*'Net zero Intermediate calcs'!AM29)+Data!$AK$26)*(1-'Net zero supporting data'!P215),"ERROR"))</f>
        <v>249120.47667212674</v>
      </c>
      <c r="AN32" s="94">
        <f>IF('Net zero activities &amp; levers'!$C$14="Off",((Data!$AJ$26*'Net zero Intermediate calcs'!AN29)+Data!$AK$26),IF('Net zero activities &amp; levers'!$C$14="On",((Data!$AJ$26*'Net zero Intermediate calcs'!AN29)+Data!$AK$26)*(1-'Net zero supporting data'!Q215),"ERROR"))</f>
        <v>255923.83680237929</v>
      </c>
      <c r="AO32" s="94">
        <f>IF('Net zero activities &amp; levers'!$C$14="Off",((Data!$AJ$26*'Net zero Intermediate calcs'!AO29)+Data!$AK$26),IF('Net zero activities &amp; levers'!$C$14="On",((Data!$AJ$26*'Net zero Intermediate calcs'!AO29)+Data!$AK$26)*(1-'Net zero supporting data'!R215),"ERROR"))</f>
        <v>262652.78200263809</v>
      </c>
      <c r="AP32" s="94">
        <f>IF('Net zero activities &amp; levers'!$C$14="Off",((Data!$AJ$26*'Net zero Intermediate calcs'!AP29)+Data!$AK$26),IF('Net zero activities &amp; levers'!$C$14="On",((Data!$AJ$26*'Net zero Intermediate calcs'!AP29)+Data!$AK$26)*(1-'Net zero supporting data'!S215),"ERROR"))</f>
        <v>269943.90238485375</v>
      </c>
      <c r="AQ32" s="94">
        <f>IF('Net zero activities &amp; levers'!$C$14="Off",((Data!$AJ$26*'Net zero Intermediate calcs'!AQ29)+Data!$AK$26),IF('Net zero activities &amp; levers'!$C$14="On",((Data!$AJ$26*'Net zero Intermediate calcs'!AQ29)+Data!$AK$26)*(1-'Net zero supporting data'!T215),"ERROR"))</f>
        <v>277226.50638819824</v>
      </c>
      <c r="AR32" s="94">
        <f>IF('Net zero activities &amp; levers'!$C$14="Off",((Data!$AJ$26*'Net zero Intermediate calcs'!AR29)+Data!$AK$26),IF('Net zero activities &amp; levers'!$C$14="On",((Data!$AJ$26*'Net zero Intermediate calcs'!AR29)+Data!$AK$26)*(1-'Net zero supporting data'!U215),"ERROR"))</f>
        <v>286015.62701690092</v>
      </c>
      <c r="AS32" s="94">
        <f>IF('Net zero activities &amp; levers'!$C$14="Off",((Data!$AJ$26*'Net zero Intermediate calcs'!AS29)+Data!$AK$26),IF('Net zero activities &amp; levers'!$C$14="On",((Data!$AJ$26*'Net zero Intermediate calcs'!AS29)+Data!$AK$26)*(1-'Net zero supporting data'!V215),"ERROR"))</f>
        <v>295337.06940234115</v>
      </c>
      <c r="AT32" s="94">
        <f>IF('Net zero activities &amp; levers'!$C$14="Off",((Data!$AJ$26*'Net zero Intermediate calcs'!AT29)+Data!$AK$26),IF('Net zero activities &amp; levers'!$C$14="On",((Data!$AJ$26*'Net zero Intermediate calcs'!AT29)+Data!$AK$26)*(1-'Net zero supporting data'!W215),"ERROR"))</f>
        <v>305151.00723699306</v>
      </c>
      <c r="AU32" s="94">
        <f>IF('Net zero activities &amp; levers'!$C$14="Off",((Data!$AJ$26*'Net zero Intermediate calcs'!AU29)+Data!$AK$26),IF('Net zero activities &amp; levers'!$C$14="On",((Data!$AJ$26*'Net zero Intermediate calcs'!AU29)+Data!$AK$26)*(1-'Net zero supporting data'!X215),"ERROR"))</f>
        <v>316343.74123392382</v>
      </c>
      <c r="AV32" s="94">
        <f>IF('Net zero activities &amp; levers'!$C$14="Off",((Data!$AJ$26*'Net zero Intermediate calcs'!AV29)+Data!$AK$26),IF('Net zero activities &amp; levers'!$C$14="On",((Data!$AJ$26*'Net zero Intermediate calcs'!AV29)+Data!$AK$26)*(1-'Net zero supporting data'!Y215),"ERROR"))</f>
        <v>326972.01467354351</v>
      </c>
      <c r="AW32" s="94">
        <f>IF('Net zero activities &amp; levers'!$C$14="Off",((Data!$AJ$26*'Net zero Intermediate calcs'!AW29)+Data!$AK$26),IF('Net zero activities &amp; levers'!$C$14="On",((Data!$AJ$26*'Net zero Intermediate calcs'!AW29)+Data!$AK$26)*(1-'Net zero supporting data'!Z215),"ERROR"))</f>
        <v>338471.90239918558</v>
      </c>
      <c r="AX32" s="94">
        <f>IF('Net zero activities &amp; levers'!$C$14="Off",((Data!$AJ$26*'Net zero Intermediate calcs'!AX29)+Data!$AK$26),IF('Net zero activities &amp; levers'!$C$14="On",((Data!$AJ$26*'Net zero Intermediate calcs'!AX29)+Data!$AK$26)*(1-'Net zero supporting data'!AA215),"ERROR"))</f>
        <v>351038.27135344071</v>
      </c>
      <c r="AY32" s="94">
        <f>IF('Net zero activities &amp; levers'!$C$14="Off",((Data!$AJ$26*'Net zero Intermediate calcs'!AY29)+Data!$AK$26),IF('Net zero activities &amp; levers'!$C$14="On",((Data!$AJ$26*'Net zero Intermediate calcs'!AY29)+Data!$AK$26)*(1-'Net zero supporting data'!AB215),"ERROR"))</f>
        <v>362858.72552478081</v>
      </c>
      <c r="AZ32" s="94">
        <f>IF('Net zero activities &amp; levers'!$C$14="Off",((Data!$AJ$26*'Net zero Intermediate calcs'!AZ29)+Data!$AK$26),IF('Net zero activities &amp; levers'!$C$14="On",((Data!$AJ$26*'Net zero Intermediate calcs'!AZ29)+Data!$AK$26)*(1-'Net zero supporting data'!AC215),"ERROR"))</f>
        <v>374837.59738648636</v>
      </c>
      <c r="BA32" s="94">
        <f>IF('Net zero activities &amp; levers'!$C$14="Off",((Data!$AJ$26*'Net zero Intermediate calcs'!BA29)+Data!$AK$26),IF('Net zero activities &amp; levers'!$C$14="On",((Data!$AJ$26*'Net zero Intermediate calcs'!BA29)+Data!$AK$26)*(1-'Net zero supporting data'!AD215),"ERROR"))</f>
        <v>387008.31976633624</v>
      </c>
      <c r="BB32" s="94">
        <f>IF('Net zero activities &amp; levers'!$C$14="Off",((Data!$AJ$26*'Net zero Intermediate calcs'!BB29)+Data!$AK$26),IF('Net zero activities &amp; levers'!$C$14="On",((Data!$AJ$26*'Net zero Intermediate calcs'!BB29)+Data!$AK$26)*(1-'Net zero supporting data'!AE215),"ERROR"))</f>
        <v>400007.08865776437</v>
      </c>
      <c r="BC32" s="94">
        <f>IF('Net zero activities &amp; levers'!$C$14="Off",((Data!$AJ$26*'Net zero Intermediate calcs'!BC29)+Data!$AK$26),IF('Net zero activities &amp; levers'!$C$14="On",((Data!$AJ$26*'Net zero Intermediate calcs'!BC29)+Data!$AK$26)*(1-'Net zero supporting data'!AF215),"ERROR"))</f>
        <v>412475.10572208744</v>
      </c>
      <c r="BD32" s="94">
        <f>IF('Net zero activities &amp; levers'!$C$14="Off",((Data!$AJ$26*'Net zero Intermediate calcs'!BD29)+Data!$AK$26),IF('Net zero activities &amp; levers'!$C$14="On",((Data!$AJ$26*'Net zero Intermediate calcs'!BD29)+Data!$AK$26)*(1-'Net zero supporting data'!AG215),"ERROR"))</f>
        <v>425365.06540822785</v>
      </c>
      <c r="BE32" s="94">
        <f>IF('Net zero activities &amp; levers'!$C$14="Off",((Data!$AJ$26*'Net zero Intermediate calcs'!BE29)+Data!$AK$26),IF('Net zero activities &amp; levers'!$C$14="On",((Data!$AJ$26*'Net zero Intermediate calcs'!BE29)+Data!$AK$26)*(1-'Net zero supporting data'!AH215),"ERROR"))</f>
        <v>438731.3610454934</v>
      </c>
      <c r="BF32" s="94">
        <f>IF('Net zero activities &amp; levers'!$C$14="Off",((Data!$AJ$26*'Net zero Intermediate calcs'!BF29)+Data!$AK$26),IF('Net zero activities &amp; levers'!$C$14="On",((Data!$AJ$26*'Net zero Intermediate calcs'!BF29)+Data!$AK$26)*(1-'Net zero supporting data'!AI215),"ERROR"))</f>
        <v>452631.32300647814</v>
      </c>
      <c r="BG32" s="94">
        <f>IF('Net zero activities &amp; levers'!$C$14="Off",((Data!$AJ$26*'Net zero Intermediate calcs'!BG29)+Data!$AK$26),IF('Net zero activities &amp; levers'!$C$14="On",((Data!$AJ$26*'Net zero Intermediate calcs'!BG29)+Data!$AK$26)*(1-'Net zero supporting data'!AJ215),"ERROR"))</f>
        <v>466754.28057108412</v>
      </c>
      <c r="BH32" s="94">
        <f>IF('Net zero activities &amp; levers'!$C$14="Off",((Data!$AJ$26*'Net zero Intermediate calcs'!BH29)+Data!$AK$26),IF('Net zero activities &amp; levers'!$C$14="On",((Data!$AJ$26*'Net zero Intermediate calcs'!BH29)+Data!$AK$26)*(1-'Net zero supporting data'!AK215),"ERROR"))</f>
        <v>469510.79645064555</v>
      </c>
      <c r="BI32" s="94">
        <f>IF('Net zero activities &amp; levers'!$C$14="Off",((Data!$AJ$26*'Net zero Intermediate calcs'!BI29)+Data!$AK$26),IF('Net zero activities &amp; levers'!$C$14="On",((Data!$AJ$26*'Net zero Intermediate calcs'!BI29)+Data!$AK$26)*(1-'Net zero supporting data'!AL215),"ERROR"))</f>
        <v>470500.47863521508</v>
      </c>
      <c r="BJ32" s="94">
        <f>IF('Net zero activities &amp; levers'!$C$14="Off",((Data!$AJ$26*'Net zero Intermediate calcs'!BJ29)+Data!$AK$26),IF('Net zero activities &amp; levers'!$C$14="On",((Data!$AJ$26*'Net zero Intermediate calcs'!BJ29)+Data!$AK$26)*(1-'Net zero supporting data'!AM215),"ERROR"))</f>
        <v>471997.00643457833</v>
      </c>
      <c r="BK32" s="94">
        <f>IF('Net zero activities &amp; levers'!$C$14="Off",((Data!$AJ$26*'Net zero Intermediate calcs'!BK29)+Data!$AK$26),IF('Net zero activities &amp; levers'!$C$14="On",((Data!$AJ$26*'Net zero Intermediate calcs'!BK29)+Data!$AK$26)*(1-'Net zero supporting data'!AN215),"ERROR"))</f>
        <v>472944.64109518833</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451887.94515397813</v>
      </c>
      <c r="AH34" s="22">
        <f>((Data!$AJ$10*'Net zero Intermediate calcs'!AH4)+Data!$AK$10)*Drivers!AI4</f>
        <v>463010.96652964567</v>
      </c>
      <c r="AI34" s="22">
        <f>((Data!$AJ$10*'Net zero Intermediate calcs'!AI4)+Data!$AK$10)*Drivers!AJ4</f>
        <v>471195.04865514504</v>
      </c>
      <c r="AJ34" s="22">
        <f>((Data!$AJ$10*'Net zero Intermediate calcs'!AJ4)+Data!$AK$10)*Drivers!AK4</f>
        <v>478640.19055661088</v>
      </c>
      <c r="AK34" s="22">
        <f>((Data!$AJ$10*'Net zero Intermediate calcs'!AK4)+Data!$AK$10)*Drivers!AL4</f>
        <v>486769.39753527561</v>
      </c>
      <c r="AL34" s="22">
        <f>((Data!$AJ$10*'Net zero Intermediate calcs'!AL4)+Data!$AK$10)*Drivers!AM4</f>
        <v>495781.67886374943</v>
      </c>
      <c r="AM34" s="22">
        <f>((Data!$AJ$10*'Net zero Intermediate calcs'!AM4)+Data!$AK$10)*Drivers!AN4</f>
        <v>504950.65637568024</v>
      </c>
      <c r="AN34" s="22">
        <f>((Data!$AJ$10*'Net zero Intermediate calcs'!AN4)+Data!$AK$10)*Drivers!AO4</f>
        <v>514775.54243112204</v>
      </c>
      <c r="AO34" s="22">
        <f>((Data!$AJ$10*'Net zero Intermediate calcs'!AO4)+Data!$AK$10)*Drivers!AP4</f>
        <v>524543.88349568122</v>
      </c>
      <c r="AP34" s="22">
        <f>((Data!$AJ$10*'Net zero Intermediate calcs'!AP4)+Data!$AK$10)*Drivers!AQ4</f>
        <v>534945.99623399461</v>
      </c>
      <c r="AQ34" s="22">
        <f>((Data!$AJ$10*'Net zero Intermediate calcs'!AQ4)+Data!$AK$10)*Drivers!AR4</f>
        <v>545363.47699398221</v>
      </c>
      <c r="AR34" s="22">
        <f>((Data!$AJ$10*'Net zero Intermediate calcs'!AR4)+Data!$AK$10)*Drivers!AS4</f>
        <v>557099.37029478617</v>
      </c>
      <c r="AS34" s="22">
        <f>((Data!$AJ$10*'Net zero Intermediate calcs'!AS4)+Data!$AK$10)*Drivers!AT4</f>
        <v>569431.15931112121</v>
      </c>
      <c r="AT34" s="22">
        <f>((Data!$AJ$10*'Net zero Intermediate calcs'!AT4)+Data!$AK$10)*Drivers!AU4</f>
        <v>582315.832195241</v>
      </c>
      <c r="AU34" s="22">
        <f>((Data!$AJ$10*'Net zero Intermediate calcs'!AU4)+Data!$AK$10)*Drivers!AV4</f>
        <v>596714.32265590213</v>
      </c>
      <c r="AV34" s="22">
        <f>((Data!$AJ$10*'Net zero Intermediate calcs'!AV4)+Data!$AK$10)*Drivers!AW4</f>
        <v>610520.25680557941</v>
      </c>
      <c r="AW34" s="22">
        <f>((Data!$AJ$10*'Net zero Intermediate calcs'!AW4)+Data!$AK$10)*Drivers!AX4</f>
        <v>624963.01674136717</v>
      </c>
      <c r="AX34" s="22">
        <f>((Data!$AJ$10*'Net zero Intermediate calcs'!AX4)+Data!$AK$10)*Drivers!AY4</f>
        <v>640576.33924632834</v>
      </c>
      <c r="AY34" s="22">
        <f>((Data!$AJ$10*'Net zero Intermediate calcs'!AY4)+Data!$AK$10)*Drivers!AZ4</f>
        <v>655395.64896948461</v>
      </c>
      <c r="AZ34" s="22">
        <f>((Data!$AJ$10*'Net zero Intermediate calcs'!AZ4)+Data!$AK$10)*Drivers!BA4</f>
        <v>670401.37099628616</v>
      </c>
      <c r="BA34" s="22">
        <f>((Data!$AJ$10*'Net zero Intermediate calcs'!BA4)+Data!$AK$10)*Drivers!BB4</f>
        <v>685629.8548255699</v>
      </c>
      <c r="BB34" s="22">
        <f>((Data!$AJ$10*'Net zero Intermediate calcs'!BB4)+Data!$AK$10)*Drivers!BC4</f>
        <v>701459.98182496161</v>
      </c>
      <c r="BC34" s="22">
        <f>((Data!$AJ$10*'Net zero Intermediate calcs'!BC4)+Data!$AK$10)*Drivers!BD4</f>
        <v>716725.56266504549</v>
      </c>
      <c r="BD34" s="22">
        <f>((Data!$AJ$10*'Net zero Intermediate calcs'!BD4)+Data!$AK$10)*Drivers!BE4</f>
        <v>732459.40835594339</v>
      </c>
      <c r="BE34" s="22">
        <f>((Data!$AJ$10*'Net zero Intermediate calcs'!BE4)+Data!$AK$10)*Drivers!BF4</f>
        <v>748720.55009307282</v>
      </c>
      <c r="BF34" s="22">
        <f>((Data!$AJ$10*'Net zero Intermediate calcs'!BF4)+Data!$AK$10)*Drivers!BG4</f>
        <v>765571.20331737795</v>
      </c>
      <c r="BG34" s="22">
        <f>((Data!$AJ$10*'Net zero Intermediate calcs'!BG4)+Data!$AK$10)*Drivers!BH4</f>
        <v>782355.20298823481</v>
      </c>
      <c r="BH34" s="22">
        <f>((Data!$AJ$10*'Net zero Intermediate calcs'!BH4)+Data!$AK$10)*Drivers!BI4</f>
        <v>786825.23023332411</v>
      </c>
      <c r="BI34" s="22">
        <f>((Data!$AJ$10*'Net zero Intermediate calcs'!BI4)+Data!$AK$10)*Drivers!BJ4</f>
        <v>789387.53168807481</v>
      </c>
      <c r="BJ34" s="22">
        <f>((Data!$AJ$10*'Net zero Intermediate calcs'!BJ4)+Data!$AK$10)*Drivers!BK4</f>
        <v>792506.869564216</v>
      </c>
      <c r="BK34" s="22">
        <f>((Data!$AJ$10*'Net zero Intermediate calcs'!BK4)+Data!$AK$10)*Drivers!BL4</f>
        <v>795038.83622584061</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7.619253521768532</v>
      </c>
      <c r="AH35" s="45">
        <f>AH34*ttokg/Drivers!AI4</f>
        <v>7.7179324675682404</v>
      </c>
      <c r="AI35" s="45">
        <f>AI34*ttokg/Drivers!AJ4</f>
        <v>7.7649460563068322</v>
      </c>
      <c r="AJ35" s="45">
        <f>AJ34*ttokg/Drivers!AK4</f>
        <v>7.7978506977512758</v>
      </c>
      <c r="AK35" s="45">
        <f>AK34*ttokg/Drivers!AL4</f>
        <v>7.8400177882953548</v>
      </c>
      <c r="AL35" s="45">
        <f>AL34*ttokg/Drivers!AM4</f>
        <v>7.8942755798828665</v>
      </c>
      <c r="AM35" s="45">
        <f>AM34*ttokg/Drivers!AN4</f>
        <v>7.9618759737427558</v>
      </c>
      <c r="AN35" s="45">
        <f>AN34*ttokg/Drivers!AO4</f>
        <v>8.0376488669695032</v>
      </c>
      <c r="AO35" s="45">
        <f>AO34*ttokg/Drivers!AP4</f>
        <v>8.110312898962329</v>
      </c>
      <c r="AP35" s="45">
        <f>AP34*ttokg/Drivers!AQ4</f>
        <v>8.1904993786605473</v>
      </c>
      <c r="AQ35" s="45">
        <f>AQ34*ttokg/Drivers!AR4</f>
        <v>8.2685840988145625</v>
      </c>
      <c r="AR35" s="45">
        <f>AR34*ttokg/Drivers!AS4</f>
        <v>8.3750441426326887</v>
      </c>
      <c r="AS35" s="45">
        <f>AS34*ttokg/Drivers!AT4</f>
        <v>8.4879928378352218</v>
      </c>
      <c r="AT35" s="45">
        <f>AT34*ttokg/Drivers!AU4</f>
        <v>8.606601869393927</v>
      </c>
      <c r="AU35" s="45">
        <f>AU34*ttokg/Drivers!AV4</f>
        <v>8.7447805790930939</v>
      </c>
      <c r="AV35" s="45">
        <f>AV34*ttokg/Drivers!AW4</f>
        <v>8.871394087665287</v>
      </c>
      <c r="AW35" s="45">
        <f>AW34*ttokg/Drivers!AX4</f>
        <v>9.0152579263513477</v>
      </c>
      <c r="AX35" s="45">
        <f>AX34*ttokg/Drivers!AY4</f>
        <v>9.173324914091376</v>
      </c>
      <c r="AY35" s="45">
        <f>AY34*ttokg/Drivers!AZ4</f>
        <v>9.3173300846026148</v>
      </c>
      <c r="AZ35" s="45">
        <f>AZ34*ttokg/Drivers!BA4</f>
        <v>9.4613882889888785</v>
      </c>
      <c r="BA35" s="45">
        <f>BA34*ttokg/Drivers!BB4</f>
        <v>9.6059813015102158</v>
      </c>
      <c r="BB35" s="45">
        <f>BB34*ttokg/Drivers!BC4</f>
        <v>9.7671056648547605</v>
      </c>
      <c r="BC35" s="45">
        <f>BC34*ttokg/Drivers!BD4</f>
        <v>9.9180627207545591</v>
      </c>
      <c r="BD35" s="45">
        <f>BD34*ttokg/Drivers!BE4</f>
        <v>10.073223909472974</v>
      </c>
      <c r="BE35" s="45">
        <f>BE34*ttokg/Drivers!BF4</f>
        <v>10.233298649504885</v>
      </c>
      <c r="BF35" s="45">
        <f>BF34*ttokg/Drivers!BG4</f>
        <v>10.399020978985366</v>
      </c>
      <c r="BG35" s="45">
        <f>BG34*ttokg/Drivers!BH4</f>
        <v>10.573030279511569</v>
      </c>
      <c r="BH35" s="45">
        <f>BH34*ttokg/Drivers!BI4</f>
        <v>10.57943352407584</v>
      </c>
      <c r="BI35" s="45">
        <f>BI34*ttokg/Drivers!BJ4</f>
        <v>10.559978517289206</v>
      </c>
      <c r="BJ35" s="45">
        <f>BJ34*ttokg/Drivers!BK4</f>
        <v>10.54786210138476</v>
      </c>
      <c r="BK35" s="45">
        <f>BK34*ttokg/Drivers!BL4</f>
        <v>10.527818457285949</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0.15376678385436274</v>
      </c>
      <c r="AP36" s="45"/>
      <c r="AQ36" s="45">
        <f>(AQ37-AE37)/AE37</f>
        <v>0.18486889156724226</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484443.29769028805</v>
      </c>
      <c r="AH37" s="22">
        <f>((Data!$AJ$29*'Net zero Intermediate calcs'!AH34)+Data!$AK$29)</f>
        <v>496541.84300962044</v>
      </c>
      <c r="AI37" s="22">
        <f>((Data!$AJ$29*'Net zero Intermediate calcs'!AI34)+Data!$AK$29)</f>
        <v>505443.69486698508</v>
      </c>
      <c r="AJ37" s="22">
        <f>((Data!$AJ$29*'Net zero Intermediate calcs'!AJ34)+Data!$AK$29)</f>
        <v>513541.79911955725</v>
      </c>
      <c r="AK37" s="22">
        <f>((Data!$AJ$29*'Net zero Intermediate calcs'!AK34)+Data!$AK$29)</f>
        <v>522383.96310719108</v>
      </c>
      <c r="AL37" s="22">
        <f>((Data!$AJ$29*'Net zero Intermediate calcs'!AL34)+Data!$AK$29)</f>
        <v>532186.64984135819</v>
      </c>
      <c r="AM37" s="22">
        <f>((Data!$AJ$29*'Net zero Intermediate calcs'!AM34)+Data!$AK$29)</f>
        <v>542159.77550689946</v>
      </c>
      <c r="AN37" s="22">
        <f>((Data!$AJ$29*'Net zero Intermediate calcs'!AN34)+Data!$AK$29)</f>
        <v>552846.33495729021</v>
      </c>
      <c r="AO37" s="22">
        <f>((Data!$AJ$29*'Net zero Intermediate calcs'!AO34)+Data!$AK$29)</f>
        <v>563471.39024332957</v>
      </c>
      <c r="AP37" s="22">
        <f>((Data!$AJ$29*'Net zero Intermediate calcs'!AP34)+Data!$AK$29)</f>
        <v>574785.80097138928</v>
      </c>
      <c r="AQ37" s="22">
        <f>((Data!$AJ$29*'Net zero Intermediate calcs'!AQ34)+Data!$AK$29)</f>
        <v>586116.92754493863</v>
      </c>
      <c r="AR37" s="22">
        <f>((Data!$AJ$29*'Net zero Intermediate calcs'!AR34)+Data!$AK$29)</f>
        <v>598882.0955840142</v>
      </c>
      <c r="AS37" s="22">
        <f>((Data!$AJ$29*'Net zero Intermediate calcs'!AS34)+Data!$AK$29)</f>
        <v>612295.42126627476</v>
      </c>
      <c r="AT37" s="22">
        <f>((Data!$AJ$29*'Net zero Intermediate calcs'!AT34)+Data!$AK$29)</f>
        <v>626310.12046970404</v>
      </c>
      <c r="AU37" s="22">
        <f>((Data!$AJ$29*'Net zero Intermediate calcs'!AU34)+Data!$AK$29)</f>
        <v>641971.40381034045</v>
      </c>
      <c r="AV37" s="22">
        <f>((Data!$AJ$29*'Net zero Intermediate calcs'!AV34)+Data!$AK$29)</f>
        <v>656988.16178861633</v>
      </c>
      <c r="AW37" s="22">
        <f>((Data!$AJ$29*'Net zero Intermediate calcs'!AW34)+Data!$AK$29)</f>
        <v>672697.59717652411</v>
      </c>
      <c r="AX37" s="22">
        <f>((Data!$AJ$29*'Net zero Intermediate calcs'!AX34)+Data!$AK$29)</f>
        <v>689680.2571509853</v>
      </c>
      <c r="AY37" s="22">
        <f>((Data!$AJ$29*'Net zero Intermediate calcs'!AY34)+Data!$AK$29)</f>
        <v>705799.26692642667</v>
      </c>
      <c r="AZ37" s="22">
        <f>((Data!$AJ$29*'Net zero Intermediate calcs'!AZ34)+Data!$AK$29)</f>
        <v>722121.03795059398</v>
      </c>
      <c r="BA37" s="22">
        <f>((Data!$AJ$29*'Net zero Intermediate calcs'!BA34)+Data!$AK$29)</f>
        <v>738685.10768764885</v>
      </c>
      <c r="BB37" s="22">
        <f>((Data!$AJ$29*'Net zero Intermediate calcs'!BB34)+Data!$AK$29)</f>
        <v>755903.58659230103</v>
      </c>
      <c r="BC37" s="22">
        <f>((Data!$AJ$29*'Net zero Intermediate calcs'!BC34)+Data!$AK$29)</f>
        <v>772508.00686463038</v>
      </c>
      <c r="BD37" s="22">
        <f>((Data!$AJ$29*'Net zero Intermediate calcs'!BD34)+Data!$AK$29)</f>
        <v>789621.76028734073</v>
      </c>
      <c r="BE37" s="22">
        <f>((Data!$AJ$29*'Net zero Intermediate calcs'!BE34)+Data!$AK$29)</f>
        <v>807309.05527727259</v>
      </c>
      <c r="BF37" s="22">
        <f>((Data!$AJ$29*'Net zero Intermediate calcs'!BF34)+Data!$AK$29)</f>
        <v>825637.56376513606</v>
      </c>
      <c r="BG37" s="22">
        <f>((Data!$AJ$29*'Net zero Intermediate calcs'!BG34)+Data!$AK$29)</f>
        <v>843893.57297336566</v>
      </c>
      <c r="BH37" s="22">
        <f>((Data!$AJ$29*'Net zero Intermediate calcs'!BH34)+Data!$AK$29)</f>
        <v>848755.63566090749</v>
      </c>
      <c r="BI37" s="22">
        <f>((Data!$AJ$29*'Net zero Intermediate calcs'!BI34)+Data!$AK$29)</f>
        <v>851542.65900871018</v>
      </c>
      <c r="BJ37" s="22">
        <f>((Data!$AJ$29*'Net zero Intermediate calcs'!BJ34)+Data!$AK$29)</f>
        <v>854935.57262329338</v>
      </c>
      <c r="BK37" s="22">
        <f>((Data!$AJ$29*'Net zero Intermediate calcs'!BK34)+Data!$AK$29)</f>
        <v>857689.60072124493</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1715879.9651005662</v>
      </c>
      <c r="AH39" s="94">
        <f>IF('Net zero activities &amp; levers'!$C$12="Off",((Data!$AJ$11*'Intermediate calculations'!AH4)+Data!$AK$11)*Drivers!AI4,IF('Net zero activities &amp; levers'!$C$12="PB",((Data!$AJ$11*'Intermediate calculations'!AH4)+Data!$AK$11)*Drivers!AI4,IF('Net zero activities &amp; levers'!$C$12="MS",'Net zero supporting data'!K207,"ERROR")))</f>
        <v>1812257.6159402416</v>
      </c>
      <c r="AI39" s="94">
        <f>IF('Net zero activities &amp; levers'!$C$12="Off",((Data!$AJ$11*'Intermediate calculations'!AI4)+Data!$AK$11)*Drivers!AJ4,IF('Net zero activities &amp; levers'!$C$12="PB",((Data!$AJ$11*'Intermediate calculations'!AI4)+Data!$AK$11)*Drivers!AJ4,IF('Net zero activities &amp; levers'!$C$12="MS",'Net zero supporting data'!L207,"ERROR")))</f>
        <v>1870048.9695648323</v>
      </c>
      <c r="AJ39" s="94">
        <f>IF('Net zero activities &amp; levers'!$C$12="Off",((Data!$AJ$11*'Intermediate calculations'!AJ4)+Data!$AK$11)*Drivers!AK4,IF('Net zero activities &amp; levers'!$C$12="PB",((Data!$AJ$11*'Intermediate calculations'!AJ4)+Data!$AK$11)*Drivers!AK4,IF('Net zero activities &amp; levers'!$C$12="MS",'Net zero supporting data'!M207,"ERROR")))</f>
        <v>1917722.0710764793</v>
      </c>
      <c r="AK39" s="94">
        <f>IF('Net zero activities &amp; levers'!$C$12="Off",((Data!$AJ$11*'Intermediate calculations'!AK4)+Data!$AK$11)*Drivers!AL4,IF('Net zero activities &amp; levers'!$C$12="PB",((Data!$AJ$11*'Intermediate calculations'!AK4)+Data!$AK$11)*Drivers!AL4,IF('Net zero activities &amp; levers'!$C$12="MS",'Net zero supporting data'!N207,"ERROR")))</f>
        <v>1973688.3456105674</v>
      </c>
      <c r="AL39" s="94">
        <f>IF('Net zero activities &amp; levers'!$C$12="Off",((Data!$AJ$11*'Intermediate calculations'!AL4)+Data!$AK$11)*Drivers!AM4,IF('Net zero activities &amp; levers'!$C$12="PB",((Data!$AJ$11*'Intermediate calculations'!AL4)+Data!$AK$11)*Drivers!AM4,IF('Net zero activities &amp; levers'!$C$12="MS",'Net zero supporting data'!O207,"ERROR")))</f>
        <v>2040517.0941187106</v>
      </c>
      <c r="AM39" s="94">
        <f>IF('Net zero activities &amp; levers'!$C$12="Off",((Data!$AJ$11*'Intermediate calculations'!AM4)+Data!$AK$11)*Drivers!AN4,IF('Net zero activities &amp; levers'!$C$12="PB",((Data!$AJ$11*'Intermediate calculations'!AM4)+Data!$AK$11)*Drivers!AN4,IF('Net zero activities &amp; levers'!$C$12="MS",'Net zero supporting data'!P207,"ERROR")))</f>
        <v>2116098.8660650202</v>
      </c>
      <c r="AN39" s="94">
        <f>IF('Net zero activities &amp; levers'!$C$12="Off",((Data!$AJ$11*'Intermediate calculations'!AN4)+Data!$AK$11)*Drivers!AO4,IF('Net zero activities &amp; levers'!$C$12="PB",((Data!$AJ$11*'Intermediate calculations'!AN4)+Data!$AK$11)*Drivers!AO4,IF('Net zero activities &amp; levers'!$C$12="MS",'Net zero supporting data'!Q207,"ERROR")))</f>
        <v>2199745.6961349226</v>
      </c>
      <c r="AO39" s="94">
        <f>IF('Net zero activities &amp; levers'!$C$12="Off",((Data!$AJ$11*'Intermediate calculations'!AO4)+Data!$AK$11)*Drivers!AP4,IF('Net zero activities &amp; levers'!$C$12="PB",((Data!$AJ$11*'Intermediate calculations'!AO4)+Data!$AK$11)*Drivers!AP4,IF('Net zero activities &amp; levers'!$C$12="MS",'Net zero supporting data'!R207,"ERROR")))</f>
        <v>2282232.1960253217</v>
      </c>
      <c r="AP39" s="94">
        <f>IF('Net zero activities &amp; levers'!$C$12="Off",((Data!$AJ$11*'Intermediate calculations'!AP4)+Data!$AK$11)*Drivers!AQ4,IF('Net zero activities &amp; levers'!$C$12="PB",((Data!$AJ$11*'Intermediate calculations'!AP4)+Data!$AK$11)*Drivers!AQ4,IF('Net zero activities &amp; levers'!$C$12="MS",'Net zero supporting data'!S207,"ERROR")))</f>
        <v>2372488.8421188048</v>
      </c>
      <c r="AQ39" s="94">
        <f>IF('Net zero activities &amp; levers'!$C$12="Off",((Data!$AJ$11*'Intermediate calculations'!AQ4)+Data!$AK$11)*Drivers!AR4,IF('Net zero activities &amp; levers'!$C$12="PB",((Data!$AJ$11*'Intermediate calculations'!AQ4)+Data!$AK$11)*Drivers!AR4,IF('Net zero activities &amp; levers'!$C$12="MS",'Net zero supporting data'!T207,"ERROR")))</f>
        <v>2462507.4410800701</v>
      </c>
      <c r="AR39" s="94">
        <f>IF('Net zero activities &amp; levers'!$C$12="Off",((Data!$AJ$11*'Intermediate calculations'!AR4)+Data!$AK$11)*Drivers!AS4,IF('Net zero activities &amp; levers'!$C$12="PB",((Data!$AJ$11*'Intermediate calculations'!AR4)+Data!$AK$11)*Drivers!AS4,IF('Net zero activities &amp; levers'!$C$12="MS",'Net zero supporting data'!U207,"ERROR")))</f>
        <v>2575179.7170645078</v>
      </c>
      <c r="AS39" s="94">
        <f>IF('Net zero activities &amp; levers'!$C$12="Off",((Data!$AJ$11*'Intermediate calculations'!AS4)+Data!$AK$11)*Drivers!AT4,IF('Net zero activities &amp; levers'!$C$12="PB",((Data!$AJ$11*'Intermediate calculations'!AS4)+Data!$AK$11)*Drivers!AT4,IF('Net zero activities &amp; levers'!$C$12="MS",'Net zero supporting data'!V207,"ERROR")))</f>
        <v>2695229.858543253</v>
      </c>
      <c r="AT39" s="94">
        <f>IF('Net zero activities &amp; levers'!$C$12="Off",((Data!$AJ$11*'Intermediate calculations'!AT4)+Data!$AK$11)*Drivers!AU4,IF('Net zero activities &amp; levers'!$C$12="PB",((Data!$AJ$11*'Intermediate calculations'!AT4)+Data!$AK$11)*Drivers!AU4,IF('Net zero activities &amp; levers'!$C$12="MS",'Net zero supporting data'!W207,"ERROR")))</f>
        <v>2822098.3108920953</v>
      </c>
      <c r="AU39" s="94">
        <f>IF('Net zero activities &amp; levers'!$C$12="Off",((Data!$AJ$11*'Intermediate calculations'!AU4)+Data!$AK$11)*Drivers!AV4,IF('Net zero activities &amp; levers'!$C$12="PB",((Data!$AJ$11*'Intermediate calculations'!AU4)+Data!$AK$11)*Drivers!AV4,IF('Net zero activities &amp; levers'!$C$12="MS",'Net zero supporting data'!X207,"ERROR")))</f>
        <v>2968219.455903599</v>
      </c>
      <c r="AV39" s="94">
        <f>IF('Net zero activities &amp; levers'!$C$12="Off",((Data!$AJ$11*'Intermediate calculations'!AV4)+Data!$AK$11)*Drivers!AW4,IF('Net zero activities &amp; levers'!$C$12="PB",((Data!$AJ$11*'Intermediate calculations'!AV4)+Data!$AK$11)*Drivers!AW4,IF('Net zero activities &amp; levers'!$C$12="MS",'Net zero supporting data'!Y207,"ERROR")))</f>
        <v>3106327.8140690499</v>
      </c>
      <c r="AW39" s="94">
        <f>IF('Net zero activities &amp; levers'!$C$12="Off",((Data!$AJ$11*'Intermediate calculations'!AW4)+Data!$AK$11)*Drivers!AX4,IF('Net zero activities &amp; levers'!$C$12="PB",((Data!$AJ$11*'Intermediate calculations'!AW4)+Data!$AK$11)*Drivers!AX4,IF('Net zero activities &amp; levers'!$C$12="MS",'Net zero supporting data'!Z207,"ERROR")))</f>
        <v>3258149.7971306439</v>
      </c>
      <c r="AX39" s="94">
        <f>IF('Net zero activities &amp; levers'!$C$12="Off",((Data!$AJ$11*'Intermediate calculations'!AX4)+Data!$AK$11)*Drivers!AY4,IF('Net zero activities &amp; levers'!$C$12="PB",((Data!$AJ$11*'Intermediate calculations'!AX4)+Data!$AK$11)*Drivers!AY4,IF('Net zero activities &amp; levers'!$C$12="MS",'Net zero supporting data'!AA207,"ERROR")))</f>
        <v>3424865.2078987723</v>
      </c>
      <c r="AY39" s="94">
        <f>IF('Net zero activities &amp; levers'!$C$12="Off",((Data!$AJ$11*'Intermediate calculations'!AY4)+Data!$AK$11)*Drivers!AZ4,IF('Net zero activities &amp; levers'!$C$12="PB",((Data!$AJ$11*'Intermediate calculations'!AY4)+Data!$AK$11)*Drivers!AZ4,IF('Net zero activities &amp; levers'!$C$12="MS",'Net zero supporting data'!AB207,"ERROR")))</f>
        <v>3581044.8742632475</v>
      </c>
      <c r="AZ39" s="94">
        <f>IF('Net zero activities &amp; levers'!$C$12="Off",((Data!$AJ$11*'Intermediate calculations'!AZ4)+Data!$AK$11)*Drivers!BA4,IF('Net zero activities &amp; levers'!$C$12="PB",((Data!$AJ$11*'Intermediate calculations'!AZ4)+Data!$AK$11)*Drivers!BA4,IF('Net zero activities &amp; levers'!$C$12="MS",'Net zero supporting data'!AC207,"ERROR")))</f>
        <v>3739376.4384582685</v>
      </c>
      <c r="BA39" s="94">
        <f>IF('Net zero activities &amp; levers'!$C$12="Off",((Data!$AJ$11*'Intermediate calculations'!BA4)+Data!$AK$11)*Drivers!BB4,IF('Net zero activities &amp; levers'!$C$12="PB",((Data!$AJ$11*'Intermediate calculations'!BA4)+Data!$AK$11)*Drivers!BB4,IF('Net zero activities &amp; levers'!$C$12="MS",'Net zero supporting data'!AD207,"ERROR")))</f>
        <v>3900328.4587089904</v>
      </c>
      <c r="BB39" s="94">
        <f>IF('Net zero activities &amp; levers'!$C$12="Off",((Data!$AJ$11*'Intermediate calculations'!BB4)+Data!$AK$11)*Drivers!BC4,IF('Net zero activities &amp; levers'!$C$12="PB",((Data!$AJ$11*'Intermediate calculations'!BB4)+Data!$AK$11)*Drivers!BC4,IF('Net zero activities &amp; levers'!$C$12="MS",'Net zero supporting data'!AE207,"ERROR")))</f>
        <v>4074324.7751831561</v>
      </c>
      <c r="BC39" s="94">
        <f>IF('Net zero activities &amp; levers'!$C$12="Off",((Data!$AJ$11*'Intermediate calculations'!BC4)+Data!$AK$11)*Drivers!BD4,IF('Net zero activities &amp; levers'!$C$12="PB",((Data!$AJ$11*'Intermediate calculations'!BC4)+Data!$AK$11)*Drivers!BD4,IF('Net zero activities &amp; levers'!$C$12="MS",'Net zero supporting data'!AF207,"ERROR")))</f>
        <v>4240822.3667086344</v>
      </c>
      <c r="BD39" s="94">
        <f>IF('Net zero activities &amp; levers'!$C$12="Off",((Data!$AJ$11*'Intermediate calculations'!BD4)+Data!$AK$11)*Drivers!BE4,IF('Net zero activities &amp; levers'!$C$12="PB",((Data!$AJ$11*'Intermediate calculations'!BD4)+Data!$AK$11)*Drivers!BE4,IF('Net zero activities &amp; levers'!$C$12="MS",'Net zero supporting data'!AG207,"ERROR")))</f>
        <v>4413187.6049329396</v>
      </c>
      <c r="BE39" s="94">
        <f>IF('Net zero activities &amp; levers'!$C$12="Off",((Data!$AJ$11*'Intermediate calculations'!BE4)+Data!$AK$11)*Drivers!BF4,IF('Net zero activities &amp; levers'!$C$12="PB",((Data!$AJ$11*'Intermediate calculations'!BE4)+Data!$AK$11)*Drivers!BF4,IF('Net zero activities &amp; levers'!$C$12="MS",'Net zero supporting data'!AH207,"ERROR")))</f>
        <v>4592183.3252993431</v>
      </c>
      <c r="BF39" s="94">
        <f>IF('Net zero activities &amp; levers'!$C$12="Off",((Data!$AJ$11*'Intermediate calculations'!BF4)+Data!$AK$11)*Drivers!BG4,IF('Net zero activities &amp; levers'!$C$12="PB",((Data!$AJ$11*'Intermediate calculations'!BF4)+Data!$AK$11)*Drivers!BG4,IF('Net zero activities &amp; levers'!$C$12="MS",'Net zero supporting data'!AI207,"ERROR")))</f>
        <v>4778613.5691558104</v>
      </c>
      <c r="BG39" s="94">
        <f>IF('Net zero activities &amp; levers'!$C$12="Off",((Data!$AJ$11*'Intermediate calculations'!BG4)+Data!$AK$11)*Drivers!BH4,IF('Net zero activities &amp; levers'!$C$12="PB",((Data!$AJ$11*'Intermediate calculations'!BG4)+Data!$AK$11)*Drivers!BH4,IF('Net zero activities &amp; levers'!$C$12="MS",'Net zero supporting data'!AJ207,"ERROR")))</f>
        <v>4969658.7905169949</v>
      </c>
      <c r="BH39" s="94">
        <f>IF('Net zero activities &amp; levers'!$C$12="Off",((Data!$AJ$11*'Intermediate calculations'!BH4)+Data!$AK$11)*Drivers!BI4,IF('Net zero activities &amp; levers'!$C$12="PB",((Data!$AJ$11*'Intermediate calculations'!BH4)+Data!$AK$11)*Drivers!BI4,IF('Net zero activities &amp; levers'!$C$12="MS",'Net zero supporting data'!AK207,"ERROR")))</f>
        <v>5001191.8864381779</v>
      </c>
      <c r="BI39" s="94">
        <f>IF('Net zero activities &amp; levers'!$C$12="Off",((Data!$AJ$11*'Intermediate calculations'!BI4)+Data!$AK$11)*Drivers!BJ4,IF('Net zero activities &amp; levers'!$C$12="PB",((Data!$AJ$11*'Intermediate calculations'!BI4)+Data!$AK$11)*Drivers!BJ4,IF('Net zero activities &amp; levers'!$C$12="MS",'Net zero supporting data'!AL207,"ERROR")))</f>
        <v>5007899.120346372</v>
      </c>
      <c r="BJ39" s="94">
        <f>IF('Net zero activities &amp; levers'!$C$12="Off",((Data!$AJ$11*'Intermediate calculations'!BJ4)+Data!$AK$11)*Drivers!BK4,IF('Net zero activities &amp; levers'!$C$12="PB",((Data!$AJ$11*'Intermediate calculations'!BJ4)+Data!$AK$11)*Drivers!BK4,IF('Net zero activities &amp; levers'!$C$12="MS",'Net zero supporting data'!AM207,"ERROR")))</f>
        <v>5021680.9620492142</v>
      </c>
      <c r="BK39" s="94">
        <f>IF('Net zero activities &amp; levers'!$C$12="Off",((Data!$AJ$11*'Intermediate calculations'!BK4)+Data!$AK$11)*Drivers!BL4,IF('Net zero activities &amp; levers'!$C$12="PB",((Data!$AJ$11*'Intermediate calculations'!BK4)+Data!$AK$11)*Drivers!BL4,IF('Net zero activities &amp; levers'!$C$12="MS",'Net zero supporting data'!AN207,"ERROR")))</f>
        <v>5027724.7755244579</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28.93134151336956</v>
      </c>
      <c r="AH40" s="45">
        <f>AH39*ttokg/Drivers!AI4</f>
        <v>30.208532636920712</v>
      </c>
      <c r="AI40" s="45">
        <f>AI39*ttokg/Drivers!AJ4</f>
        <v>30.817024526822866</v>
      </c>
      <c r="AJ40" s="45">
        <f>AJ39*ttokg/Drivers!AK4</f>
        <v>31.242905809156149</v>
      </c>
      <c r="AK40" s="45">
        <f>AK39*ttokg/Drivers!AL4</f>
        <v>31.788669987243214</v>
      </c>
      <c r="AL40" s="45">
        <f>AL39*ttokg/Drivers!AM4</f>
        <v>32.490922825854952</v>
      </c>
      <c r="AM40" s="45">
        <f>AM39*ttokg/Drivers!AN4</f>
        <v>33.365867549744266</v>
      </c>
      <c r="AN40" s="45">
        <f>AN39*ttokg/Drivers!AO4</f>
        <v>34.346588065662857</v>
      </c>
      <c r="AO40" s="45">
        <f>AO39*ttokg/Drivers!AP4</f>
        <v>35.287070920547087</v>
      </c>
      <c r="AP40" s="45">
        <f>AP39*ttokg/Drivers!AQ4</f>
        <v>36.324916017790549</v>
      </c>
      <c r="AQ40" s="45">
        <f>AQ39*ttokg/Drivers!AR4</f>
        <v>37.335558264294775</v>
      </c>
      <c r="AR40" s="45">
        <f>AR39*ttokg/Drivers!AS4</f>
        <v>38.713459313758364</v>
      </c>
      <c r="AS40" s="45">
        <f>AS39*ttokg/Drivers!AT4</f>
        <v>40.175342289506446</v>
      </c>
      <c r="AT40" s="45">
        <f>AT39*ttokg/Drivers!AU4</f>
        <v>41.710486398030397</v>
      </c>
      <c r="AU40" s="45">
        <f>AU39*ttokg/Drivers!AV4</f>
        <v>43.498918773967404</v>
      </c>
      <c r="AV40" s="45">
        <f>AV39*ttokg/Drivers!AW4</f>
        <v>45.137663979031728</v>
      </c>
      <c r="AW40" s="45">
        <f>AW39*ttokg/Drivers!AX4</f>
        <v>46.999678376132984</v>
      </c>
      <c r="AX40" s="45">
        <f>AX39*ttokg/Drivers!AY4</f>
        <v>49.045522624183661</v>
      </c>
      <c r="AY40" s="45">
        <f>AY39*ttokg/Drivers!AZ4</f>
        <v>50.909366264099909</v>
      </c>
      <c r="AZ40" s="45">
        <f>AZ39*ttokg/Drivers!BA4</f>
        <v>52.773896315832566</v>
      </c>
      <c r="BA40" s="45">
        <f>BA39*ttokg/Drivers!BB4</f>
        <v>54.645348332502991</v>
      </c>
      <c r="BB40" s="45">
        <f>BB39*ttokg/Drivers!BC4</f>
        <v>56.730763868550326</v>
      </c>
      <c r="BC40" s="45">
        <f>BC39*ttokg/Drivers!BD4</f>
        <v>58.684585023307861</v>
      </c>
      <c r="BD40" s="45">
        <f>BD39*ttokg/Drivers!BE4</f>
        <v>60.692819822988803</v>
      </c>
      <c r="BE40" s="45">
        <f>BE39*ttokg/Drivers!BF4</f>
        <v>62.764650195888095</v>
      </c>
      <c r="BF40" s="45">
        <f>BF39*ttokg/Drivers!BG4</f>
        <v>64.909576719690889</v>
      </c>
      <c r="BG40" s="45">
        <f>BG39*ttokg/Drivers!BH4</f>
        <v>67.161760630314618</v>
      </c>
      <c r="BH40" s="45">
        <f>BH39*ttokg/Drivers!BI4</f>
        <v>67.244637145189614</v>
      </c>
      <c r="BI40" s="45">
        <f>BI39*ttokg/Drivers!BJ4</f>
        <v>66.992833056940086</v>
      </c>
      <c r="BJ40" s="45">
        <f>BJ39*ttokg/Drivers!BK4</f>
        <v>66.836011571698222</v>
      </c>
      <c r="BK40" s="45">
        <f>BK39*ttokg/Drivers!BL4</f>
        <v>66.576588813184159</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0.14759158524199437</v>
      </c>
      <c r="AP41" s="45"/>
      <c r="AQ41" s="45">
        <f>(AQ42-AE42)/AE42</f>
        <v>0.22316086823879136</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1415325.4115384433</v>
      </c>
      <c r="AH42" s="94">
        <f>IF('Net zero activities &amp; levers'!$C$14="Off",((Data!$AJ$33*'Net zero Intermediate calcs'!AH39)+Data!$AK$33),IF('Net zero activities &amp; levers'!$C$14="On",((Data!$AJ$33*'Net zero Intermediate calcs'!AH39)+Data!$AK$33)*(1-'Net zero supporting data'!K216),"ERROR"))</f>
        <v>1484794.0849727774</v>
      </c>
      <c r="AI42" s="94">
        <f>IF('Net zero activities &amp; levers'!$C$14="Off",((Data!$AJ$33*'Net zero Intermediate calcs'!AI39)+Data!$AK$33),IF('Net zero activities &amp; levers'!$C$14="On",((Data!$AJ$33*'Net zero Intermediate calcs'!AI39)+Data!$AK$33)*(1-'Net zero supporting data'!L216),"ERROR"))</f>
        <v>1526449.8904141576</v>
      </c>
      <c r="AJ42" s="94">
        <f>IF('Net zero activities &amp; levers'!$C$14="Off",((Data!$AJ$33*'Net zero Intermediate calcs'!AJ39)+Data!$AK$33),IF('Net zero activities &amp; levers'!$C$14="On",((Data!$AJ$33*'Net zero Intermediate calcs'!AJ39)+Data!$AK$33)*(1-'Net zero supporting data'!M216),"ERROR"))</f>
        <v>1560812.4951431691</v>
      </c>
      <c r="AK42" s="94">
        <f>IF('Net zero activities &amp; levers'!$C$14="Off",((Data!$AJ$33*'Net zero Intermediate calcs'!AK39)+Data!$AK$33),IF('Net zero activities &amp; levers'!$C$14="On",((Data!$AJ$33*'Net zero Intermediate calcs'!AK39)+Data!$AK$33)*(1-'Net zero supporting data'!N216),"ERROR"))</f>
        <v>1601152.7899633073</v>
      </c>
      <c r="AL42" s="94">
        <f>IF('Net zero activities &amp; levers'!$C$14="Off",((Data!$AJ$33*'Net zero Intermediate calcs'!AL39)+Data!$AK$33),IF('Net zero activities &amp; levers'!$C$14="On",((Data!$AJ$33*'Net zero Intermediate calcs'!AL39)+Data!$AK$33)*(1-'Net zero supporting data'!O216),"ERROR"))</f>
        <v>1649322.7180087653</v>
      </c>
      <c r="AM42" s="94">
        <f>IF('Net zero activities &amp; levers'!$C$14="Off",((Data!$AJ$33*'Net zero Intermediate calcs'!AM39)+Data!$AK$33),IF('Net zero activities &amp; levers'!$C$14="On",((Data!$AJ$33*'Net zero Intermediate calcs'!AM39)+Data!$AK$33)*(1-'Net zero supporting data'!P216),"ERROR"))</f>
        <v>1703801.7947156753</v>
      </c>
      <c r="AN42" s="94">
        <f>IF('Net zero activities &amp; levers'!$C$14="Off",((Data!$AJ$33*'Net zero Intermediate calcs'!AN39)+Data!$AK$33),IF('Net zero activities &amp; levers'!$C$14="On",((Data!$AJ$33*'Net zero Intermediate calcs'!AN39)+Data!$AK$33)*(1-'Net zero supporting data'!Q216),"ERROR"))</f>
        <v>1764094.1370929515</v>
      </c>
      <c r="AO42" s="94">
        <f>IF('Net zero activities &amp; levers'!$C$14="Off",((Data!$AJ$33*'Net zero Intermediate calcs'!AO39)+Data!$AK$33),IF('Net zero activities &amp; levers'!$C$14="On",((Data!$AJ$33*'Net zero Intermediate calcs'!AO39)+Data!$AK$33)*(1-'Net zero supporting data'!R216),"ERROR"))</f>
        <v>1823550.1175376254</v>
      </c>
      <c r="AP42" s="94">
        <f>IF('Net zero activities &amp; levers'!$C$14="Off",((Data!$AJ$33*'Net zero Intermediate calcs'!AP39)+Data!$AK$33),IF('Net zero activities &amp; levers'!$C$14="On",((Data!$AJ$33*'Net zero Intermediate calcs'!AP39)+Data!$AK$33)*(1-'Net zero supporting data'!S216),"ERROR"))</f>
        <v>1888606.7921724597</v>
      </c>
      <c r="AQ42" s="94">
        <f>IF('Net zero activities &amp; levers'!$C$14="Off",((Data!$AJ$33*'Net zero Intermediate calcs'!AQ39)+Data!$AK$33),IF('Net zero activities &amp; levers'!$C$14="On",((Data!$AJ$33*'Net zero Intermediate calcs'!AQ39)+Data!$AK$33)*(1-'Net zero supporting data'!T216),"ERROR"))</f>
        <v>1953491.8832674799</v>
      </c>
      <c r="AR42" s="94">
        <f>IF('Net zero activities &amp; levers'!$C$14="Off",((Data!$AJ$33*'Net zero Intermediate calcs'!AR39)+Data!$AK$33),IF('Net zero activities &amp; levers'!$C$14="On",((Data!$AJ$33*'Net zero Intermediate calcs'!AR39)+Data!$AK$33)*(1-'Net zero supporting data'!U216),"ERROR"))</f>
        <v>2034705.6654801904</v>
      </c>
      <c r="AS42" s="94">
        <f>IF('Net zero activities &amp; levers'!$C$14="Off",((Data!$AJ$33*'Net zero Intermediate calcs'!AS39)+Data!$AK$33),IF('Net zero activities &amp; levers'!$C$14="On",((Data!$AJ$33*'Net zero Intermediate calcs'!AS39)+Data!$AK$33)*(1-'Net zero supporting data'!V216),"ERROR"))</f>
        <v>2121237.3873210317</v>
      </c>
      <c r="AT42" s="94">
        <f>IF('Net zero activities &amp; levers'!$C$14="Off",((Data!$AJ$33*'Net zero Intermediate calcs'!AT39)+Data!$AK$33),IF('Net zero activities &amp; levers'!$C$14="On",((Data!$AJ$33*'Net zero Intermediate calcs'!AT39)+Data!$AK$33)*(1-'Net zero supporting data'!W216),"ERROR"))</f>
        <v>2212683.7237751354</v>
      </c>
      <c r="AU42" s="94">
        <f>IF('Net zero activities &amp; levers'!$C$14="Off",((Data!$AJ$33*'Net zero Intermediate calcs'!AU39)+Data!$AK$33),IF('Net zero activities &amp; levers'!$C$14="On",((Data!$AJ$33*'Net zero Intermediate calcs'!AU39)+Data!$AK$33)*(1-'Net zero supporting data'!X216),"ERROR"))</f>
        <v>2318007.3337222287</v>
      </c>
      <c r="AV42" s="94">
        <f>IF('Net zero activities &amp; levers'!$C$14="Off",((Data!$AJ$33*'Net zero Intermediate calcs'!AV39)+Data!$AK$33),IF('Net zero activities &amp; levers'!$C$14="On",((Data!$AJ$33*'Net zero Intermediate calcs'!AV39)+Data!$AK$33)*(1-'Net zero supporting data'!Y216),"ERROR"))</f>
        <v>2417555.3549528737</v>
      </c>
      <c r="AW42" s="94">
        <f>IF('Net zero activities &amp; levers'!$C$14="Off",((Data!$AJ$33*'Net zero Intermediate calcs'!AW39)+Data!$AK$33),IF('Net zero activities &amp; levers'!$C$14="On",((Data!$AJ$33*'Net zero Intermediate calcs'!AW39)+Data!$AK$33)*(1-'Net zero supporting data'!Z216),"ERROR"))</f>
        <v>2526988.1090153651</v>
      </c>
      <c r="AX42" s="94">
        <f>IF('Net zero activities &amp; levers'!$C$14="Off",((Data!$AJ$33*'Net zero Intermediate calcs'!AX39)+Data!$AK$33),IF('Net zero activities &amp; levers'!$C$14="On",((Data!$AJ$33*'Net zero Intermediate calcs'!AX39)+Data!$AK$33)*(1-'Net zero supporting data'!AA216),"ERROR"))</f>
        <v>2647155.9936465002</v>
      </c>
      <c r="AY42" s="94">
        <f>IF('Net zero activities &amp; levers'!$C$14="Off",((Data!$AJ$33*'Net zero Intermediate calcs'!AY39)+Data!$AK$33),IF('Net zero activities &amp; levers'!$C$14="On",((Data!$AJ$33*'Net zero Intermediate calcs'!AY39)+Data!$AK$33)*(1-'Net zero supporting data'!AB216),"ERROR"))</f>
        <v>2759729.7505832124</v>
      </c>
      <c r="AZ42" s="94">
        <f>IF('Net zero activities &amp; levers'!$C$14="Off",((Data!$AJ$33*'Net zero Intermediate calcs'!AZ39)+Data!$AK$33),IF('Net zero activities &amp; levers'!$C$14="On",((Data!$AJ$33*'Net zero Intermediate calcs'!AZ39)+Data!$AK$33)*(1-'Net zero supporting data'!AC216),"ERROR"))</f>
        <v>2873854.5879452294</v>
      </c>
      <c r="BA42" s="94">
        <f>IF('Net zero activities &amp; levers'!$C$14="Off",((Data!$AJ$33*'Net zero Intermediate calcs'!BA39)+Data!$AK$33),IF('Net zero activities &amp; levers'!$C$14="On",((Data!$AJ$33*'Net zero Intermediate calcs'!BA39)+Data!$AK$33)*(1-'Net zero supporting data'!AD216),"ERROR"))</f>
        <v>2989868.2408614382</v>
      </c>
      <c r="BB42" s="94">
        <f>IF('Net zero activities &amp; levers'!$C$14="Off",((Data!$AJ$33*'Net zero Intermediate calcs'!BB39)+Data!$AK$33),IF('Net zero activities &amp; levers'!$C$14="On",((Data!$AJ$33*'Net zero Intermediate calcs'!BB39)+Data!$AK$33)*(1-'Net zero supporting data'!AE216),"ERROR"))</f>
        <v>3115284.1768446476</v>
      </c>
      <c r="BC42" s="94">
        <f>IF('Net zero activities &amp; levers'!$C$14="Off",((Data!$AJ$33*'Net zero Intermediate calcs'!BC39)+Data!$AK$33),IF('Net zero activities &amp; levers'!$C$14="On",((Data!$AJ$33*'Net zero Intermediate calcs'!BC39)+Data!$AK$33)*(1-'Net zero supporting data'!AF216),"ERROR"))</f>
        <v>3235295.0581279784</v>
      </c>
      <c r="BD42" s="94">
        <f>IF('Net zero activities &amp; levers'!$C$14="Off",((Data!$AJ$33*'Net zero Intermediate calcs'!BD39)+Data!$AK$33),IF('Net zero activities &amp; levers'!$C$14="On",((Data!$AJ$33*'Net zero Intermediate calcs'!BD39)+Data!$AK$33)*(1-'Net zero supporting data'!AG216),"ERROR"))</f>
        <v>3359535.3186169397</v>
      </c>
      <c r="BE42" s="94">
        <f>IF('Net zero activities &amp; levers'!$C$14="Off",((Data!$AJ$33*'Net zero Intermediate calcs'!BE39)+Data!$AK$33),IF('Net zero activities &amp; levers'!$C$14="On",((Data!$AJ$33*'Net zero Intermediate calcs'!BE39)+Data!$AK$33)*(1-'Net zero supporting data'!AH216),"ERROR"))</f>
        <v>3488554.8074293616</v>
      </c>
      <c r="BF42" s="94">
        <f>IF('Net zero activities &amp; levers'!$C$14="Off",((Data!$AJ$33*'Net zero Intermediate calcs'!BF39)+Data!$AK$33),IF('Net zero activities &amp; levers'!$C$14="On",((Data!$AJ$33*'Net zero Intermediate calcs'!BF39)+Data!$AK$33)*(1-'Net zero supporting data'!AI216),"ERROR"))</f>
        <v>3622933.0747549711</v>
      </c>
      <c r="BG42" s="94">
        <f>IF('Net zero activities &amp; levers'!$C$14="Off",((Data!$AJ$33*'Net zero Intermediate calcs'!BG39)+Data!$AK$33),IF('Net zero activities &amp; levers'!$C$14="On",((Data!$AJ$33*'Net zero Intermediate calcs'!BG39)+Data!$AK$33)*(1-'Net zero supporting data'!AJ216),"ERROR"))</f>
        <v>3760637.8017150383</v>
      </c>
      <c r="BH42" s="94">
        <f>IF('Net zero activities &amp; levers'!$C$14="Off",((Data!$AJ$33*'Net zero Intermediate calcs'!BH39)+Data!$AK$33),IF('Net zero activities &amp; levers'!$C$14="On",((Data!$AJ$33*'Net zero Intermediate calcs'!BH39)+Data!$AK$33)*(1-'Net zero supporting data'!AK216),"ERROR"))</f>
        <v>3783366.7468992923</v>
      </c>
      <c r="BI42" s="94">
        <f>IF('Net zero activities &amp; levers'!$C$14="Off",((Data!$AJ$33*'Net zero Intermediate calcs'!BI39)+Data!$AK$33),IF('Net zero activities &amp; levers'!$C$14="On",((Data!$AJ$33*'Net zero Intermediate calcs'!BI39)+Data!$AK$33)*(1-'Net zero supporting data'!AL216),"ERROR"))</f>
        <v>3788201.2976271487</v>
      </c>
      <c r="BJ42" s="94">
        <f>IF('Net zero activities &amp; levers'!$C$14="Off",((Data!$AJ$33*'Net zero Intermediate calcs'!BJ39)+Data!$AK$33),IF('Net zero activities &amp; levers'!$C$14="On",((Data!$AJ$33*'Net zero Intermediate calcs'!BJ39)+Data!$AK$33)*(1-'Net zero supporting data'!AM216),"ERROR"))</f>
        <v>3798135.2008945262</v>
      </c>
      <c r="BK42" s="94">
        <f>IF('Net zero activities &amp; levers'!$C$14="Off",((Data!$AJ$33*'Net zero Intermediate calcs'!BK39)+Data!$AK$33),IF('Net zero activities &amp; levers'!$C$14="On",((Data!$AJ$33*'Net zero Intermediate calcs'!BK39)+Data!$AK$33)*(1-'Net zero supporting data'!AN216),"ERROR"))</f>
        <v>3802491.5604960709</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219871.4469795172</v>
      </c>
      <c r="AH47" s="22">
        <f>((Data!$AJ$12*((Drivers!AI5*1000000)/Drivers!AI4))+Data!$AK$12)*Drivers!AI4</f>
        <v>215722.06257810051</v>
      </c>
      <c r="AI47" s="22">
        <f>((Data!$AJ$12*((Drivers!AJ5*1000000)/Drivers!AJ4))+Data!$AK$12)*Drivers!AJ4</f>
        <v>214986.23555920919</v>
      </c>
      <c r="AJ47" s="22">
        <f>((Data!$AJ$12*((Drivers!AK5*1000000)/Drivers!AK4))+Data!$AK$12)*Drivers!AK4</f>
        <v>215182.22945451134</v>
      </c>
      <c r="AK47" s="22">
        <f>((Data!$AJ$12*((Drivers!AL5*1000000)/Drivers!AL4))+Data!$AK$12)*Drivers!AL4</f>
        <v>214705.21161951445</v>
      </c>
      <c r="AL47" s="22">
        <f>((Data!$AJ$12*((Drivers!AM5*1000000)/Drivers!AM4))+Data!$AK$12)*Drivers!AM4</f>
        <v>213331.72630370973</v>
      </c>
      <c r="AM47" s="22">
        <f>((Data!$AJ$12*((Drivers!AN5*1000000)/Drivers!AN4))+Data!$AK$12)*Drivers!AN4</f>
        <v>210593.78479284886</v>
      </c>
      <c r="AN47" s="22">
        <f>((Data!$AJ$12*((Drivers!AO5*1000000)/Drivers!AO4))+Data!$AK$12)*Drivers!AO4</f>
        <v>207190.5355688472</v>
      </c>
      <c r="AO47" s="22">
        <f>((Data!$AJ$12*((Drivers!AP5*1000000)/Drivers!AP4))+Data!$AK$12)*Drivers!AP4</f>
        <v>203926.76936929312</v>
      </c>
      <c r="AP47" s="22">
        <f>((Data!$AJ$12*((Drivers!AQ5*1000000)/Drivers!AQ4))+Data!$AK$12)*Drivers!AQ4</f>
        <v>200024.16129995178</v>
      </c>
      <c r="AQ47" s="22">
        <f>((Data!$AJ$12*((Drivers!AR5*1000000)/Drivers!AR4))+Data!$AK$12)*Drivers!AR4</f>
        <v>196181.37492198343</v>
      </c>
      <c r="AR47" s="22">
        <f>((Data!$AJ$12*((Drivers!AS5*1000000)/Drivers!AS4))+Data!$AK$12)*Drivers!AS4</f>
        <v>189863.55124011418</v>
      </c>
      <c r="AS47" s="22">
        <f>((Data!$AJ$12*((Drivers!AT5*1000000)/Drivers!AT4))+Data!$AK$12)*Drivers!AT4</f>
        <v>182932.33455138243</v>
      </c>
      <c r="AT47" s="22">
        <f>((Data!$AJ$12*((Drivers!AU5*1000000)/Drivers!AU4))+Data!$AK$12)*Drivers!AU4</f>
        <v>175436.77120721553</v>
      </c>
      <c r="AU47" s="22">
        <f>((Data!$AJ$12*((Drivers!AV5*1000000)/Drivers!AV4))+Data!$AK$12)*Drivers!AV4</f>
        <v>166292.89007793297</v>
      </c>
      <c r="AV47" s="22">
        <f>((Data!$AJ$12*((Drivers!AW5*1000000)/Drivers!AW4))+Data!$AK$12)*Drivers!AW4</f>
        <v>157878.39250242541</v>
      </c>
      <c r="AW47" s="22">
        <f>((Data!$AJ$12*((Drivers!AX5*1000000)/Drivers!AX4))+Data!$AK$12)*Drivers!AX4</f>
        <v>147778.97524074555</v>
      </c>
      <c r="AX47" s="22">
        <f>((Data!$AJ$12*((Drivers!AY5*1000000)/Drivers!AY4))+Data!$AK$12)*Drivers!AY4</f>
        <v>136403.89028187995</v>
      </c>
      <c r="AY47" s="22">
        <f>((Data!$AJ$12*((Drivers!AZ5*1000000)/Drivers!AZ4))+Data!$AK$12)*Drivers!AZ4</f>
        <v>125970.62870348991</v>
      </c>
      <c r="AZ47" s="22">
        <f>((Data!$AJ$12*((Drivers!BA5*1000000)/Drivers!BA4))+Data!$AK$12)*Drivers!BA4</f>
        <v>115373.04795359966</v>
      </c>
      <c r="BA47" s="22">
        <f>((Data!$AJ$12*((Drivers!BB5*1000000)/Drivers!BB4))+Data!$AK$12)*Drivers!BB4</f>
        <v>104570.46232854552</v>
      </c>
      <c r="BB47" s="22">
        <f>((Data!$AJ$12*((Drivers!BC5*1000000)/Drivers!BC4))+Data!$AK$12)*Drivers!BC4</f>
        <v>92160.448799499849</v>
      </c>
      <c r="BC47" s="22">
        <f>((Data!$AJ$12*((Drivers!BD5*1000000)/Drivers!BD4))+Data!$AK$12)*Drivers!BD4</f>
        <v>80421.447497031084</v>
      </c>
      <c r="BD47" s="22">
        <f>((Data!$AJ$12*((Drivers!BE5*1000000)/Drivers!BE4))+Data!$AK$12)*Drivers!BE4</f>
        <v>68188.07042422166</v>
      </c>
      <c r="BE47" s="22">
        <f>((Data!$AJ$12*((Drivers!BF5*1000000)/Drivers!BF4))+Data!$AK$12)*Drivers!BF4</f>
        <v>55393.908558314601</v>
      </c>
      <c r="BF47" s="22">
        <f>((Data!$AJ$12*((Drivers!BG5*1000000)/Drivers!BG4))+Data!$AK$12)*Drivers!BG4</f>
        <v>41968.960551083794</v>
      </c>
      <c r="BG47" s="22">
        <f>((Data!$AJ$12*((Drivers!BH5*1000000)/Drivers!BH4))+Data!$AK$12)*Drivers!BH4</f>
        <v>27651.885616463467</v>
      </c>
      <c r="BH47" s="22">
        <f>((Data!$AJ$12*((Drivers!BI5*1000000)/Drivers!BI4))+Data!$AK$12)*Drivers!BI4</f>
        <v>27255.586661245772</v>
      </c>
      <c r="BI47" s="22">
        <f>((Data!$AJ$12*((Drivers!BJ5*1000000)/Drivers!BJ4))+Data!$AK$12)*Drivers!BJ4</f>
        <v>29036.01732306313</v>
      </c>
      <c r="BJ47" s="22">
        <f>((Data!$AJ$12*((Drivers!BK5*1000000)/Drivers!BK4))+Data!$AK$12)*Drivers!BK4</f>
        <v>30211.644625653684</v>
      </c>
      <c r="BK47" s="22">
        <f>((Data!$AJ$12*((Drivers!BL5*1000000)/Drivers!BL4))+Data!$AK$12)*Drivers!BL4</f>
        <v>32074.133251617684</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227128.38470495932</v>
      </c>
      <c r="AH49" s="22">
        <f>((Data!$AJ$44*'Net zero Intermediate calcs'!AH47)+Data!$AK$44)</f>
        <v>223017.69614085855</v>
      </c>
      <c r="AI49" s="22">
        <f>((Data!$AJ$44*'Net zero Intermediate calcs'!AI47)+Data!$AK$44)</f>
        <v>222288.7312103787</v>
      </c>
      <c r="AJ49" s="22">
        <f>((Data!$AJ$44*'Net zero Intermediate calcs'!AJ47)+Data!$AK$44)</f>
        <v>222482.89732903888</v>
      </c>
      <c r="AK49" s="22">
        <f>((Data!$AJ$44*'Net zero Intermediate calcs'!AK47)+Data!$AK$44)</f>
        <v>222010.32801043722</v>
      </c>
      <c r="AL49" s="22">
        <f>((Data!$AJ$44*'Net zero Intermediate calcs'!AL47)+Data!$AK$44)</f>
        <v>220649.65138122177</v>
      </c>
      <c r="AM49" s="22">
        <f>((Data!$AJ$44*'Net zero Intermediate calcs'!AM47)+Data!$AK$44)</f>
        <v>217937.24304083522</v>
      </c>
      <c r="AN49" s="22">
        <f>((Data!$AJ$44*'Net zero Intermediate calcs'!AN47)+Data!$AK$44)</f>
        <v>214565.73143513486</v>
      </c>
      <c r="AO49" s="22">
        <f>((Data!$AJ$44*'Net zero Intermediate calcs'!AO47)+Data!$AK$44)</f>
        <v>211332.40207962255</v>
      </c>
      <c r="AP49" s="22">
        <f>((Data!$AJ$44*'Net zero Intermediate calcs'!AP47)+Data!$AK$44)</f>
        <v>207466.18849012442</v>
      </c>
      <c r="AQ49" s="22">
        <f>((Data!$AJ$44*'Net zero Intermediate calcs'!AQ47)+Data!$AK$44)</f>
        <v>203659.2387139592</v>
      </c>
      <c r="AR49" s="22">
        <f>((Data!$AJ$44*'Net zero Intermediate calcs'!AR47)+Data!$AK$44)</f>
        <v>197400.33304347037</v>
      </c>
      <c r="AS49" s="22">
        <f>((Data!$AJ$44*'Net zero Intermediate calcs'!AS47)+Data!$AK$44)</f>
        <v>190533.75467393053</v>
      </c>
      <c r="AT49" s="22">
        <f>((Data!$AJ$44*'Net zero Intermediate calcs'!AT47)+Data!$AK$44)</f>
        <v>183108.09256611526</v>
      </c>
      <c r="AU49" s="22">
        <f>((Data!$AJ$44*'Net zero Intermediate calcs'!AU47)+Data!$AK$44)</f>
        <v>174049.4843598461</v>
      </c>
      <c r="AV49" s="22">
        <f>((Data!$AJ$44*'Net zero Intermediate calcs'!AV47)+Data!$AK$44)</f>
        <v>165713.45770864384</v>
      </c>
      <c r="AW49" s="22">
        <f>((Data!$AJ$44*'Net zero Intermediate calcs'!AW47)+Data!$AK$44)</f>
        <v>155708.2243956023</v>
      </c>
      <c r="AX49" s="22">
        <f>((Data!$AJ$44*'Net zero Intermediate calcs'!AX47)+Data!$AK$44)</f>
        <v>144439.21985600877</v>
      </c>
      <c r="AY49" s="22">
        <f>((Data!$AJ$44*'Net zero Intermediate calcs'!AY47)+Data!$AK$44)</f>
        <v>134103.25555202266</v>
      </c>
      <c r="AZ49" s="22">
        <f>((Data!$AJ$44*'Net zero Intermediate calcs'!AZ47)+Data!$AK$44)</f>
        <v>123604.50446479279</v>
      </c>
      <c r="BA49" s="22">
        <f>((Data!$AJ$44*'Net zero Intermediate calcs'!BA47)+Data!$AK$44)</f>
        <v>112902.66031256913</v>
      </c>
      <c r="BB49" s="22">
        <f>((Data!$AJ$44*'Net zero Intermediate calcs'!BB47)+Data!$AK$44)</f>
        <v>100608.37861700811</v>
      </c>
      <c r="BC49" s="22">
        <f>((Data!$AJ$44*'Net zero Intermediate calcs'!BC47)+Data!$AK$44)</f>
        <v>88978.851501721627</v>
      </c>
      <c r="BD49" s="22">
        <f>((Data!$AJ$44*'Net zero Intermediate calcs'!BD47)+Data!$AK$44)</f>
        <v>76859.559007066084</v>
      </c>
      <c r="BE49" s="22">
        <f>((Data!$AJ$44*'Net zero Intermediate calcs'!BE47)+Data!$AK$44)</f>
        <v>64184.711419678963</v>
      </c>
      <c r="BF49" s="22">
        <f>((Data!$AJ$44*'Net zero Intermediate calcs'!BF47)+Data!$AK$44)</f>
        <v>50884.960201611713</v>
      </c>
      <c r="BG49" s="22">
        <f>((Data!$AJ$44*'Net zero Intermediate calcs'!BG47)+Data!$AK$44)</f>
        <v>36701.401747730313</v>
      </c>
      <c r="BH49" s="22">
        <f>((Data!$AJ$44*'Net zero Intermediate calcs'!BH47)+Data!$AK$44)</f>
        <v>36308.79855034464</v>
      </c>
      <c r="BI49" s="22">
        <f>((Data!$AJ$44*'Net zero Intermediate calcs'!BI47)+Data!$AK$44)</f>
        <v>38072.625482891104</v>
      </c>
      <c r="BJ49" s="22">
        <f>((Data!$AJ$44*'Net zero Intermediate calcs'!BJ47)+Data!$AK$44)</f>
        <v>39237.289259704266</v>
      </c>
      <c r="BK49" s="22">
        <f>((Data!$AJ$44*'Net zero Intermediate calcs'!BK47)+Data!$AK$44)</f>
        <v>41082.40890995985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2741951.9184705042</v>
      </c>
      <c r="AH50" s="22">
        <f>AH15*Constants!$H$29*Constants!$H$35</f>
        <v>2787545.9321580604</v>
      </c>
      <c r="AI50" s="22">
        <f>AI15*Constants!$H$29*Constants!$H$35</f>
        <v>2822536.6953946329</v>
      </c>
      <c r="AJ50" s="22">
        <f>AJ15*Constants!$H$29*Constants!$H$35</f>
        <v>2854907.2946756869</v>
      </c>
      <c r="AK50" s="22">
        <f>AK15*Constants!$H$29*Constants!$H$35</f>
        <v>2889821.6101583741</v>
      </c>
      <c r="AL50" s="22">
        <f>AL15*Constants!$H$29*Constants!$H$35</f>
        <v>2928002.4296815419</v>
      </c>
      <c r="AM50" s="22">
        <f>AM15*Constants!$H$29*Constants!$H$35</f>
        <v>2966011.8943201508</v>
      </c>
      <c r="AN50" s="22">
        <f>AN15*Constants!$H$29*Constants!$H$35</f>
        <v>3006447.9154119389</v>
      </c>
      <c r="AO50" s="22">
        <f>AO15*Constants!$H$29*Constants!$H$35</f>
        <v>3046725.9134478853</v>
      </c>
      <c r="AP50" s="22">
        <f>AP15*Constants!$H$29*Constants!$H$35</f>
        <v>3089351.0712138042</v>
      </c>
      <c r="AQ50" s="22">
        <f>AQ15*Constants!$H$29*Constants!$H$35</f>
        <v>3132080.0652952059</v>
      </c>
      <c r="AR50" s="22">
        <f>AR15*Constants!$H$29*Constants!$H$35</f>
        <v>3178977.7443730594</v>
      </c>
      <c r="AS50" s="22">
        <f>AS15*Constants!$H$29*Constants!$H$35</f>
        <v>3228074.3792957882</v>
      </c>
      <c r="AT50" s="22">
        <f>AT15*Constants!$H$29*Constants!$H$35</f>
        <v>3279214.2218415923</v>
      </c>
      <c r="AU50" s="22">
        <f>AU15*Constants!$H$29*Constants!$H$35</f>
        <v>3335884.2041522483</v>
      </c>
      <c r="AV50" s="22">
        <f>AV15*Constants!$H$29*Constants!$H$35</f>
        <v>3390441.9594414462</v>
      </c>
      <c r="AW50" s="22">
        <f>AW15*Constants!$H$29*Constants!$H$35</f>
        <v>3446708.3774660043</v>
      </c>
      <c r="AX50" s="22">
        <f>AX15*Constants!$H$29*Constants!$H$35</f>
        <v>3507250.30057343</v>
      </c>
      <c r="AY50" s="22">
        <f>AY15*Constants!$H$29*Constants!$H$35</f>
        <v>3564939.7457034932</v>
      </c>
      <c r="AZ50" s="22">
        <f>AZ15*Constants!$H$29*Constants!$H$35</f>
        <v>3623334.2583216983</v>
      </c>
      <c r="BA50" s="22">
        <f>BA15*Constants!$H$29*Constants!$H$35</f>
        <v>3682565.9376496053</v>
      </c>
      <c r="BB50" s="22">
        <f>BB15*Constants!$H$29*Constants!$H$35</f>
        <v>3743402.1656898255</v>
      </c>
      <c r="BC50" s="22">
        <f>BC15*Constants!$H$29*Constants!$H$35</f>
        <v>3802211.1257349839</v>
      </c>
      <c r="BD50" s="22">
        <f>BD15*Constants!$H$29*Constants!$H$35</f>
        <v>3862740.3608855805</v>
      </c>
      <c r="BE50" s="22">
        <f>BE15*Constants!$H$29*Constants!$H$35</f>
        <v>3925204.1895998181</v>
      </c>
      <c r="BF50" s="22">
        <f>BF15*Constants!$H$29*Constants!$H$35</f>
        <v>3989828.4847500296</v>
      </c>
      <c r="BG50" s="22">
        <f>BG15*Constants!$H$29*Constants!$H$35</f>
        <v>4053608.2597192535</v>
      </c>
      <c r="BH50" s="22">
        <f>BH15*Constants!$H$29*Constants!$H$35</f>
        <v>4072723.1966861207</v>
      </c>
      <c r="BI50" s="22">
        <f>BI15*Constants!$H$29*Constants!$H$35</f>
        <v>4084930.9982466502</v>
      </c>
      <c r="BJ50" s="22">
        <f>BJ15*Constants!$H$29*Constants!$H$35</f>
        <v>4099174.7888631085</v>
      </c>
      <c r="BK50" s="22">
        <f>BK15*Constants!$H$29*Constants!$H$35</f>
        <v>4111302.3194695795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3718703.4594063391</v>
      </c>
      <c r="AH51" s="22">
        <f>AH8*Constants!$H$30*Constants!$H$36</f>
        <v>3859474.7565744473</v>
      </c>
      <c r="AI51" s="22">
        <f>AI8*Constants!$H$30*Constants!$H$36</f>
        <v>3954144.2595575997</v>
      </c>
      <c r="AJ51" s="22">
        <f>AJ8*Constants!$H$30*Constants!$H$36</f>
        <v>4036939.6405943506</v>
      </c>
      <c r="AK51" s="22">
        <f>AK8*Constants!$H$30*Constants!$H$36</f>
        <v>4129998.5108601209</v>
      </c>
      <c r="AL51" s="22">
        <f>AL8*Constants!$H$30*Constants!$H$36</f>
        <v>4236413.07015552</v>
      </c>
      <c r="AM51" s="22">
        <f>AM8*Constants!$H$30*Constants!$H$36</f>
        <v>4349830.8508564979</v>
      </c>
      <c r="AN51" s="22">
        <f>AN8*Constants!$H$30*Constants!$H$36</f>
        <v>4473166.5373073881</v>
      </c>
      <c r="AO51" s="22">
        <f>AO8*Constants!$H$30*Constants!$H$36</f>
        <v>4595331.5262427079</v>
      </c>
      <c r="AP51" s="22">
        <f>AP8*Constants!$H$30*Constants!$H$36</f>
        <v>4727064.2716203369</v>
      </c>
      <c r="AQ51" s="22">
        <f>AQ8*Constants!$H$30*Constants!$H$36</f>
        <v>4858739.528935805</v>
      </c>
      <c r="AR51" s="22">
        <f>AR8*Constants!$H$30*Constants!$H$36</f>
        <v>5014723.6184468726</v>
      </c>
      <c r="AS51" s="22">
        <f>AS8*Constants!$H$30*Constants!$H$36</f>
        <v>5179752.6015055282</v>
      </c>
      <c r="AT51" s="22">
        <f>AT8*Constants!$H$30*Constants!$H$36</f>
        <v>5353155.2750572069</v>
      </c>
      <c r="AU51" s="22">
        <f>AU8*Constants!$H$30*Constants!$H$36</f>
        <v>5549881.7986513386</v>
      </c>
      <c r="AV51" s="22">
        <f>AV8*Constants!$H$30*Constants!$H$36</f>
        <v>5737155.0508190142</v>
      </c>
      <c r="AW51" s="22">
        <f>AW8*Constants!$H$30*Constants!$H$36</f>
        <v>5938051.3178619221</v>
      </c>
      <c r="AX51" s="22">
        <f>AX8*Constants!$H$30*Constants!$H$36</f>
        <v>6156987.038256092</v>
      </c>
      <c r="AY51" s="22">
        <f>AY8*Constants!$H$30*Constants!$H$36</f>
        <v>6363392.1689320505</v>
      </c>
      <c r="AZ51" s="22">
        <f>AZ8*Constants!$H$30*Constants!$H$36</f>
        <v>6572520.8240570258</v>
      </c>
      <c r="BA51" s="22">
        <f>BA8*Constants!$H$30*Constants!$H$36</f>
        <v>6784937.3051373092</v>
      </c>
      <c r="BB51" s="22">
        <f>BB8*Constants!$H$30*Constants!$H$36</f>
        <v>7010284.1165260887</v>
      </c>
      <c r="BC51" s="22">
        <f>BC8*Constants!$H$30*Constants!$H$36</f>
        <v>7226716.355751859</v>
      </c>
      <c r="BD51" s="22">
        <f>BD8*Constants!$H$30*Constants!$H$36</f>
        <v>7450303.7391117224</v>
      </c>
      <c r="BE51" s="22">
        <f>BE8*Constants!$H$30*Constants!$H$36</f>
        <v>7681963.9772548089</v>
      </c>
      <c r="BF51" s="22">
        <f>BF8*Constants!$H$30*Constants!$H$36</f>
        <v>7922664.3225918105</v>
      </c>
      <c r="BG51" s="22">
        <f>BG8*Constants!$H$30*Constants!$H$36</f>
        <v>8166045.9058490098</v>
      </c>
      <c r="BH51" s="22">
        <f>BH8*Constants!$H$30*Constants!$H$36</f>
        <v>8217731.4963818053</v>
      </c>
      <c r="BI51" s="22">
        <f>BI8*Constants!$H$30*Constants!$H$36</f>
        <v>8239641.686519308</v>
      </c>
      <c r="BJ51" s="22">
        <f>BJ8*Constants!$H$30*Constants!$H$36</f>
        <v>8270127.6770013338</v>
      </c>
      <c r="BK51" s="22">
        <f>BK8*Constants!$H$30*Constants!$H$36</f>
        <v>8291382.0326299164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683954.97985346441</v>
      </c>
      <c r="AH52" s="22">
        <f>AH18*Constants!$H$31*Constants!$H$37</f>
        <v>689425.1083904457</v>
      </c>
      <c r="AI52" s="22">
        <f>AI18*Constants!$H$31*Constants!$H$37</f>
        <v>694905.38961725426</v>
      </c>
      <c r="AJ52" s="22">
        <f>AJ18*Constants!$H$31*Constants!$H$37</f>
        <v>700434.41978358873</v>
      </c>
      <c r="AK52" s="22">
        <f>AK18*Constants!$H$31*Constants!$H$37</f>
        <v>706037.41896441369</v>
      </c>
      <c r="AL52" s="22">
        <f>AL18*Constants!$H$31*Constants!$H$37</f>
        <v>711718.53124147933</v>
      </c>
      <c r="AM52" s="22">
        <f>AM18*Constants!$H$31*Constants!$H$37</f>
        <v>716656.38054707681</v>
      </c>
      <c r="AN52" s="22">
        <f>AN18*Constants!$H$31*Constants!$H$37</f>
        <v>721652.59342395014</v>
      </c>
      <c r="AO52" s="22">
        <f>AO18*Constants!$H$31*Constants!$H$37</f>
        <v>726695.36081144388</v>
      </c>
      <c r="AP52" s="22">
        <f>AP18*Constants!$H$31*Constants!$H$37</f>
        <v>731797.04185937042</v>
      </c>
      <c r="AQ52" s="22">
        <f>AQ18*Constants!$H$31*Constants!$H$37</f>
        <v>736947.4567497914</v>
      </c>
      <c r="AR52" s="22">
        <f>AR18*Constants!$H$31*Constants!$H$37</f>
        <v>741500.55519158742</v>
      </c>
      <c r="AS52" s="22">
        <f>AS18*Constants!$H$31*Constants!$H$37</f>
        <v>746101.0504355384</v>
      </c>
      <c r="AT52" s="22">
        <f>AT18*Constants!$H$31*Constants!$H$37</f>
        <v>750748.51846948476</v>
      </c>
      <c r="AU52" s="22">
        <f>AU18*Constants!$H$31*Constants!$H$37</f>
        <v>755459.83161404612</v>
      </c>
      <c r="AV52" s="22">
        <f>AV18*Constants!$H$31*Constants!$H$37</f>
        <v>760199.02850895596</v>
      </c>
      <c r="AW52" s="22">
        <f>AW18*Constants!$H$31*Constants!$H$37</f>
        <v>764342.29582698294</v>
      </c>
      <c r="AX52" s="22">
        <f>AX18*Constants!$H$31*Constants!$H$37</f>
        <v>768534.23896799609</v>
      </c>
      <c r="AY52" s="22">
        <f>AY18*Constants!$H$31*Constants!$H$37</f>
        <v>772741.22555970971</v>
      </c>
      <c r="AZ52" s="22">
        <f>AZ18*Constants!$H$31*Constants!$H$37</f>
        <v>776980.3543445312</v>
      </c>
      <c r="BA52" s="22">
        <f>BA18*Constants!$H$31*Constants!$H$37</f>
        <v>781252.46327593247</v>
      </c>
      <c r="BB52" s="22">
        <f>BB18*Constants!$H$31*Constants!$H$37</f>
        <v>784951.77053030918</v>
      </c>
      <c r="BC52" s="22">
        <f>BC18*Constants!$H$31*Constants!$H$37</f>
        <v>788662.63561531156</v>
      </c>
      <c r="BD52" s="22">
        <f>BD18*Constants!$H$31*Constants!$H$37</f>
        <v>792402.98157002428</v>
      </c>
      <c r="BE52" s="22">
        <f>BE18*Constants!$H$31*Constants!$H$37</f>
        <v>796173.95825112786</v>
      </c>
      <c r="BF52" s="22">
        <f>BF18*Constants!$H$31*Constants!$H$37</f>
        <v>799976.77119213052</v>
      </c>
      <c r="BG52" s="22">
        <f>BG18*Constants!$H$31*Constants!$H$37</f>
        <v>803170.82551231165</v>
      </c>
      <c r="BH52" s="22">
        <f>BH18*Constants!$H$31*Constants!$H$37</f>
        <v>806167.59273507632</v>
      </c>
      <c r="BI52" s="22">
        <f>BI18*Constants!$H$31*Constants!$H$37</f>
        <v>809146.40306397993</v>
      </c>
      <c r="BJ52" s="22">
        <f>BJ18*Constants!$H$31*Constants!$H$37</f>
        <v>812149.78975081467</v>
      </c>
      <c r="BK52" s="22">
        <f>BK18*Constants!$H$31*Constants!$H$37</f>
        <v>815158.116090553</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107526.77495345386</v>
      </c>
      <c r="AH53" s="22">
        <f>AH32*Constants!$H$32*Constants!$H$38</f>
        <v>111421.50379545658</v>
      </c>
      <c r="AI53" s="22">
        <f>AI32*Constants!$H$32*Constants!$H$38</f>
        <v>113946.43564969476</v>
      </c>
      <c r="AJ53" s="22">
        <f>AJ32*Constants!$H$32*Constants!$H$38</f>
        <v>116116.14365419038</v>
      </c>
      <c r="AK53" s="22">
        <f>AK32*Constants!$H$32*Constants!$H$38</f>
        <v>118586.81515096905</v>
      </c>
      <c r="AL53" s="22">
        <f>AL32*Constants!$H$32*Constants!$H$38</f>
        <v>121450.07440947354</v>
      </c>
      <c r="AM53" s="22">
        <f>AM32*Constants!$H$32*Constants!$H$38</f>
        <v>124560.23833606337</v>
      </c>
      <c r="AN53" s="22">
        <f>AN32*Constants!$H$32*Constants!$H$38</f>
        <v>127961.91840118964</v>
      </c>
      <c r="AO53" s="22">
        <f>AO32*Constants!$H$32*Constants!$H$38</f>
        <v>131326.39100131905</v>
      </c>
      <c r="AP53" s="22">
        <f>AP32*Constants!$H$32*Constants!$H$38</f>
        <v>134971.95119242687</v>
      </c>
      <c r="AQ53" s="22">
        <f>AQ32*Constants!$H$32*Constants!$H$38</f>
        <v>138613.25319409912</v>
      </c>
      <c r="AR53" s="22">
        <f>AR32*Constants!$H$32*Constants!$H$38</f>
        <v>143007.81350845046</v>
      </c>
      <c r="AS53" s="22">
        <f>AS32*Constants!$H$32*Constants!$H$38</f>
        <v>147668.53470117057</v>
      </c>
      <c r="AT53" s="22">
        <f>AT32*Constants!$H$32*Constants!$H$38</f>
        <v>152575.50361849653</v>
      </c>
      <c r="AU53" s="22">
        <f>AU32*Constants!$H$32*Constants!$H$38</f>
        <v>158171.87061696191</v>
      </c>
      <c r="AV53" s="22">
        <f>AV32*Constants!$H$32*Constants!$H$38</f>
        <v>163486.00733677176</v>
      </c>
      <c r="AW53" s="22">
        <f>AW32*Constants!$H$32*Constants!$H$38</f>
        <v>169235.95119959279</v>
      </c>
      <c r="AX53" s="22">
        <f>AX32*Constants!$H$32*Constants!$H$38</f>
        <v>175519.13567672035</v>
      </c>
      <c r="AY53" s="22">
        <f>AY32*Constants!$H$32*Constants!$H$38</f>
        <v>181429.3627623904</v>
      </c>
      <c r="AZ53" s="22">
        <f>AZ32*Constants!$H$32*Constants!$H$38</f>
        <v>187418.79869324318</v>
      </c>
      <c r="BA53" s="22">
        <f>BA32*Constants!$H$32*Constants!$H$38</f>
        <v>193504.15988316812</v>
      </c>
      <c r="BB53" s="22">
        <f>BB32*Constants!$H$32*Constants!$H$38</f>
        <v>200003.54432888218</v>
      </c>
      <c r="BC53" s="22">
        <f>BC32*Constants!$H$32*Constants!$H$38</f>
        <v>206237.55286104372</v>
      </c>
      <c r="BD53" s="22">
        <f>BD32*Constants!$H$32*Constants!$H$38</f>
        <v>212682.53270411392</v>
      </c>
      <c r="BE53" s="22">
        <f>BE32*Constants!$H$32*Constants!$H$38</f>
        <v>219365.6805227467</v>
      </c>
      <c r="BF53" s="22">
        <f>BF32*Constants!$H$32*Constants!$H$38</f>
        <v>226315.66150323907</v>
      </c>
      <c r="BG53" s="22">
        <f>BG32*Constants!$H$32*Constants!$H$38</f>
        <v>233377.14028554206</v>
      </c>
      <c r="BH53" s="22">
        <f>BH32*Constants!$H$32*Constants!$H$38</f>
        <v>234755.39822532277</v>
      </c>
      <c r="BI53" s="22">
        <f>BI32*Constants!$H$32*Constants!$H$38</f>
        <v>235250.23931760754</v>
      </c>
      <c r="BJ53" s="22">
        <f>BJ32*Constants!$H$32*Constants!$H$38</f>
        <v>235998.50321728917</v>
      </c>
      <c r="BK53" s="22">
        <f>BK32*Constants!$H$32*Constants!$H$38</f>
        <v>236472.32054759416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581331.95722834568</v>
      </c>
      <c r="AH54" s="22">
        <f>AH37*Constants!$H$33*Constants!$H$39</f>
        <v>595850.21161154448</v>
      </c>
      <c r="AI54" s="22">
        <f>AI37*Constants!$H$33*Constants!$H$39</f>
        <v>606532.43384038203</v>
      </c>
      <c r="AJ54" s="22">
        <f>AJ37*Constants!$H$33*Constants!$H$39</f>
        <v>616250.1589434687</v>
      </c>
      <c r="AK54" s="22">
        <f>AK37*Constants!$H$33*Constants!$H$39</f>
        <v>626860.7557286293</v>
      </c>
      <c r="AL54" s="22">
        <f>AL37*Constants!$H$33*Constants!$H$39</f>
        <v>638623.97980962985</v>
      </c>
      <c r="AM54" s="22">
        <f>AM37*Constants!$H$33*Constants!$H$39</f>
        <v>650591.73060827935</v>
      </c>
      <c r="AN54" s="22">
        <f>AN37*Constants!$H$33*Constants!$H$39</f>
        <v>663415.60194874823</v>
      </c>
      <c r="AO54" s="22">
        <f>AO37*Constants!$H$33*Constants!$H$39</f>
        <v>676165.66829199542</v>
      </c>
      <c r="AP54" s="22">
        <f>AP37*Constants!$H$33*Constants!$H$39</f>
        <v>689742.96116566716</v>
      </c>
      <c r="AQ54" s="22">
        <f>AQ37*Constants!$H$33*Constants!$H$39</f>
        <v>703340.31305392634</v>
      </c>
      <c r="AR54" s="22">
        <f>AR37*Constants!$H$33*Constants!$H$39</f>
        <v>718658.51470081706</v>
      </c>
      <c r="AS54" s="22">
        <f>AS37*Constants!$H$33*Constants!$H$39</f>
        <v>734754.50551952969</v>
      </c>
      <c r="AT54" s="22">
        <f>AT37*Constants!$H$33*Constants!$H$39</f>
        <v>751572.14456364478</v>
      </c>
      <c r="AU54" s="22">
        <f>AU37*Constants!$H$33*Constants!$H$39</f>
        <v>770365.68457240856</v>
      </c>
      <c r="AV54" s="22">
        <f>AV37*Constants!$H$33*Constants!$H$39</f>
        <v>788385.79414633953</v>
      </c>
      <c r="AW54" s="22">
        <f>AW37*Constants!$H$33*Constants!$H$39</f>
        <v>807237.11661182891</v>
      </c>
      <c r="AX54" s="22">
        <f>AX37*Constants!$H$33*Constants!$H$39</f>
        <v>827616.30858118238</v>
      </c>
      <c r="AY54" s="22">
        <f>AY37*Constants!$H$33*Constants!$H$39</f>
        <v>846959.12031171203</v>
      </c>
      <c r="AZ54" s="22">
        <f>AZ37*Constants!$H$33*Constants!$H$39</f>
        <v>866545.24554071273</v>
      </c>
      <c r="BA54" s="22">
        <f>BA37*Constants!$H$33*Constants!$H$39</f>
        <v>886422.12922517862</v>
      </c>
      <c r="BB54" s="22">
        <f>BB37*Constants!$H$33*Constants!$H$39</f>
        <v>907084.30391076126</v>
      </c>
      <c r="BC54" s="22">
        <f>BC37*Constants!$H$33*Constants!$H$39</f>
        <v>927009.60823755641</v>
      </c>
      <c r="BD54" s="22">
        <f>BD37*Constants!$H$33*Constants!$H$39</f>
        <v>947546.11234480888</v>
      </c>
      <c r="BE54" s="22">
        <f>BE37*Constants!$H$33*Constants!$H$39</f>
        <v>968770.86633272702</v>
      </c>
      <c r="BF54" s="22">
        <f>BF37*Constants!$H$33*Constants!$H$39</f>
        <v>990765.0765181632</v>
      </c>
      <c r="BG54" s="22">
        <f>BG37*Constants!$H$33*Constants!$H$39</f>
        <v>1012672.2875680388</v>
      </c>
      <c r="BH54" s="22">
        <f>BH37*Constants!$H$33*Constants!$H$39</f>
        <v>1018506.7627930889</v>
      </c>
      <c r="BI54" s="22">
        <f>BI37*Constants!$H$33*Constants!$H$39</f>
        <v>1021851.1908104522</v>
      </c>
      <c r="BJ54" s="22">
        <f>BJ37*Constants!$H$33*Constants!$H$39</f>
        <v>1025922.687147952</v>
      </c>
      <c r="BK54" s="22">
        <f>BK37*Constants!$H$33*Constants!$H$39</f>
        <v>1029227.5208654939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1471938.427999981</v>
      </c>
      <c r="AH55" s="22">
        <f>AH42*Constants!$H$34*Constants!$H$40</f>
        <v>1544185.8483716885</v>
      </c>
      <c r="AI55" s="22">
        <f>AI42*Constants!$H$34*Constants!$H$40</f>
        <v>1587507.886030724</v>
      </c>
      <c r="AJ55" s="22">
        <f>AJ42*Constants!$H$34*Constants!$H$40</f>
        <v>1623244.9949488959</v>
      </c>
      <c r="AK55" s="22">
        <f>AK42*Constants!$H$34*Constants!$H$40</f>
        <v>1665198.9015618397</v>
      </c>
      <c r="AL55" s="22">
        <f>AL42*Constants!$H$34*Constants!$H$40</f>
        <v>1715295.6267291161</v>
      </c>
      <c r="AM55" s="22">
        <f>AM42*Constants!$H$34*Constants!$H$40</f>
        <v>1771953.8665043025</v>
      </c>
      <c r="AN55" s="22">
        <f>AN42*Constants!$H$34*Constants!$H$40</f>
        <v>1834657.9025766696</v>
      </c>
      <c r="AO55" s="22">
        <f>AO42*Constants!$H$34*Constants!$H$40</f>
        <v>1896492.1222391305</v>
      </c>
      <c r="AP55" s="22">
        <f>AP42*Constants!$H$34*Constants!$H$40</f>
        <v>1964151.0638593582</v>
      </c>
      <c r="AQ55" s="22">
        <f>AQ42*Constants!$H$34*Constants!$H$40</f>
        <v>2031631.5585981794</v>
      </c>
      <c r="AR55" s="22">
        <f>AR42*Constants!$H$34*Constants!$H$40</f>
        <v>2116093.8920993982</v>
      </c>
      <c r="AS55" s="22">
        <f>AS42*Constants!$H$34*Constants!$H$40</f>
        <v>2206086.8828138732</v>
      </c>
      <c r="AT55" s="22">
        <f>AT42*Constants!$H$34*Constants!$H$40</f>
        <v>2301191.0727261412</v>
      </c>
      <c r="AU55" s="22">
        <f>AU42*Constants!$H$34*Constants!$H$40</f>
        <v>2410727.627071118</v>
      </c>
      <c r="AV55" s="22">
        <f>AV42*Constants!$H$34*Constants!$H$40</f>
        <v>2514257.5691509889</v>
      </c>
      <c r="AW55" s="22">
        <f>AW42*Constants!$H$34*Constants!$H$40</f>
        <v>2628067.63337598</v>
      </c>
      <c r="AX55" s="22">
        <f>AX42*Constants!$H$34*Constants!$H$40</f>
        <v>2753042.2333923606</v>
      </c>
      <c r="AY55" s="22">
        <f>AY42*Constants!$H$34*Constants!$H$40</f>
        <v>2870118.940606541</v>
      </c>
      <c r="AZ55" s="22">
        <f>AZ42*Constants!$H$34*Constants!$H$40</f>
        <v>2988808.7714630389</v>
      </c>
      <c r="BA55" s="22">
        <f>BA42*Constants!$H$34*Constants!$H$40</f>
        <v>3109462.9704958959</v>
      </c>
      <c r="BB55" s="22">
        <f>BB42*Constants!$H$34*Constants!$H$40</f>
        <v>3239895.5439184336</v>
      </c>
      <c r="BC55" s="22">
        <f>BC42*Constants!$H$34*Constants!$H$40</f>
        <v>3364706.8604530981</v>
      </c>
      <c r="BD55" s="22">
        <f>BD42*Constants!$H$34*Constants!$H$40</f>
        <v>3493916.7313616178</v>
      </c>
      <c r="BE55" s="22">
        <f>BE42*Constants!$H$34*Constants!$H$40</f>
        <v>3628096.9997265367</v>
      </c>
      <c r="BF55" s="22">
        <f>BF42*Constants!$H$34*Constants!$H$40</f>
        <v>3767850.3977451702</v>
      </c>
      <c r="BG55" s="22">
        <f>BG42*Constants!$H$34*Constants!$H$40</f>
        <v>3911063.31378364</v>
      </c>
      <c r="BH55" s="22">
        <f>BH42*Constants!$H$34*Constants!$H$40</f>
        <v>3934701.4167752643</v>
      </c>
      <c r="BI55" s="22">
        <f>BI42*Constants!$H$34*Constants!$H$40</f>
        <v>3939729.3495322349</v>
      </c>
      <c r="BJ55" s="22">
        <f>BJ42*Constants!$H$34*Constants!$H$40</f>
        <v>3950060.6089303074</v>
      </c>
      <c r="BK55" s="22">
        <f>BK42*Constants!$H$34*Constants!$H$40</f>
        <v>3954591.2229159139</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9305407.517912088</v>
      </c>
      <c r="AH56" s="22">
        <f t="shared" si="8"/>
        <v>9587903.3609016426</v>
      </c>
      <c r="AI56" s="22">
        <f t="shared" si="8"/>
        <v>9779573.1000902876</v>
      </c>
      <c r="AJ56" s="22">
        <f t="shared" si="8"/>
        <v>9947892.6526001804</v>
      </c>
      <c r="AK56" s="22">
        <f t="shared" si="8"/>
        <v>10136504.012424346</v>
      </c>
      <c r="AL56" s="22">
        <f t="shared" si="8"/>
        <v>10351503.71202676</v>
      </c>
      <c r="AM56" s="22">
        <f t="shared" si="8"/>
        <v>10579604.96117237</v>
      </c>
      <c r="AN56" s="22">
        <f t="shared" si="8"/>
        <v>10827302.469069885</v>
      </c>
      <c r="AO56" s="22">
        <f t="shared" si="8"/>
        <v>11072736.982034482</v>
      </c>
      <c r="AP56" s="22">
        <f t="shared" si="8"/>
        <v>11337078.360910963</v>
      </c>
      <c r="AQ56" s="22">
        <f t="shared" si="8"/>
        <v>11601352.175827008</v>
      </c>
      <c r="AR56" s="22">
        <f t="shared" si="8"/>
        <v>11912962.138320185</v>
      </c>
      <c r="AS56" s="22">
        <f t="shared" si="8"/>
        <v>12242437.954271426</v>
      </c>
      <c r="AT56" s="22">
        <f t="shared" si="8"/>
        <v>12588456.736276569</v>
      </c>
      <c r="AU56" s="22">
        <f t="shared" si="8"/>
        <v>12980491.016678119</v>
      </c>
      <c r="AV56" s="22">
        <f t="shared" si="8"/>
        <v>13353925.409403518</v>
      </c>
      <c r="AW56" s="22">
        <f t="shared" si="8"/>
        <v>13753642.692342311</v>
      </c>
      <c r="AX56" s="22">
        <f t="shared" si="8"/>
        <v>14188949.255447783</v>
      </c>
      <c r="AY56" s="22">
        <f t="shared" si="8"/>
        <v>14599580.563875895</v>
      </c>
      <c r="AZ56" s="22">
        <f t="shared" si="8"/>
        <v>15015608.25242025</v>
      </c>
      <c r="BA56" s="22">
        <f t="shared" si="8"/>
        <v>15438144.965667089</v>
      </c>
      <c r="BB56" s="22">
        <f t="shared" si="8"/>
        <v>15885621.444904301</v>
      </c>
      <c r="BC56" s="22">
        <f t="shared" si="8"/>
        <v>16315544.138653852</v>
      </c>
      <c r="BD56" s="22">
        <f t="shared" si="8"/>
        <v>16759592.457977867</v>
      </c>
      <c r="BE56" s="22">
        <f t="shared" si="8"/>
        <v>17219575.671687767</v>
      </c>
      <c r="BF56" s="22">
        <f t="shared" si="8"/>
        <v>17697400.714300543</v>
      </c>
      <c r="BG56" s="22">
        <f t="shared" si="8"/>
        <v>18179937.732717797</v>
      </c>
      <c r="BH56" s="22">
        <f t="shared" si="8"/>
        <v>18284585.863596678</v>
      </c>
      <c r="BI56" s="22">
        <f t="shared" si="8"/>
        <v>18330549.867490232</v>
      </c>
      <c r="BJ56" s="22">
        <f t="shared" si="8"/>
        <v>18393434.054910805</v>
      </c>
      <c r="BK56" s="22">
        <f t="shared" si="8"/>
        <v>18438133.53251905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7360192.6677499805</v>
      </c>
      <c r="AH58" s="22">
        <f>((Data!$AJ$37*'Net zero Intermediate calcs'!AH56)+Data!$AK$37)</f>
        <v>7533535.3807933647</v>
      </c>
      <c r="AI58" s="22">
        <f>((Data!$AJ$37*'Net zero Intermediate calcs'!AI56)+Data!$AK$37)</f>
        <v>7651146.1471950002</v>
      </c>
      <c r="AJ58" s="22">
        <f>((Data!$AJ$37*'Net zero Intermediate calcs'!AJ56)+Data!$AK$37)</f>
        <v>7754428.9692767113</v>
      </c>
      <c r="AK58" s="22">
        <f>((Data!$AJ$37*'Net zero Intermediate calcs'!AK56)+Data!$AK$37)</f>
        <v>7870163.0787656493</v>
      </c>
      <c r="AL58" s="22">
        <f>((Data!$AJ$37*'Net zero Intermediate calcs'!AL56)+Data!$AK$37)</f>
        <v>8002089.3784173317</v>
      </c>
      <c r="AM58" s="22">
        <f>((Data!$AJ$37*'Net zero Intermediate calcs'!AM56)+Data!$AK$37)</f>
        <v>8142054.9402360488</v>
      </c>
      <c r="AN58" s="22">
        <f>((Data!$AJ$37*'Net zero Intermediate calcs'!AN56)+Data!$AK$37)</f>
        <v>8294044.9928281773</v>
      </c>
      <c r="AO58" s="22">
        <f>((Data!$AJ$37*'Net zero Intermediate calcs'!AO56)+Data!$AK$37)</f>
        <v>8444646.4455842022</v>
      </c>
      <c r="AP58" s="22">
        <f>((Data!$AJ$37*'Net zero Intermediate calcs'!AP56)+Data!$AK$37)</f>
        <v>8606849.369702179</v>
      </c>
      <c r="AQ58" s="22">
        <f>((Data!$AJ$37*'Net zero Intermediate calcs'!AQ56)+Data!$AK$37)</f>
        <v>8769010.8357934374</v>
      </c>
      <c r="AR58" s="22">
        <f>((Data!$AJ$37*'Net zero Intermediate calcs'!AR56)+Data!$AK$37)</f>
        <v>8960218.3089310564</v>
      </c>
      <c r="AS58" s="22">
        <f>((Data!$AJ$37*'Net zero Intermediate calcs'!AS56)+Data!$AK$37)</f>
        <v>9162388.4761617389</v>
      </c>
      <c r="AT58" s="22">
        <f>((Data!$AJ$37*'Net zero Intermediate calcs'!AT56)+Data!$AK$37)</f>
        <v>9374709.5984904543</v>
      </c>
      <c r="AU58" s="22">
        <f>((Data!$AJ$37*'Net zero Intermediate calcs'!AU56)+Data!$AK$37)</f>
        <v>9615266.3622702602</v>
      </c>
      <c r="AV58" s="22">
        <f>((Data!$AJ$37*'Net zero Intermediate calcs'!AV56)+Data!$AK$37)</f>
        <v>9844410.0200801995</v>
      </c>
      <c r="AW58" s="22">
        <f>((Data!$AJ$37*'Net zero Intermediate calcs'!AW56)+Data!$AK$37)</f>
        <v>10089681.162981592</v>
      </c>
      <c r="AX58" s="22">
        <f>((Data!$AJ$37*'Net zero Intermediate calcs'!AX56)+Data!$AK$37)</f>
        <v>10356790.299370136</v>
      </c>
      <c r="AY58" s="22">
        <f>((Data!$AJ$37*'Net zero Intermediate calcs'!AY56)+Data!$AK$37)</f>
        <v>10608758.41440578</v>
      </c>
      <c r="AZ58" s="22">
        <f>((Data!$AJ$37*'Net zero Intermediate calcs'!AZ56)+Data!$AK$37)</f>
        <v>10864037.810627243</v>
      </c>
      <c r="BA58" s="22">
        <f>((Data!$AJ$37*'Net zero Intermediate calcs'!BA56)+Data!$AK$37)</f>
        <v>11123311.219607458</v>
      </c>
      <c r="BB58" s="22">
        <f>((Data!$AJ$37*'Net zero Intermediate calcs'!BB56)+Data!$AK$37)</f>
        <v>11397887.957138238</v>
      </c>
      <c r="BC58" s="22">
        <f>((Data!$AJ$37*'Net zero Intermediate calcs'!BC56)+Data!$AK$37)</f>
        <v>11661693.48908804</v>
      </c>
      <c r="BD58" s="22">
        <f>((Data!$AJ$37*'Net zero Intermediate calcs'!BD56)+Data!$AK$37)</f>
        <v>11934166.668089211</v>
      </c>
      <c r="BE58" s="22">
        <f>((Data!$AJ$37*'Net zero Intermediate calcs'!BE56)+Data!$AK$37)</f>
        <v>12216417.68238763</v>
      </c>
      <c r="BF58" s="22">
        <f>((Data!$AJ$37*'Net zero Intermediate calcs'!BF56)+Data!$AK$37)</f>
        <v>12509616.649034483</v>
      </c>
      <c r="BG58" s="22">
        <f>((Data!$AJ$37*'Net zero Intermediate calcs'!BG56)+Data!$AK$37)</f>
        <v>12805706.938474264</v>
      </c>
      <c r="BH58" s="22">
        <f>((Data!$AJ$37*'Net zero Intermediate calcs'!BH56)+Data!$AK$37)</f>
        <v>12869920.240622343</v>
      </c>
      <c r="BI58" s="22">
        <f>((Data!$AJ$37*'Net zero Intermediate calcs'!BI56)+Data!$AK$37)</f>
        <v>12898124.284451546</v>
      </c>
      <c r="BJ58" s="22">
        <f>((Data!$AJ$37*'Net zero Intermediate calcs'!BJ56)+Data!$AK$37)</f>
        <v>12936710.74837843</v>
      </c>
      <c r="BK58" s="22">
        <f>((Data!$AJ$37*'Net zero Intermediate calcs'!BK56)+Data!$AK$37)</f>
        <v>12964138.8642694</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16665600.185662068</v>
      </c>
      <c r="AH59" s="22">
        <f t="shared" si="9"/>
        <v>17121438.741695009</v>
      </c>
      <c r="AI59" s="22">
        <f t="shared" si="9"/>
        <v>17430719.247285288</v>
      </c>
      <c r="AJ59" s="22">
        <f t="shared" si="9"/>
        <v>17702321.621876892</v>
      </c>
      <c r="AK59" s="22">
        <f t="shared" si="9"/>
        <v>18006667.091189995</v>
      </c>
      <c r="AL59" s="22">
        <f t="shared" si="9"/>
        <v>18353593.090444092</v>
      </c>
      <c r="AM59" s="22">
        <f t="shared" si="9"/>
        <v>18721659.901408419</v>
      </c>
      <c r="AN59" s="22">
        <f t="shared" si="9"/>
        <v>19121347.461898062</v>
      </c>
      <c r="AO59" s="22">
        <f t="shared" si="9"/>
        <v>19517383.427618682</v>
      </c>
      <c r="AP59" s="22">
        <f t="shared" si="9"/>
        <v>19943927.730613142</v>
      </c>
      <c r="AQ59" s="22">
        <f t="shared" si="9"/>
        <v>20370363.011620447</v>
      </c>
      <c r="AR59" s="22">
        <f t="shared" si="9"/>
        <v>20873180.447251242</v>
      </c>
      <c r="AS59" s="22">
        <f t="shared" si="9"/>
        <v>21404826.430433165</v>
      </c>
      <c r="AT59" s="22">
        <f t="shared" si="9"/>
        <v>21963166.334767021</v>
      </c>
      <c r="AU59" s="22">
        <f t="shared" si="9"/>
        <v>22595757.378948379</v>
      </c>
      <c r="AV59" s="22">
        <f t="shared" si="9"/>
        <v>23198335.429483719</v>
      </c>
      <c r="AW59" s="22">
        <f t="shared" si="9"/>
        <v>23843323.855323903</v>
      </c>
      <c r="AX59" s="22">
        <f t="shared" si="9"/>
        <v>24545739.554817919</v>
      </c>
      <c r="AY59" s="22">
        <f t="shared" si="9"/>
        <v>25208338.978281677</v>
      </c>
      <c r="AZ59" s="22">
        <f t="shared" si="9"/>
        <v>25879646.063047491</v>
      </c>
      <c r="BA59" s="22">
        <f t="shared" si="9"/>
        <v>26561456.185274549</v>
      </c>
      <c r="BB59" s="22">
        <f t="shared" si="9"/>
        <v>27283509.402042538</v>
      </c>
      <c r="BC59" s="22">
        <f t="shared" si="9"/>
        <v>27977237.627741892</v>
      </c>
      <c r="BD59" s="22">
        <f t="shared" si="9"/>
        <v>28693759.12606708</v>
      </c>
      <c r="BE59" s="22">
        <f t="shared" si="9"/>
        <v>29435993.354075395</v>
      </c>
      <c r="BF59" s="22">
        <f t="shared" si="9"/>
        <v>30207017.363335028</v>
      </c>
      <c r="BG59" s="22">
        <f t="shared" si="9"/>
        <v>30985644.671192061</v>
      </c>
      <c r="BH59" s="22">
        <f t="shared" si="9"/>
        <v>31154506.104219019</v>
      </c>
      <c r="BI59" s="22">
        <f t="shared" si="9"/>
        <v>31228674.151941776</v>
      </c>
      <c r="BJ59" s="22">
        <f t="shared" si="9"/>
        <v>31330144.803289235</v>
      </c>
      <c r="BK59" s="22">
        <f t="shared" si="9"/>
        <v>31402272.396788448</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19071869.289897799</v>
      </c>
      <c r="AH60" s="22">
        <f>((Data!$AJ$41*'Net zero Intermediate calcs'!AH59)+Data!$AK$41)</f>
        <v>19502918.1501453</v>
      </c>
      <c r="AI60" s="22">
        <f>((Data!$AJ$41*'Net zero Intermediate calcs'!AI59)+Data!$AK$41)</f>
        <v>19795379.170976162</v>
      </c>
      <c r="AJ60" s="22">
        <f>((Data!$AJ$41*'Net zero Intermediate calcs'!AJ59)+Data!$AK$41)</f>
        <v>20052211.096355826</v>
      </c>
      <c r="AK60" s="22">
        <f>((Data!$AJ$41*'Net zero Intermediate calcs'!AK59)+Data!$AK$41)</f>
        <v>20340005.461120844</v>
      </c>
      <c r="AL60" s="22">
        <f>((Data!$AJ$41*'Net zero Intermediate calcs'!AL59)+Data!$AK$41)</f>
        <v>20668064.714971893</v>
      </c>
      <c r="AM60" s="22">
        <f>((Data!$AJ$41*'Net zero Intermediate calcs'!AM59)+Data!$AK$41)</f>
        <v>21016115.087765805</v>
      </c>
      <c r="AN60" s="22">
        <f>((Data!$AJ$41*'Net zero Intermediate calcs'!AN59)+Data!$AK$41)</f>
        <v>21394066.590823211</v>
      </c>
      <c r="AO60" s="22">
        <f>((Data!$AJ$41*'Net zero Intermediate calcs'!AO59)+Data!$AK$41)</f>
        <v>21768565.082408801</v>
      </c>
      <c r="AP60" s="22">
        <f>((Data!$AJ$41*'Net zero Intermediate calcs'!AP59)+Data!$AK$41)</f>
        <v>22171912.787901141</v>
      </c>
      <c r="AQ60" s="22">
        <f>((Data!$AJ$41*'Net zero Intermediate calcs'!AQ59)+Data!$AK$41)</f>
        <v>22575157.400307819</v>
      </c>
      <c r="AR60" s="22">
        <f>((Data!$AJ$41*'Net zero Intermediate calcs'!AR59)+Data!$AK$41)</f>
        <v>23050630.305512361</v>
      </c>
      <c r="AS60" s="22">
        <f>((Data!$AJ$41*'Net zero Intermediate calcs'!AS59)+Data!$AK$41)</f>
        <v>23553363.986270092</v>
      </c>
      <c r="AT60" s="22">
        <f>((Data!$AJ$41*'Net zero Intermediate calcs'!AT59)+Data!$AK$41)</f>
        <v>24081339.902761929</v>
      </c>
      <c r="AU60" s="22">
        <f>((Data!$AJ$41*'Net zero Intermediate calcs'!AU59)+Data!$AK$41)</f>
        <v>24679528.987446219</v>
      </c>
      <c r="AV60" s="22">
        <f>((Data!$AJ$41*'Net zero Intermediate calcs'!AV59)+Data!$AK$41)</f>
        <v>25249337.263766415</v>
      </c>
      <c r="AW60" s="22">
        <f>((Data!$AJ$41*'Net zero Intermediate calcs'!AW59)+Data!$AK$41)</f>
        <v>25859249.52799172</v>
      </c>
      <c r="AX60" s="22">
        <f>((Data!$AJ$41*'Net zero Intermediate calcs'!AX59)+Data!$AK$41)</f>
        <v>26523466.02016788</v>
      </c>
      <c r="AY60" s="22">
        <f>((Data!$AJ$41*'Net zero Intermediate calcs'!AY59)+Data!$AK$41)</f>
        <v>27150031.549793825</v>
      </c>
      <c r="AZ60" s="22">
        <f>((Data!$AJ$41*'Net zero Intermediate calcs'!AZ59)+Data!$AK$41)</f>
        <v>27784831.195270643</v>
      </c>
      <c r="BA60" s="22">
        <f>((Data!$AJ$41*'Net zero Intermediate calcs'!BA59)+Data!$AK$41)</f>
        <v>28429562.695494913</v>
      </c>
      <c r="BB60" s="22">
        <f>((Data!$AJ$41*'Net zero Intermediate calcs'!BB59)+Data!$AK$41)</f>
        <v>29112348.765270442</v>
      </c>
      <c r="BC60" s="22">
        <f>((Data!$AJ$41*'Net zero Intermediate calcs'!BC59)+Data!$AK$41)</f>
        <v>29768350.231253542</v>
      </c>
      <c r="BD60" s="22">
        <f>((Data!$AJ$41*'Net zero Intermediate calcs'!BD59)+Data!$AK$41)</f>
        <v>30445905.411938138</v>
      </c>
      <c r="BE60" s="22">
        <f>((Data!$AJ$41*'Net zero Intermediate calcs'!BE59)+Data!$AK$41)</f>
        <v>31147774.996652573</v>
      </c>
      <c r="BF60" s="22">
        <f>((Data!$AJ$41*'Net zero Intermediate calcs'!BF59)+Data!$AK$41)</f>
        <v>31876868.698833413</v>
      </c>
      <c r="BG60" s="22">
        <f>((Data!$AJ$41*'Net zero Intermediate calcs'!BG59)+Data!$AK$41)</f>
        <v>32613152.212299749</v>
      </c>
      <c r="BH60" s="22">
        <f>((Data!$AJ$41*'Net zero Intermediate calcs'!BH59)+Data!$AK$41)</f>
        <v>32772830.517881192</v>
      </c>
      <c r="BI60" s="22">
        <f>((Data!$AJ$41*'Net zero Intermediate calcs'!BI59)+Data!$AK$41)</f>
        <v>32842965.112716489</v>
      </c>
      <c r="BJ60" s="22">
        <f>((Data!$AJ$41*'Net zero Intermediate calcs'!BJ59)+Data!$AK$41)</f>
        <v>32938917.524009958</v>
      </c>
      <c r="BK60" s="22">
        <f>((Data!$AJ$41*'Net zero Intermediate calcs'!BK59)+Data!$AK$41)</f>
        <v>33007122.629872009</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3538883.2661387213</v>
      </c>
      <c r="AH61" s="22">
        <f>((Data!$AJ$42*LN('Net zero Intermediate calcs'!AH60))+Data!$AK$42)</f>
        <v>3556104.2310356963</v>
      </c>
      <c r="AI61" s="22">
        <f>((Data!$AJ$42*LN('Net zero Intermediate calcs'!AI60))+Data!$AK$42)</f>
        <v>3567573.0505999327</v>
      </c>
      <c r="AJ61" s="22">
        <f>((Data!$AJ$42*LN('Net zero Intermediate calcs'!AJ60))+Data!$AK$42)</f>
        <v>3577505.798277704</v>
      </c>
      <c r="AK61" s="22">
        <f>((Data!$AJ$42*LN('Net zero Intermediate calcs'!AK60))+Data!$AK$42)</f>
        <v>3588485.9513291121</v>
      </c>
      <c r="AL61" s="22">
        <f>((Data!$AJ$42*LN('Net zero Intermediate calcs'!AL60))+Data!$AK$42)</f>
        <v>3600814.4067868479</v>
      </c>
      <c r="AM61" s="22">
        <f>((Data!$AJ$42*LN('Net zero Intermediate calcs'!AM60))+Data!$AK$42)</f>
        <v>3613682.001702508</v>
      </c>
      <c r="AN61" s="22">
        <f>((Data!$AJ$42*LN('Net zero Intermediate calcs'!AN60))+Data!$AK$42)</f>
        <v>3627415.9018753022</v>
      </c>
      <c r="AO61" s="22">
        <f>((Data!$AJ$42*LN('Net zero Intermediate calcs'!AO60))+Data!$AK$42)</f>
        <v>3640787.0746231563</v>
      </c>
      <c r="AP61" s="22">
        <f>((Data!$AJ$42*LN('Net zero Intermediate calcs'!AP60))+Data!$AK$42)</f>
        <v>3654933.3939848505</v>
      </c>
      <c r="AQ61" s="22">
        <f>((Data!$AJ$42*LN('Net zero Intermediate calcs'!AQ60))+Data!$AK$42)</f>
        <v>3668821.1529388614</v>
      </c>
      <c r="AR61" s="22">
        <f>((Data!$AJ$42*LN('Net zero Intermediate calcs'!AR60))+Data!$AK$42)</f>
        <v>3684881.2277998812</v>
      </c>
      <c r="AS61" s="22">
        <f>((Data!$AJ$42*LN('Net zero Intermediate calcs'!AS60))+Data!$AK$42)</f>
        <v>3701505.7102155723</v>
      </c>
      <c r="AT61" s="22">
        <f>((Data!$AJ$42*LN('Net zero Intermediate calcs'!AT60))+Data!$AK$42)</f>
        <v>3718587.1656881981</v>
      </c>
      <c r="AU61" s="22">
        <f>((Data!$AJ$42*LN('Net zero Intermediate calcs'!AU60))+Data!$AK$42)</f>
        <v>3737493.4106830563</v>
      </c>
      <c r="AV61" s="22">
        <f>((Data!$AJ$42*LN('Net zero Intermediate calcs'!AV60))+Data!$AK$42)</f>
        <v>3755081.2443152312</v>
      </c>
      <c r="AW61" s="22">
        <f>((Data!$AJ$42*LN('Net zero Intermediate calcs'!AW60))+Data!$AK$42)</f>
        <v>3773472.4650207832</v>
      </c>
      <c r="AX61" s="22">
        <f>((Data!$AJ$42*LN('Net zero Intermediate calcs'!AX60))+Data!$AK$42)</f>
        <v>3793014.121214997</v>
      </c>
      <c r="AY61" s="22">
        <f>((Data!$AJ$42*LN('Net zero Intermediate calcs'!AY60))+Data!$AK$42)</f>
        <v>3811004.6022460181</v>
      </c>
      <c r="AZ61" s="22">
        <f>((Data!$AJ$42*LN('Net zero Intermediate calcs'!AZ60))+Data!$AK$42)</f>
        <v>3828812.9819936771</v>
      </c>
      <c r="BA61" s="22">
        <f>((Data!$AJ$42*LN('Net zero Intermediate calcs'!BA60))+Data!$AK$42)</f>
        <v>3846488.2840982359</v>
      </c>
      <c r="BB61" s="22">
        <f>((Data!$AJ$42*LN('Net zero Intermediate calcs'!BB60))+Data!$AK$42)</f>
        <v>3864775.0622574426</v>
      </c>
      <c r="BC61" s="22">
        <f>((Data!$AJ$42*LN('Net zero Intermediate calcs'!BC60))+Data!$AK$42)</f>
        <v>3881944.9030312374</v>
      </c>
      <c r="BD61" s="22">
        <f>((Data!$AJ$42*LN('Net zero Intermediate calcs'!BD60))+Data!$AK$42)</f>
        <v>3899286.1420251932</v>
      </c>
      <c r="BE61" s="22">
        <f>((Data!$AJ$42*LN('Net zero Intermediate calcs'!BE60))+Data!$AK$42)</f>
        <v>3916847.395482501</v>
      </c>
      <c r="BF61" s="22">
        <f>((Data!$AJ$42*LN('Net zero Intermediate calcs'!BF60))+Data!$AK$42)</f>
        <v>3934675.6476070322</v>
      </c>
      <c r="BG61" s="22">
        <f>((Data!$AJ$42*LN('Net zero Intermediate calcs'!BG60))+Data!$AK$42)</f>
        <v>3952270.5910006501</v>
      </c>
      <c r="BH61" s="22">
        <f>((Data!$AJ$42*LN('Net zero Intermediate calcs'!BH60))+Data!$AK$42)</f>
        <v>3956033.975295091</v>
      </c>
      <c r="BI61" s="22">
        <f>((Data!$AJ$42*LN('Net zero Intermediate calcs'!BI60))+Data!$AK$42)</f>
        <v>3957681.1531819664</v>
      </c>
      <c r="BJ61" s="22">
        <f>((Data!$AJ$42*LN('Net zero Intermediate calcs'!BJ60))+Data!$AK$42)</f>
        <v>3959928.9981099982</v>
      </c>
      <c r="BK61" s="22">
        <f>((Data!$AJ$42*LN('Net zero Intermediate calcs'!BK60))+Data!$AK$42)</f>
        <v>3961522.8382652793</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48052.778179964385</v>
      </c>
      <c r="L15">
        <f>'Net zero Activity data'!AN5*'Net zero supporting data'!L12</f>
        <v>96758.67657757501</v>
      </c>
      <c r="M15">
        <f>'Net zero Activity data'!AO5*'Net zero supporting data'!M12</f>
        <v>145996.08391519517</v>
      </c>
      <c r="N15">
        <f>'Net zero Activity data'!AP5*'Net zero supporting data'!N12</f>
        <v>195994.72068958625</v>
      </c>
      <c r="O15">
        <f>'Net zero Activity data'!AQ5*'Net zero supporting data'!O12</f>
        <v>246952.05508607012</v>
      </c>
      <c r="P15">
        <f>'Net zero Activity data'!AR5*'Net zero supporting data'!P12</f>
        <v>298690.12539718713</v>
      </c>
      <c r="Q15">
        <f>'Net zero Activity data'!AS5*'Net zero supporting data'!Q12</f>
        <v>351509.69241324597</v>
      </c>
      <c r="R15">
        <f>'Net zero Activity data'!AT5*'Net zero supporting data'!R12</f>
        <v>405188.60932293726</v>
      </c>
      <c r="S15">
        <f>'Net zero Activity data'!AU5*'Net zero supporting data'!S12</f>
        <v>460095.26997332729</v>
      </c>
      <c r="T15">
        <f>'Net zero Activity data'!AV5*'Net zero supporting data'!T12</f>
        <v>515973.76375606493</v>
      </c>
      <c r="U15">
        <f>'Net zero Activity data'!AW5*'Net zero supporting data'!U12</f>
        <v>534456.73591943539</v>
      </c>
      <c r="V15">
        <f>'Net zero Activity data'!AX5*'Net zero supporting data'!V12</f>
        <v>553588.9740158855</v>
      </c>
      <c r="W15">
        <f>'Net zero Activity data'!AY5*'Net zero supporting data'!W12</f>
        <v>573364.39384870057</v>
      </c>
      <c r="X15">
        <f>'Net zero Activity data'!AZ5*'Net zero supporting data'!X12</f>
        <v>594423.76260645082</v>
      </c>
      <c r="Y15">
        <f>'Net zero Activity data'!BA5*'Net zero supporting data'!Y12</f>
        <v>615433.95237154828</v>
      </c>
      <c r="Z15">
        <f>'Net zero Activity data'!BB5*'Net zero supporting data'!Z12</f>
        <v>637078.87469382584</v>
      </c>
      <c r="AA15">
        <f>'Net zero Activity data'!BC5*'Net zero supporting data'!AA12</f>
        <v>659857.18666884024</v>
      </c>
      <c r="AB15">
        <f>'Net zero Activity data'!BD5*'Net zero supporting data'!AB12</f>
        <v>682445.3330455668</v>
      </c>
      <c r="AC15">
        <f>'Net zero Activity data'!BE5*'Net zero supporting data'!AC12</f>
        <v>705506.56706568215</v>
      </c>
      <c r="AD15">
        <f>'Net zero Activity data'!BF5*'Net zero supporting data'!AD12</f>
        <v>729072.70219921309</v>
      </c>
      <c r="AE15">
        <f>'Net zero Activity data'!BG5*'Net zero supporting data'!AE12</f>
        <v>738534.39928791043</v>
      </c>
      <c r="AF15">
        <f>'Net zero Activity data'!BH5*'Net zero supporting data'!AF12</f>
        <v>747572.54580166796</v>
      </c>
      <c r="AG15">
        <f>'Net zero Activity data'!BI5*'Net zero supporting data'!AG12</f>
        <v>756925.70064442605</v>
      </c>
      <c r="AH15">
        <f>'Net zero Activity data'!BJ5*'Net zero supporting data'!AH12</f>
        <v>766632.50740163983</v>
      </c>
      <c r="AI15">
        <f>'Net zero Activity data'!BK5*'Net zero supporting data'!AI12</f>
        <v>776733.46792833507</v>
      </c>
      <c r="AJ15">
        <f>'Net zero Activity data'!BL5*'Net zero supporting data'!AJ12</f>
        <v>786641.70168203302</v>
      </c>
      <c r="AK15">
        <f>'Net zero Activity data'!BM5*'Net zero supporting data'!AK12</f>
        <v>787881.91510478244</v>
      </c>
      <c r="AL15">
        <f>'Net zero Activity data'!BN5*'Net zero supporting data'!AL12</f>
        <v>787815.97496954422</v>
      </c>
      <c r="AM15">
        <f>'Net zero Activity data'!BO5*'Net zero supporting data'!AM12</f>
        <v>788174.27905563416</v>
      </c>
      <c r="AN15">
        <f>'Net zero Activity data'!BP5*'Net zero supporting data'!AN12</f>
        <v>788155.94610641245</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39815.159063399064</v>
      </c>
      <c r="L16">
        <f>'Net zero Activity data'!AN6*'Net zero supporting data'!L12</f>
        <v>80171.474878562134</v>
      </c>
      <c r="M16">
        <f>'Net zero Activity data'!AO6*'Net zero supporting data'!M12</f>
        <v>120968.18381544741</v>
      </c>
      <c r="N16">
        <f>'Net zero Activity data'!AP6*'Net zero supporting data'!N12</f>
        <v>162395.62571422863</v>
      </c>
      <c r="O16">
        <f>'Net zero Activity data'!AQ6*'Net zero supporting data'!O12</f>
        <v>204617.41707131523</v>
      </c>
      <c r="P16">
        <f>'Net zero Activity data'!AR6*'Net zero supporting data'!P12</f>
        <v>247486.10390052648</v>
      </c>
      <c r="Q16">
        <f>'Net zero Activity data'!AS6*'Net zero supporting data'!Q12</f>
        <v>291250.88799954666</v>
      </c>
      <c r="R16">
        <f>'Net zero Activity data'!AT6*'Net zero supporting data'!R12</f>
        <v>335727.7048675766</v>
      </c>
      <c r="S16">
        <f>'Net zero Activity data'!AU6*'Net zero supporting data'!S12</f>
        <v>381221.79512075696</v>
      </c>
      <c r="T16">
        <f>'Net zero Activity data'!AV6*'Net zero supporting data'!T12</f>
        <v>427521.11854073947</v>
      </c>
      <c r="U16">
        <f>'Net zero Activity data'!AW6*'Net zero supporting data'!U12</f>
        <v>442835.58119038929</v>
      </c>
      <c r="V16">
        <f>'Net zero Activity data'!AX6*'Net zero supporting data'!V12</f>
        <v>458688.00704173377</v>
      </c>
      <c r="W16">
        <f>'Net zero Activity data'!AY6*'Net zero supporting data'!W12</f>
        <v>475073.35490320908</v>
      </c>
      <c r="X16">
        <f>'Net zero Activity data'!AZ6*'Net zero supporting data'!X12</f>
        <v>492522.54615963064</v>
      </c>
      <c r="Y16">
        <f>'Net zero Activity data'!BA6*'Net zero supporting data'!Y12</f>
        <v>509930.98910785437</v>
      </c>
      <c r="Z16">
        <f>'Net zero Activity data'!BB6*'Net zero supporting data'!Z12</f>
        <v>527865.35331774142</v>
      </c>
      <c r="AA16">
        <f>'Net zero Activity data'!BC6*'Net zero supporting data'!AA12</f>
        <v>546738.81181132479</v>
      </c>
      <c r="AB16">
        <f>'Net zero Activity data'!BD6*'Net zero supporting data'!AB12</f>
        <v>565454.70452346967</v>
      </c>
      <c r="AC16">
        <f>'Net zero Activity data'!BE6*'Net zero supporting data'!AC12</f>
        <v>584562.58414013661</v>
      </c>
      <c r="AD16">
        <f>'Net zero Activity data'!BF6*'Net zero supporting data'!AD12</f>
        <v>604088.81039363367</v>
      </c>
      <c r="AE16">
        <f>'Net zero Activity data'!BG6*'Net zero supporting data'!AE12</f>
        <v>611928.50226712576</v>
      </c>
      <c r="AF16">
        <f>'Net zero Activity data'!BH6*'Net zero supporting data'!AF12</f>
        <v>619417.25223566778</v>
      </c>
      <c r="AG16">
        <f>'Net zero Activity data'!BI6*'Net zero supporting data'!AG12</f>
        <v>627167.00910538156</v>
      </c>
      <c r="AH16">
        <f>'Net zero Activity data'!BJ6*'Net zero supporting data'!AH12</f>
        <v>635209.79184707301</v>
      </c>
      <c r="AI16">
        <f>'Net zero Activity data'!BK6*'Net zero supporting data'!AI12</f>
        <v>643579.1591406205</v>
      </c>
      <c r="AJ16">
        <f>'Net zero Activity data'!BL6*'Net zero supporting data'!AJ12</f>
        <v>651788.83853654156</v>
      </c>
      <c r="AK16">
        <f>'Net zero Activity data'!BM6*'Net zero supporting data'!AK12</f>
        <v>652816.44394396257</v>
      </c>
      <c r="AL16">
        <f>'Net zero Activity data'!BN6*'Net zero supporting data'!AL12</f>
        <v>652761.80783190799</v>
      </c>
      <c r="AM16">
        <f>'Net zero Activity data'!BO6*'Net zero supporting data'!AM12</f>
        <v>653058.68836038257</v>
      </c>
      <c r="AN16">
        <f>'Net zero Activity data'!BP6*'Net zero supporting data'!AN12</f>
        <v>653043.49820245604</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49425.714699391945</v>
      </c>
      <c r="L17">
        <f>'Net zero Activity data'!AN7*'Net zero supporting data'!L12</f>
        <v>99523.210194077154</v>
      </c>
      <c r="M17">
        <f>'Net zero Activity data'!AO7*'Net zero supporting data'!M12</f>
        <v>150167.40059848648</v>
      </c>
      <c r="N17">
        <f>'Net zero Activity data'!AP7*'Net zero supporting data'!N12</f>
        <v>201594.56985214591</v>
      </c>
      <c r="O17">
        <f>'Net zero Activity data'!AQ7*'Net zero supporting data'!O12</f>
        <v>254007.82808852929</v>
      </c>
      <c r="P17">
        <f>'Net zero Activity data'!AR7*'Net zero supporting data'!P12</f>
        <v>307224.12897996395</v>
      </c>
      <c r="Q17">
        <f>'Net zero Activity data'!AS7*'Net zero supporting data'!Q12</f>
        <v>361552.82648219593</v>
      </c>
      <c r="R17">
        <f>'Net zero Activity data'!AT7*'Net zero supporting data'!R12</f>
        <v>416765.42673216411</v>
      </c>
      <c r="S17">
        <f>'Net zero Activity data'!AU7*'Net zero supporting data'!S12</f>
        <v>473240.84911542246</v>
      </c>
      <c r="T17">
        <f>'Net zero Activity data'!AV7*'Net zero supporting data'!T12</f>
        <v>530715.87129195256</v>
      </c>
      <c r="U17">
        <f>'Net zero Activity data'!AW7*'Net zero supporting data'!U12</f>
        <v>549726.92837427638</v>
      </c>
      <c r="V17">
        <f>'Net zero Activity data'!AX7*'Net zero supporting data'!V12</f>
        <v>569405.80184491095</v>
      </c>
      <c r="W17">
        <f>'Net zero Activity data'!AY7*'Net zero supporting data'!W12</f>
        <v>589746.23367294925</v>
      </c>
      <c r="X17">
        <f>'Net zero Activity data'!AZ7*'Net zero supporting data'!X12</f>
        <v>611407.29868092097</v>
      </c>
      <c r="Y17">
        <f>'Net zero Activity data'!BA7*'Net zero supporting data'!Y12</f>
        <v>633017.77958216413</v>
      </c>
      <c r="Z17">
        <f>'Net zero Activity data'!BB7*'Net zero supporting data'!Z12</f>
        <v>655281.12825650664</v>
      </c>
      <c r="AA17">
        <f>'Net zero Activity data'!BC7*'Net zero supporting data'!AA12</f>
        <v>678710.24914509291</v>
      </c>
      <c r="AB17">
        <f>'Net zero Activity data'!BD7*'Net zero supporting data'!AB12</f>
        <v>701943.77113258315</v>
      </c>
      <c r="AC17">
        <f>'Net zero Activity data'!BE7*'Net zero supporting data'!AC12</f>
        <v>725663.89755327313</v>
      </c>
      <c r="AD17">
        <f>'Net zero Activity data'!BF7*'Net zero supporting data'!AD12</f>
        <v>749903.35083347652</v>
      </c>
      <c r="AE17">
        <f>'Net zero Activity data'!BG7*'Net zero supporting data'!AE12</f>
        <v>759635.38212470803</v>
      </c>
      <c r="AF17">
        <f>'Net zero Activity data'!BH7*'Net zero supporting data'!AF12</f>
        <v>768931.76139600156</v>
      </c>
      <c r="AG17">
        <f>'Net zero Activity data'!BI7*'Net zero supporting data'!AG12</f>
        <v>778552.14923426695</v>
      </c>
      <c r="AH17">
        <f>'Net zero Activity data'!BJ7*'Net zero supporting data'!AH12</f>
        <v>788536.29332740116</v>
      </c>
      <c r="AI17">
        <f>'Net zero Activity data'!BK7*'Net zero supporting data'!AI12</f>
        <v>798925.85272628767</v>
      </c>
      <c r="AJ17">
        <f>'Net zero Activity data'!BL7*'Net zero supporting data'!AJ12</f>
        <v>809117.1788729484</v>
      </c>
      <c r="AK17">
        <f>'Net zero Activity data'!BM7*'Net zero supporting data'!AK12</f>
        <v>810392.82696491922</v>
      </c>
      <c r="AL17">
        <f>'Net zero Activity data'!BN7*'Net zero supporting data'!AL12</f>
        <v>810325.00282581698</v>
      </c>
      <c r="AM17">
        <f>'Net zero Activity data'!BO7*'Net zero supporting data'!AM12</f>
        <v>810693.54417150957</v>
      </c>
      <c r="AN17">
        <f>'Net zero Activity data'!BP7*'Net zero supporting data'!AN12</f>
        <v>810674.68742373865</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242884.66009747889</v>
      </c>
      <c r="L18">
        <f>'Net zero Activity data'!AN8*'Net zero supporting data'!L13</f>
        <v>487443.71390474105</v>
      </c>
      <c r="M18">
        <f>'Net zero Activity data'!AO8*'Net zero supporting data'!M13</f>
        <v>731325.23897587834</v>
      </c>
      <c r="N18">
        <f>'Net zero Activity data'!AP8*'Net zero supporting data'!N13</f>
        <v>977588.51370967389</v>
      </c>
      <c r="O18">
        <f>'Net zero Activity data'!AQ8*'Net zero supporting data'!O13</f>
        <v>1228649.1277100784</v>
      </c>
      <c r="P18">
        <f>'Net zero Activity data'!AR8*'Net zero supporting data'!P13</f>
        <v>1484198.0278822081</v>
      </c>
      <c r="Q18">
        <f>'Net zero Activity data'!AS8*'Net zero supporting data'!Q13</f>
        <v>1746132.3511997384</v>
      </c>
      <c r="R18">
        <f>'Net zero Activity data'!AT8*'Net zero supporting data'!R13</f>
        <v>2010696.1481836154</v>
      </c>
      <c r="S18">
        <f>'Net zero Activity data'!AU8*'Net zero supporting data'!S13</f>
        <v>2282559.5292194327</v>
      </c>
      <c r="T18">
        <f>'Net zero Activity data'!AV8*'Net zero supporting data'!T13</f>
        <v>2557566.0244427873</v>
      </c>
      <c r="U18">
        <f>'Net zero Activity data'!AW8*'Net zero supporting data'!U13</f>
        <v>2722495.3564822883</v>
      </c>
      <c r="V18">
        <f>'Net zero Activity data'!AX8*'Net zero supporting data'!V13</f>
        <v>2890771.3103521103</v>
      </c>
      <c r="W18">
        <f>'Net zero Activity data'!AY8*'Net zero supporting data'!W13</f>
        <v>3061988.1923577902</v>
      </c>
      <c r="X18">
        <f>'Net zero Activity data'!AZ8*'Net zero supporting data'!X13</f>
        <v>3244784.7823255309</v>
      </c>
      <c r="Y18">
        <f>'Net zero Activity data'!BA8*'Net zero supporting data'!Y13</f>
        <v>3419986.856146459</v>
      </c>
      <c r="Z18">
        <f>'Net zero Activity data'!BB8*'Net zero supporting data'!Z13</f>
        <v>3600791.3023081636</v>
      </c>
      <c r="AA18">
        <f>'Net zero Activity data'!BC8*'Net zero supporting data'!AA13</f>
        <v>3789834.0881148358</v>
      </c>
      <c r="AB18">
        <f>'Net zero Activity data'!BD8*'Net zero supporting data'!AB13</f>
        <v>3968000.5080757155</v>
      </c>
      <c r="AC18">
        <f>'Net zero Activity data'!BE8*'Net zero supporting data'!AC13</f>
        <v>4144117.195163691</v>
      </c>
      <c r="AD18">
        <f>'Net zero Activity data'!BF8*'Net zero supporting data'!AD13</f>
        <v>4318117.6941540577</v>
      </c>
      <c r="AE18">
        <f>'Net zero Activity data'!BG8*'Net zero supporting data'!AE13</f>
        <v>4464261.6943158219</v>
      </c>
      <c r="AF18">
        <f>'Net zero Activity data'!BH8*'Net zero supporting data'!AF13</f>
        <v>4601662.1961932918</v>
      </c>
      <c r="AG18">
        <f>'Net zero Activity data'!BI8*'Net zero supporting data'!AG13</f>
        <v>4740329.6716722902</v>
      </c>
      <c r="AH18">
        <f>'Net zero Activity data'!BJ8*'Net zero supporting data'!AH13</f>
        <v>4880617.7499409076</v>
      </c>
      <c r="AI18">
        <f>'Net zero Activity data'!BK8*'Net zero supporting data'!AI13</f>
        <v>5022894.308625062</v>
      </c>
      <c r="AJ18">
        <f>'Net zero Activity data'!BL8*'Net zero supporting data'!AJ13</f>
        <v>5162874.5594635988</v>
      </c>
      <c r="AK18">
        <f>'Net zero Activity data'!BM8*'Net zero supporting data'!AK13</f>
        <v>5177845.6548738452</v>
      </c>
      <c r="AL18">
        <f>'Net zero Activity data'!BN8*'Net zero supporting data'!AL13</f>
        <v>5170664.156244914</v>
      </c>
      <c r="AM18">
        <f>'Net zero Activity data'!BO8*'Net zero supporting data'!AM13</f>
        <v>5165553.9330225838</v>
      </c>
      <c r="AN18">
        <f>'Net zero Activity data'!BP8*'Net zero supporting data'!AN13</f>
        <v>5151407.0880285176</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50034.894876822633</v>
      </c>
      <c r="L19">
        <f>'Net zero Activity data'!AN10*'Net zero supporting data'!L14</f>
        <v>102800.75933540855</v>
      </c>
      <c r="M19">
        <f>'Net zero Activity data'!AO10*'Net zero supporting data'!M14</f>
        <v>157853.1380364217</v>
      </c>
      <c r="N19">
        <f>'Net zero Activity data'!AP10*'Net zero supporting data'!N14</f>
        <v>215899.86259444043</v>
      </c>
      <c r="O19">
        <f>'Net zero Activity data'!AQ10*'Net zero supporting data'!O14</f>
        <v>277568.6726940556</v>
      </c>
      <c r="P19">
        <f>'Net zero Activity data'!AR10*'Net zero supporting data'!P14</f>
        <v>342911.73039177514</v>
      </c>
      <c r="Q19">
        <f>'Net zero Activity data'!AS10*'Net zero supporting data'!Q14</f>
        <v>412501.31270709017</v>
      </c>
      <c r="R19">
        <f>'Net zero Activity data'!AT10*'Net zero supporting data'!R14</f>
        <v>485589.75212859083</v>
      </c>
      <c r="S19">
        <f>'Net zero Activity data'!AU10*'Net zero supporting data'!S14</f>
        <v>563435.36659984291</v>
      </c>
      <c r="T19">
        <f>'Net zero Activity data'!AV10*'Net zero supporting data'!T14</f>
        <v>645175.83364749094</v>
      </c>
      <c r="U19">
        <f>'Net zero Activity data'!AW10*'Net zero supporting data'!U14</f>
        <v>686127.945120216</v>
      </c>
      <c r="V19">
        <f>'Net zero Activity data'!AX10*'Net zero supporting data'!V14</f>
        <v>729794.21759921976</v>
      </c>
      <c r="W19">
        <f>'Net zero Activity data'!AY10*'Net zero supporting data'!W14</f>
        <v>776205.09138577932</v>
      </c>
      <c r="X19">
        <f>'Net zero Activity data'!AZ10*'Net zero supporting data'!X14</f>
        <v>827711.56194879953</v>
      </c>
      <c r="Y19">
        <f>'Net zero Activity data'!BA10*'Net zero supporting data'!Y14</f>
        <v>879598.73070249252</v>
      </c>
      <c r="Z19">
        <f>'Net zero Activity data'!BB10*'Net zero supporting data'!Z14</f>
        <v>935402.94146438199</v>
      </c>
      <c r="AA19">
        <f>'Net zero Activity data'!BC10*'Net zero supporting data'!AA14</f>
        <v>996031.80196522176</v>
      </c>
      <c r="AB19">
        <f>'Net zero Activity data'!BD10*'Net zero supporting data'!AB14</f>
        <v>1056661.7785894969</v>
      </c>
      <c r="AC19">
        <f>'Net zero Activity data'!BE10*'Net zero supporting data'!AC14</f>
        <v>1119752.4178951669</v>
      </c>
      <c r="AD19">
        <f>'Net zero Activity data'!BF10*'Net zero supporting data'!AD14</f>
        <v>1185459.4981883003</v>
      </c>
      <c r="AE19">
        <f>'Net zero Activity data'!BG10*'Net zero supporting data'!AE14</f>
        <v>1229425.0551452409</v>
      </c>
      <c r="AF19">
        <f>'Net zero Activity data'!BH10*'Net zero supporting data'!AF14</f>
        <v>1272116.6759622551</v>
      </c>
      <c r="AG19">
        <f>'Net zero Activity data'!BI10*'Net zero supporting data'!AG14</f>
        <v>1316356.1143209604</v>
      </c>
      <c r="AH19">
        <f>'Net zero Activity data'!BJ10*'Net zero supporting data'!AH14</f>
        <v>1362320.1812052242</v>
      </c>
      <c r="AI19">
        <f>'Net zero Activity data'!BK10*'Net zero supporting data'!AI14</f>
        <v>1410196.9109254237</v>
      </c>
      <c r="AJ19">
        <f>'Net zero Activity data'!BL10*'Net zero supporting data'!AJ14</f>
        <v>1458868.0575684423</v>
      </c>
      <c r="AK19">
        <f>'Net zero Activity data'!BM10*'Net zero supporting data'!AK14</f>
        <v>1473485.9494716069</v>
      </c>
      <c r="AL19">
        <f>'Net zero Activity data'!BN10*'Net zero supporting data'!AL14</f>
        <v>1482813.1626659972</v>
      </c>
      <c r="AM19">
        <f>'Net zero Activity data'!BO10*'Net zero supporting data'!AM14</f>
        <v>1493718.0142707678</v>
      </c>
      <c r="AN19">
        <f>'Net zero Activity data'!BP10*'Net zero supporting data'!AN14</f>
        <v>1502989.3843464062</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594337.19995104871</v>
      </c>
      <c r="K20" s="11">
        <f>'Net zero Activity data'!AM5-'Net zero supporting data'!K15</f>
        <v>552606.94906959042</v>
      </c>
      <c r="L20" s="11">
        <f>'Net zero Activity data'!AN5-'Net zero supporting data'!L15</f>
        <v>507983.05203226872</v>
      </c>
      <c r="M20" s="11">
        <f>'Net zero Activity data'!AO5-'Net zero supporting data'!M15</f>
        <v>462320.93239811796</v>
      </c>
      <c r="N20" s="11">
        <f>'Net zero Activity data'!AP5-'Net zero supporting data'!N15</f>
        <v>416488.78146537079</v>
      </c>
      <c r="O20" s="11">
        <f>'Net zero Activity data'!AQ5-'Net zero supporting data'!O15</f>
        <v>370428.08262910519</v>
      </c>
      <c r="P20" s="11">
        <f>'Net zero Activity data'!AR5-'Net zero supporting data'!P15</f>
        <v>323580.96918028599</v>
      </c>
      <c r="Q20" s="11">
        <f>'Net zero Activity data'!AS5-'Net zero supporting data'!Q15</f>
        <v>276186.18689612177</v>
      </c>
      <c r="R20" s="11">
        <f>'Net zero Activity data'!AT5-'Net zero supporting data'!R15</f>
        <v>227918.59274415224</v>
      </c>
      <c r="S20" s="11">
        <f>'Net zero Activity data'!AU5-'Net zero supporting data'!S15</f>
        <v>178925.93832296063</v>
      </c>
      <c r="T20" s="11">
        <f>'Net zero Activity data'!AV5-'Net zero supporting data'!T15</f>
        <v>128993.44093901617</v>
      </c>
      <c r="U20" s="11">
        <f>'Net zero Activity data'!AW5-'Net zero supporting data'!U15</f>
        <v>117319.77129938814</v>
      </c>
      <c r="V20" s="11">
        <f>'Net zero Activity data'!AX5-'Net zero supporting data'!V15</f>
        <v>105445.51886016864</v>
      </c>
      <c r="W20" s="11">
        <f>'Net zero Activity data'!AY5-'Net zero supporting data'!W15</f>
        <v>93338.38969630003</v>
      </c>
      <c r="X20" s="11">
        <f>'Net zero Activity data'!AZ5-'Net zero supporting data'!X15</f>
        <v>81057.785809970461</v>
      </c>
      <c r="Y20" s="11">
        <f>'Net zero Activity data'!BA5-'Net zero supporting data'!Y15</f>
        <v>68381.550263505313</v>
      </c>
      <c r="Z20" s="11">
        <f>'Net zero Activity data'!BB5-'Net zero supporting data'!Z15</f>
        <v>55398.16301685432</v>
      </c>
      <c r="AA20" s="11">
        <f>'Net zero Activity data'!BC5-'Net zero supporting data'!AA15</f>
        <v>42118.543829925824</v>
      </c>
      <c r="AB20" s="11">
        <f>'Net zero Activity data'!BD5-'Net zero supporting data'!AB15</f>
        <v>28435.222210231819</v>
      </c>
      <c r="AC20" s="11">
        <f>'Net zero Activity data'!BE5-'Net zero supporting data'!AC15</f>
        <v>14398.09320542193</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492450.82281658321</v>
      </c>
      <c r="K21" s="11">
        <f>'Net zero Activity data'!AM6-'Net zero supporting data'!K16</f>
        <v>457874.3292290892</v>
      </c>
      <c r="L21" s="11">
        <f>'Net zero Activity data'!AN6-'Net zero supporting data'!L16</f>
        <v>420900.24311245122</v>
      </c>
      <c r="M21" s="11">
        <f>'Net zero Activity data'!AO6-'Net zero supporting data'!M16</f>
        <v>383065.91541558353</v>
      </c>
      <c r="N21" s="11">
        <f>'Net zero Activity data'!AP6-'Net zero supporting data'!N16</f>
        <v>345090.70464273577</v>
      </c>
      <c r="O21" s="11">
        <f>'Net zero Activity data'!AQ6-'Net zero supporting data'!O16</f>
        <v>306926.12560697284</v>
      </c>
      <c r="P21" s="11">
        <f>'Net zero Activity data'!AR6-'Net zero supporting data'!P16</f>
        <v>268109.94589223695</v>
      </c>
      <c r="Q21" s="11">
        <f>'Net zero Activity data'!AS6-'Net zero supporting data'!Q16</f>
        <v>228839.98342821514</v>
      </c>
      <c r="R21" s="11">
        <f>'Net zero Activity data'!AT6-'Net zero supporting data'!R16</f>
        <v>188846.83398801181</v>
      </c>
      <c r="S21" s="11">
        <f>'Net zero Activity data'!AU6-'Net zero supporting data'!S16</f>
        <v>148252.92032473884</v>
      </c>
      <c r="T21" s="11">
        <f>'Net zero Activity data'!AV6-'Net zero supporting data'!T16</f>
        <v>106880.27963518485</v>
      </c>
      <c r="U21" s="11">
        <f>'Net zero Activity data'!AW6-'Net zero supporting data'!U16</f>
        <v>97207.810505207337</v>
      </c>
      <c r="V21" s="11">
        <f>'Net zero Activity data'!AX6-'Net zero supporting data'!V16</f>
        <v>87369.144198425405</v>
      </c>
      <c r="W21" s="11">
        <f>'Net zero Activity data'!AY6-'Net zero supporting data'!W16</f>
        <v>77337.522891219996</v>
      </c>
      <c r="X21" s="11">
        <f>'Net zero Activity data'!AZ6-'Net zero supporting data'!X16</f>
        <v>67162.165385404136</v>
      </c>
      <c r="Y21" s="11">
        <f>'Net zero Activity data'!BA6-'Net zero supporting data'!Y16</f>
        <v>56658.998789761506</v>
      </c>
      <c r="Z21" s="11">
        <f>'Net zero Activity data'!BB6-'Net zero supporting data'!Z16</f>
        <v>45901.335071107838</v>
      </c>
      <c r="AA21" s="11">
        <f>'Net zero Activity data'!BC6-'Net zero supporting data'!AA16</f>
        <v>34898.222030509962</v>
      </c>
      <c r="AB21" s="11">
        <f>'Net zero Activity data'!BD6-'Net zero supporting data'!AB16</f>
        <v>23560.612688477733</v>
      </c>
      <c r="AC21" s="11">
        <f>'Net zero Activity data'!BE6-'Net zero supporting data'!AC16</f>
        <v>11929.848655921058</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611318.26280679309</v>
      </c>
      <c r="K22" s="11">
        <f>'Net zero Activity data'!AM7-'Net zero supporting data'!K17</f>
        <v>568395.71904300735</v>
      </c>
      <c r="L22" s="11">
        <f>'Net zero Activity data'!AN7-'Net zero supporting data'!L17</f>
        <v>522496.85351890506</v>
      </c>
      <c r="M22" s="11">
        <f>'Net zero Activity data'!AO7-'Net zero supporting data'!M17</f>
        <v>475530.10189520725</v>
      </c>
      <c r="N22" s="11">
        <f>'Net zero Activity data'!AP7-'Net zero supporting data'!N17</f>
        <v>428388.46093581006</v>
      </c>
      <c r="O22" s="11">
        <f>'Net zero Activity data'!AQ7-'Net zero supporting data'!O17</f>
        <v>381011.74213279388</v>
      </c>
      <c r="P22" s="11">
        <f>'Net zero Activity data'!AR7-'Net zero supporting data'!P17</f>
        <v>332826.13972829422</v>
      </c>
      <c r="Q22" s="11">
        <f>'Net zero Activity data'!AS7-'Net zero supporting data'!Q17</f>
        <v>284077.22080743959</v>
      </c>
      <c r="R22" s="11">
        <f>'Net zero Activity data'!AT7-'Net zero supporting data'!R17</f>
        <v>234430.5525368423</v>
      </c>
      <c r="S22" s="11">
        <f>'Net zero Activity data'!AU7-'Net zero supporting data'!S17</f>
        <v>184038.10798933101</v>
      </c>
      <c r="T22" s="11">
        <f>'Net zero Activity data'!AV7-'Net zero supporting data'!T17</f>
        <v>132678.96782298817</v>
      </c>
      <c r="U22" s="11">
        <f>'Net zero Activity data'!AW7-'Net zero supporting data'!U17</f>
        <v>120671.76476508507</v>
      </c>
      <c r="V22" s="11">
        <f>'Net zero Activity data'!AX7-'Net zero supporting data'!V17</f>
        <v>108458.24797045917</v>
      </c>
      <c r="W22" s="11">
        <f>'Net zero Activity data'!AY7-'Net zero supporting data'!W17</f>
        <v>96005.200830480084</v>
      </c>
      <c r="X22" s="11">
        <f>'Net zero Activity data'!AZ7-'Net zero supporting data'!X17</f>
        <v>83373.722547398182</v>
      </c>
      <c r="Y22" s="11">
        <f>'Net zero Activity data'!BA7-'Net zero supporting data'!Y17</f>
        <v>70335.308842462604</v>
      </c>
      <c r="Z22" s="11">
        <f>'Net zero Activity data'!BB7-'Net zero supporting data'!Z17</f>
        <v>56980.967674478772</v>
      </c>
      <c r="AA22" s="11">
        <f>'Net zero Activity data'!BC7-'Net zero supporting data'!AA17</f>
        <v>43321.930796495173</v>
      </c>
      <c r="AB22" s="11">
        <f>'Net zero Activity data'!BD7-'Net zero supporting data'!AB17</f>
        <v>29247.657130524167</v>
      </c>
      <c r="AC22" s="11">
        <f>'Net zero Activity data'!BE7-'Net zero supporting data'!AC17</f>
        <v>14809.467297005467</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4780358.9437040361</v>
      </c>
      <c r="K23" s="11">
        <f>'Net zero Activity data'!AM8-'Net zero supporting data'!K18</f>
        <v>4614808.5418520989</v>
      </c>
      <c r="L23" s="11">
        <f>'Net zero Activity data'!AN8-'Net zero supporting data'!L18</f>
        <v>4386993.4251426691</v>
      </c>
      <c r="M23" s="11">
        <f>'Net zero Activity data'!AO8-'Net zero supporting data'!M18</f>
        <v>4144176.354196643</v>
      </c>
      <c r="N23" s="11">
        <f>'Net zero Activity data'!AP8-'Net zero supporting data'!N18</f>
        <v>3910354.0548386956</v>
      </c>
      <c r="O23" s="11">
        <f>'Net zero Activity data'!AQ8-'Net zero supporting data'!O18</f>
        <v>3685947.3831302351</v>
      </c>
      <c r="P23" s="11">
        <f>'Net zero Activity data'!AR8-'Net zero supporting data'!P18</f>
        <v>3463128.7317251526</v>
      </c>
      <c r="Q23" s="11">
        <f>'Net zero Activity data'!AS8-'Net zero supporting data'!Q18</f>
        <v>3242817.2236566572</v>
      </c>
      <c r="R23" s="11">
        <f>'Net zero Activity data'!AT8-'Net zero supporting data'!R18</f>
        <v>3016044.2222754234</v>
      </c>
      <c r="S23" s="11">
        <f>'Net zero Activity data'!AU8-'Net zero supporting data'!S18</f>
        <v>2789794.9801570848</v>
      </c>
      <c r="T23" s="11">
        <f>'Net zero Activity data'!AV8-'Net zero supporting data'!T18</f>
        <v>2557566.0244427873</v>
      </c>
      <c r="U23" s="11">
        <f>'Net zero Activity data'!AW8-'Net zero supporting data'!U18</f>
        <v>2414288.334993727</v>
      </c>
      <c r="V23" s="11">
        <f>'Net zero Activity data'!AX8-'Net zero supporting data'!V18</f>
        <v>2271320.3152766572</v>
      </c>
      <c r="W23" s="11">
        <f>'Net zero Activity data'!AY8-'Net zero supporting data'!W18</f>
        <v>2127822.3031638875</v>
      </c>
      <c r="X23" s="11">
        <f>'Net zero Activity data'!AZ8-'Net zero supporting data'!X18</f>
        <v>1988739.0601350018</v>
      </c>
      <c r="Y23" s="11">
        <f>'Net zero Activity data'!BA8-'Net zero supporting data'!Y18</f>
        <v>1841531.3840788617</v>
      </c>
      <c r="Z23" s="11">
        <f>'Net zero Activity data'!BB8-'Net zero supporting data'!Z18</f>
        <v>1694490.0246156054</v>
      </c>
      <c r="AA23" s="11">
        <f>'Net zero Activity data'!BC8-'Net zero supporting data'!AA18</f>
        <v>1547960.4021877483</v>
      </c>
      <c r="AB23" s="11">
        <f>'Net zero Activity data'!BD8-'Net zero supporting data'!AB18</f>
        <v>1394162.3406752502</v>
      </c>
      <c r="AC23" s="11">
        <f>'Net zero Activity data'!BE8-'Net zero supporting data'!AC18</f>
        <v>1237853.188165776</v>
      </c>
      <c r="AD23" s="11">
        <f>'Net zero Activity data'!BF8-'Net zero supporting data'!AD18</f>
        <v>1079529.4235385144</v>
      </c>
      <c r="AE23" s="11">
        <f>'Net zero Activity data'!BG8-'Net zero supporting data'!AE18</f>
        <v>979959.88411810715</v>
      </c>
      <c r="AF23" s="11">
        <f>'Net zero Activity data'!BH8-'Net zero supporting data'!AF18</f>
        <v>876507.08498919755</v>
      </c>
      <c r="AG23" s="11">
        <f>'Net zero Activity data'!BI8-'Net zero supporting data'!AG18</f>
        <v>771681.57445827872</v>
      </c>
      <c r="AH23" s="11">
        <f>'Net zero Activity data'!BJ8-'Net zero supporting data'!AH18</f>
        <v>665538.78408285044</v>
      </c>
      <c r="AI23" s="11">
        <f>'Net zero Activity data'!BK8-'Net zero supporting data'!AI18</f>
        <v>558099.36762500647</v>
      </c>
      <c r="AJ23" s="11">
        <f>'Net zero Activity data'!BL8-'Net zero supporting data'!AJ18</f>
        <v>448945.61386639904</v>
      </c>
      <c r="AK23" s="11">
        <f>'Net zero Activity data'!BM8-'Net zero supporting data'!AK18</f>
        <v>330500.78648130782</v>
      </c>
      <c r="AL23" s="11">
        <f>'Net zero Activity data'!BN8-'Net zero supporting data'!AL18</f>
        <v>215444.33984353673</v>
      </c>
      <c r="AM23" s="11">
        <f>'Net zero Activity data'!BO8-'Net zero supporting data'!AM18</f>
        <v>105419.46802086756</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600999.57129213202</v>
      </c>
      <c r="K24" s="11">
        <f>'Net zero Activity data'!AM10-'Net zero supporting data'!K19</f>
        <v>575401.29108346032</v>
      </c>
      <c r="L24" s="11">
        <f>'Net zero Activity data'!AN10-'Net zero supporting data'!L19</f>
        <v>539703.98651089484</v>
      </c>
      <c r="M24" s="11">
        <f>'Net zero Activity data'!AO10-'Net zero supporting data'!M19</f>
        <v>499868.27044866874</v>
      </c>
      <c r="N24" s="11">
        <f>'Net zero Activity data'!AP10-'Net zero supporting data'!N19</f>
        <v>458787.20801318588</v>
      </c>
      <c r="O24" s="11">
        <f>'Net zero Activity data'!AQ10-'Net zero supporting data'!O19</f>
        <v>416353.00904108339</v>
      </c>
      <c r="P24" s="11">
        <f>'Net zero Activity data'!AR10-'Net zero supporting data'!P19</f>
        <v>371487.70792442304</v>
      </c>
      <c r="Q24" s="11">
        <f>'Net zero Activity data'!AS10-'Net zero supporting data'!Q19</f>
        <v>324108.17426985654</v>
      </c>
      <c r="R24" s="11">
        <f>'Net zero Activity data'!AT10-'Net zero supporting data'!R19</f>
        <v>273144.23557233228</v>
      </c>
      <c r="S24" s="11">
        <f>'Net zero Activity data'!AU10-'Net zero supporting data'!S19</f>
        <v>219113.75367771671</v>
      </c>
      <c r="T24" s="11">
        <f>'Net zero Activity data'!AV10-'Net zero supporting data'!T19</f>
        <v>161293.95841187274</v>
      </c>
      <c r="U24" s="11">
        <f>'Net zero Activity data'!AW10-'Net zero supporting data'!U19</f>
        <v>150613.45136785216</v>
      </c>
      <c r="V24" s="11">
        <f>'Net zero Activity data'!AX10-'Net zero supporting data'!V19</f>
        <v>139008.42239985126</v>
      </c>
      <c r="W24" s="11">
        <f>'Net zero Activity data'!AY10-'Net zero supporting data'!W19</f>
        <v>126358.96836512676</v>
      </c>
      <c r="X24" s="11">
        <f>'Net zero Activity data'!AZ10-'Net zero supporting data'!X19</f>
        <v>112869.75844756339</v>
      </c>
      <c r="Y24" s="11">
        <f>'Net zero Activity data'!BA10-'Net zero supporting data'!Y19</f>
        <v>97733.192300276831</v>
      </c>
      <c r="Z24" s="11">
        <f>'Net zero Activity data'!BB10-'Net zero supporting data'!Z19</f>
        <v>81339.386214293889</v>
      </c>
      <c r="AA24" s="11">
        <f>'Net zero Activity data'!BC10-'Net zero supporting data'!AA19</f>
        <v>63576.497997779865</v>
      </c>
      <c r="AB24" s="11">
        <f>'Net zero Activity data'!BD10-'Net zero supporting data'!AB19</f>
        <v>44027.574107895605</v>
      </c>
      <c r="AC24" s="11">
        <f>'Net zero Activity data'!BE10-'Net zero supporting data'!AC19</f>
        <v>22852.090161125641</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42046.180907468835</v>
      </c>
      <c r="L38">
        <f>'Net zero Activity data'!AN5*'Net zero supporting data'!L36</f>
        <v>84663.842005378116</v>
      </c>
      <c r="M38">
        <f>'Net zero Activity data'!AO5*'Net zero supporting data'!M36</f>
        <v>127746.57342579574</v>
      </c>
      <c r="N38">
        <f>'Net zero Activity data'!AP5*'Net zero supporting data'!N36</f>
        <v>171495.38060338795</v>
      </c>
      <c r="O38">
        <f>'Net zero Activity data'!AQ5*'Net zero supporting data'!O36</f>
        <v>216083.04820031134</v>
      </c>
      <c r="P38">
        <f>'Net zero Activity data'!AR5*'Net zero supporting data'!P36</f>
        <v>261353.85972253871</v>
      </c>
      <c r="Q38">
        <f>'Net zero Activity data'!AS5*'Net zero supporting data'!Q36</f>
        <v>307570.98086159019</v>
      </c>
      <c r="R38">
        <f>'Net zero Activity data'!AT5*'Net zero supporting data'!R36</f>
        <v>354540.03315757005</v>
      </c>
      <c r="S38">
        <f>'Net zero Activity data'!AU5*'Net zero supporting data'!S36</f>
        <v>402583.36122666131</v>
      </c>
      <c r="T38">
        <f>'Net zero Activity data'!AV5*'Net zero supporting data'!T36</f>
        <v>451477.04328655673</v>
      </c>
      <c r="U38">
        <f>'Net zero Activity data'!AW5*'Net zero supporting data'!U36</f>
        <v>475796.85026974115</v>
      </c>
      <c r="V38">
        <f>'Net zero Activity data'!AX5*'Net zero supporting data'!V36</f>
        <v>500866.21458580118</v>
      </c>
      <c r="W38">
        <f>'Net zero Activity data'!AY5*'Net zero supporting data'!W36</f>
        <v>526695.19900055055</v>
      </c>
      <c r="X38">
        <f>'Net zero Activity data'!AZ5*'Net zero supporting data'!X36</f>
        <v>553894.86970146548</v>
      </c>
      <c r="Y38">
        <f>'Net zero Activity data'!BA5*'Net zero supporting data'!Y36</f>
        <v>581243.17723979556</v>
      </c>
      <c r="Z38">
        <f>'Net zero Activity data'!BB5*'Net zero supporting data'!Z36</f>
        <v>609379.79318539856</v>
      </c>
      <c r="AA38">
        <f>'Net zero Activity data'!BC5*'Net zero supporting data'!AA36</f>
        <v>638797.91475387721</v>
      </c>
      <c r="AB38">
        <f>'Net zero Activity data'!BD5*'Net zero supporting data'!AB36</f>
        <v>668227.72194045084</v>
      </c>
      <c r="AC38">
        <f>'Net zero Activity data'!BE5*'Net zero supporting data'!AC36</f>
        <v>698307.52046297106</v>
      </c>
      <c r="AD38">
        <f>'Net zero Activity data'!BF5*'Net zero supporting data'!AD36</f>
        <v>729072.70219921309</v>
      </c>
      <c r="AE38">
        <f>'Net zero Activity data'!BG5*'Net zero supporting data'!AE36</f>
        <v>738534.39928791043</v>
      </c>
      <c r="AF38">
        <f>'Net zero Activity data'!BH5*'Net zero supporting data'!AF36</f>
        <v>747572.54580166796</v>
      </c>
      <c r="AG38">
        <f>'Net zero Activity data'!BI5*'Net zero supporting data'!AG36</f>
        <v>756925.70064442605</v>
      </c>
      <c r="AH38">
        <f>'Net zero Activity data'!BJ5*'Net zero supporting data'!AH36</f>
        <v>766632.50740163983</v>
      </c>
      <c r="AI38">
        <f>'Net zero Activity data'!BK5*'Net zero supporting data'!AI36</f>
        <v>776733.46792833507</v>
      </c>
      <c r="AJ38">
        <f>'Net zero Activity data'!BL5*'Net zero supporting data'!AJ36</f>
        <v>786641.70168203302</v>
      </c>
      <c r="AK38">
        <f>'Net zero Activity data'!BM5*'Net zero supporting data'!AK36</f>
        <v>787881.91510478244</v>
      </c>
      <c r="AL38">
        <f>'Net zero Activity data'!BN5*'Net zero supporting data'!AL36</f>
        <v>787815.97496954422</v>
      </c>
      <c r="AM38">
        <f>'Net zero Activity data'!BO5*'Net zero supporting data'!AM36</f>
        <v>788174.27905563416</v>
      </c>
      <c r="AN38">
        <f>'Net zero Activity data'!BP5*'Net zero supporting data'!AN36</f>
        <v>788155.94610641245</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43780.533017219801</v>
      </c>
      <c r="L39">
        <f>'Net zero Activity data'!AN10*'Net zero supporting data'!L37</f>
        <v>89950.664418482469</v>
      </c>
      <c r="M39">
        <f>'Net zero Activity data'!AO10*'Net zero supporting data'!M37</f>
        <v>138121.49578186899</v>
      </c>
      <c r="N39">
        <f>'Net zero Activity data'!AP10*'Net zero supporting data'!N37</f>
        <v>188912.37977013536</v>
      </c>
      <c r="O39">
        <f>'Net zero Activity data'!AQ10*'Net zero supporting data'!O37</f>
        <v>242872.58860729862</v>
      </c>
      <c r="P39">
        <f>'Net zero Activity data'!AR10*'Net zero supporting data'!P37</f>
        <v>300047.76409280323</v>
      </c>
      <c r="Q39">
        <f>'Net zero Activity data'!AS10*'Net zero supporting data'!Q37</f>
        <v>360938.64861870388</v>
      </c>
      <c r="R39">
        <f>'Net zero Activity data'!AT10*'Net zero supporting data'!R37</f>
        <v>424891.03311251692</v>
      </c>
      <c r="S39">
        <f>'Net zero Activity data'!AU10*'Net zero supporting data'!S37</f>
        <v>493005.94577486248</v>
      </c>
      <c r="T39">
        <f>'Net zero Activity data'!AV10*'Net zero supporting data'!T37</f>
        <v>564528.85444155452</v>
      </c>
      <c r="U39">
        <f>'Net zero Activity data'!AW10*'Net zero supporting data'!U37</f>
        <v>610821.21943628974</v>
      </c>
      <c r="V39">
        <f>'Net zero Activity data'!AX10*'Net zero supporting data'!V37</f>
        <v>660290.00639929401</v>
      </c>
      <c r="W39">
        <f>'Net zero Activity data'!AY10*'Net zero supporting data'!W37</f>
        <v>713025.60720321583</v>
      </c>
      <c r="X39">
        <f>'Net zero Activity data'!AZ10*'Net zero supporting data'!X37</f>
        <v>771276.68272501766</v>
      </c>
      <c r="Y39">
        <f>'Net zero Activity data'!BA10*'Net zero supporting data'!Y37</f>
        <v>830732.13455235399</v>
      </c>
      <c r="Z39">
        <f>'Net zero Activity data'!BB10*'Net zero supporting data'!Z37</f>
        <v>894733.24835723487</v>
      </c>
      <c r="AA39">
        <f>'Net zero Activity data'!BC10*'Net zero supporting data'!AA37</f>
        <v>964243.5529663316</v>
      </c>
      <c r="AB39">
        <f>'Net zero Activity data'!BD10*'Net zero supporting data'!AB37</f>
        <v>1034647.9915355491</v>
      </c>
      <c r="AC39">
        <f>'Net zero Activity data'!BE10*'Net zero supporting data'!AC37</f>
        <v>1108326.3728146041</v>
      </c>
      <c r="AD39">
        <f>'Net zero Activity data'!BF10*'Net zero supporting data'!AD37</f>
        <v>1185459.4981883003</v>
      </c>
      <c r="AE39">
        <f>'Net zero Activity data'!BG10*'Net zero supporting data'!AE37</f>
        <v>1229425.0551452409</v>
      </c>
      <c r="AF39">
        <f>'Net zero Activity data'!BH10*'Net zero supporting data'!AF37</f>
        <v>1272116.6759622551</v>
      </c>
      <c r="AG39">
        <f>'Net zero Activity data'!BI10*'Net zero supporting data'!AG37</f>
        <v>1316356.1143209604</v>
      </c>
      <c r="AH39">
        <f>'Net zero Activity data'!BJ10*'Net zero supporting data'!AH37</f>
        <v>1362320.1812052242</v>
      </c>
      <c r="AI39">
        <f>'Net zero Activity data'!BK10*'Net zero supporting data'!AI37</f>
        <v>1410196.9109254237</v>
      </c>
      <c r="AJ39">
        <f>'Net zero Activity data'!BL10*'Net zero supporting data'!AJ37</f>
        <v>1458868.0575684423</v>
      </c>
      <c r="AK39">
        <f>'Net zero Activity data'!BM10*'Net zero supporting data'!AK37</f>
        <v>1473485.9494716069</v>
      </c>
      <c r="AL39">
        <f>'Net zero Activity data'!BN10*'Net zero supporting data'!AL37</f>
        <v>1482813.1626659972</v>
      </c>
      <c r="AM39">
        <f>'Net zero Activity data'!BO10*'Net zero supporting data'!AM37</f>
        <v>1493718.0142707678</v>
      </c>
      <c r="AN39">
        <f>'Net zero Activity data'!BP10*'Net zero supporting data'!AN37</f>
        <v>1502989.3843464062</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594337.19995104871</v>
      </c>
      <c r="K40" s="11">
        <f>'Net zero Activity data'!AM5-'Net zero supporting data'!K38</f>
        <v>558613.54634208605</v>
      </c>
      <c r="L40" s="11">
        <f>'Net zero Activity data'!AN5-'Net zero supporting data'!L38</f>
        <v>520077.88660446566</v>
      </c>
      <c r="M40" s="11">
        <f>'Net zero Activity data'!AO5-'Net zero supporting data'!M38</f>
        <v>480570.44288751739</v>
      </c>
      <c r="N40" s="11">
        <f>'Net zero Activity data'!AP5-'Net zero supporting data'!N38</f>
        <v>440988.12155156909</v>
      </c>
      <c r="O40" s="11">
        <f>'Net zero Activity data'!AQ5-'Net zero supporting data'!O38</f>
        <v>401297.08951486391</v>
      </c>
      <c r="P40" s="11">
        <f>'Net zero Activity data'!AR5-'Net zero supporting data'!P38</f>
        <v>360917.23485493439</v>
      </c>
      <c r="Q40" s="11">
        <f>'Net zero Activity data'!AS5-'Net zero supporting data'!Q38</f>
        <v>320124.89844777755</v>
      </c>
      <c r="R40" s="11">
        <f>'Net zero Activity data'!AT5-'Net zero supporting data'!R38</f>
        <v>278567.16890951945</v>
      </c>
      <c r="S40" s="11">
        <f>'Net zero Activity data'!AU5-'Net zero supporting data'!S38</f>
        <v>236437.84706962662</v>
      </c>
      <c r="T40" s="11">
        <f>'Net zero Activity data'!AV5-'Net zero supporting data'!T38</f>
        <v>193490.16140852438</v>
      </c>
      <c r="U40" s="11">
        <f>'Net zero Activity data'!AW5-'Net zero supporting data'!U38</f>
        <v>175979.65694908239</v>
      </c>
      <c r="V40" s="11">
        <f>'Net zero Activity data'!AX5-'Net zero supporting data'!V38</f>
        <v>158168.27829025296</v>
      </c>
      <c r="W40" s="11">
        <f>'Net zero Activity data'!AY5-'Net zero supporting data'!W38</f>
        <v>140007.58454445004</v>
      </c>
      <c r="X40" s="11">
        <f>'Net zero Activity data'!AZ5-'Net zero supporting data'!X38</f>
        <v>121586.67871495581</v>
      </c>
      <c r="Y40" s="11">
        <f>'Net zero Activity data'!BA5-'Net zero supporting data'!Y38</f>
        <v>102572.32539525803</v>
      </c>
      <c r="Z40" s="11">
        <f>'Net zero Activity data'!BB5-'Net zero supporting data'!Z38</f>
        <v>83097.244525281596</v>
      </c>
      <c r="AA40" s="11">
        <f>'Net zero Activity data'!BC5-'Net zero supporting data'!AA38</f>
        <v>63177.815744888852</v>
      </c>
      <c r="AB40" s="11">
        <f>'Net zero Activity data'!BD5-'Net zero supporting data'!AB38</f>
        <v>42652.833315347787</v>
      </c>
      <c r="AC40" s="11">
        <f>'Net zero Activity data'!BE5-'Net zero supporting data'!AC38</f>
        <v>21597.139808133012</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600999.57129213202</v>
      </c>
      <c r="K41" s="11">
        <f>'Net zero Activity data'!AM10-'Net zero supporting data'!K39</f>
        <v>581655.65294306306</v>
      </c>
      <c r="L41" s="11">
        <f>'Net zero Activity data'!AN10-'Net zero supporting data'!L39</f>
        <v>552554.08142782096</v>
      </c>
      <c r="M41" s="11">
        <f>'Net zero Activity data'!AO10-'Net zero supporting data'!M39</f>
        <v>519599.91270322149</v>
      </c>
      <c r="N41" s="11">
        <f>'Net zero Activity data'!AP10-'Net zero supporting data'!N39</f>
        <v>485774.69083749095</v>
      </c>
      <c r="O41" s="11">
        <f>'Net zero Activity data'!AQ10-'Net zero supporting data'!O39</f>
        <v>451049.09312784037</v>
      </c>
      <c r="P41" s="11">
        <f>'Net zero Activity data'!AR10-'Net zero supporting data'!P39</f>
        <v>414351.67422339495</v>
      </c>
      <c r="Q41" s="11">
        <f>'Net zero Activity data'!AS10-'Net zero supporting data'!Q39</f>
        <v>375670.83835824282</v>
      </c>
      <c r="R41" s="11">
        <f>'Net zero Activity data'!AT10-'Net zero supporting data'!R39</f>
        <v>333842.9545884062</v>
      </c>
      <c r="S41" s="11">
        <f>'Net zero Activity data'!AU10-'Net zero supporting data'!S39</f>
        <v>289543.17450269713</v>
      </c>
      <c r="T41" s="11">
        <f>'Net zero Activity data'!AV10-'Net zero supporting data'!T39</f>
        <v>241940.93761780916</v>
      </c>
      <c r="U41" s="11">
        <f>'Net zero Activity data'!AW10-'Net zero supporting data'!U39</f>
        <v>225920.17705177842</v>
      </c>
      <c r="V41" s="11">
        <f>'Net zero Activity data'!AX10-'Net zero supporting data'!V39</f>
        <v>208512.63359977701</v>
      </c>
      <c r="W41" s="11">
        <f>'Net zero Activity data'!AY10-'Net zero supporting data'!W39</f>
        <v>189538.45254769025</v>
      </c>
      <c r="X41" s="11">
        <f>'Net zero Activity data'!AZ10-'Net zero supporting data'!X39</f>
        <v>169304.63767134526</v>
      </c>
      <c r="Y41" s="11">
        <f>'Net zero Activity data'!BA10-'Net zero supporting data'!Y39</f>
        <v>146599.78845041536</v>
      </c>
      <c r="Z41" s="11">
        <f>'Net zero Activity data'!BB10-'Net zero supporting data'!Z39</f>
        <v>122009.07932144101</v>
      </c>
      <c r="AA41" s="11">
        <f>'Net zero Activity data'!BC10-'Net zero supporting data'!AA39</f>
        <v>95364.74699667003</v>
      </c>
      <c r="AB41" s="11">
        <f>'Net zero Activity data'!BD10-'Net zero supporting data'!AB39</f>
        <v>66041.361161843408</v>
      </c>
      <c r="AC41" s="11">
        <f>'Net zero Activity data'!BE10-'Net zero supporting data'!AC39</f>
        <v>34278.135241688462</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24026.389089982193</v>
      </c>
      <c r="L71">
        <f>'Net zero Activity data'!AN5*'Net zero supporting data'!L66</f>
        <v>48379.338288787505</v>
      </c>
      <c r="M71">
        <f>'Net zero Activity data'!AO5*'Net zero supporting data'!M66</f>
        <v>72998.041957597583</v>
      </c>
      <c r="N71">
        <f>'Net zero Activity data'!AP5*'Net zero supporting data'!N66</f>
        <v>97997.360344793124</v>
      </c>
      <c r="O71">
        <f>'Net zero Activity data'!AQ5*'Net zero supporting data'!O66</f>
        <v>123476.02754303506</v>
      </c>
      <c r="P71">
        <f>'Net zero Activity data'!AR5*'Net zero supporting data'!P66</f>
        <v>149345.06269859357</v>
      </c>
      <c r="Q71">
        <f>'Net zero Activity data'!AS5*'Net zero supporting data'!Q66</f>
        <v>175754.84620662298</v>
      </c>
      <c r="R71">
        <f>'Net zero Activity data'!AT5*'Net zero supporting data'!R66</f>
        <v>202594.30466146863</v>
      </c>
      <c r="S71">
        <f>'Net zero Activity data'!AU5*'Net zero supporting data'!S66</f>
        <v>230047.63498666364</v>
      </c>
      <c r="T71">
        <f>'Net zero Activity data'!AV5*'Net zero supporting data'!T66</f>
        <v>257986.88187803247</v>
      </c>
      <c r="U71">
        <f>'Net zero Activity data'!AW5*'Net zero supporting data'!U66</f>
        <v>273746.13303190592</v>
      </c>
      <c r="V71">
        <f>'Net zero Activity data'!AX5*'Net zero supporting data'!V66</f>
        <v>289975.17686546384</v>
      </c>
      <c r="W71">
        <f>'Net zero Activity data'!AY5*'Net zero supporting data'!W66</f>
        <v>306683.28043070034</v>
      </c>
      <c r="X71">
        <f>'Net zero Activity data'!AZ5*'Net zero supporting data'!X66</f>
        <v>324231.14323988225</v>
      </c>
      <c r="Y71">
        <f>'Net zero Activity data'!BA5*'Net zero supporting data'!Y66</f>
        <v>341907.75131752685</v>
      </c>
      <c r="Z71">
        <f>'Net zero Activity data'!BB5*'Net zero supporting data'!Z66</f>
        <v>360088.05960955378</v>
      </c>
      <c r="AA71">
        <f>'Net zero Activity data'!BC5*'Net zero supporting data'!AA66</f>
        <v>379066.89446933375</v>
      </c>
      <c r="AB71">
        <f>'Net zero Activity data'!BD5*'Net zero supporting data'!AB66</f>
        <v>398093.11094324733</v>
      </c>
      <c r="AC71">
        <f>'Net zero Activity data'!BE5*'Net zero supporting data'!AC66</f>
        <v>417544.70295724052</v>
      </c>
      <c r="AD71">
        <f>'Net zero Activity data'!BF5*'Net zero supporting data'!AD66</f>
        <v>437443.62131952785</v>
      </c>
      <c r="AE71">
        <f>'Net zero Activity data'!BG5*'Net zero supporting data'!AE66</f>
        <v>457891.32755850448</v>
      </c>
      <c r="AF71">
        <f>'Net zero Activity data'!BH5*'Net zero supporting data'!AF66</f>
        <v>478446.42931306752</v>
      </c>
      <c r="AG71">
        <f>'Net zero Activity data'!BI5*'Net zero supporting data'!AG66</f>
        <v>499570.96242532122</v>
      </c>
      <c r="AH71">
        <f>'Net zero Activity data'!BJ5*'Net zero supporting data'!AH66</f>
        <v>521310.10503311513</v>
      </c>
      <c r="AI71">
        <f>'Net zero Activity data'!BK5*'Net zero supporting data'!AI66</f>
        <v>543713.4275498346</v>
      </c>
      <c r="AJ71">
        <f>'Net zero Activity data'!BL5*'Net zero supporting data'!AJ66</f>
        <v>566382.0252110638</v>
      </c>
      <c r="AK71">
        <f>'Net zero Activity data'!BM5*'Net zero supporting data'!AK66</f>
        <v>583032.61717753904</v>
      </c>
      <c r="AL71">
        <f>'Net zero Activity data'!BN5*'Net zero supporting data'!AL66</f>
        <v>598740.14097685367</v>
      </c>
      <c r="AM71">
        <f>'Net zero Activity data'!BO5*'Net zero supporting data'!AM66</f>
        <v>614775.93766339472</v>
      </c>
      <c r="AN71">
        <f>'Net zero Activity data'!BP5*'Net zero supporting data'!AN66</f>
        <v>630524.75688512996</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19907.579531699532</v>
      </c>
      <c r="L72">
        <f>'Net zero Activity data'!AN6*'Net zero supporting data'!L67</f>
        <v>40085.737439281067</v>
      </c>
      <c r="M72">
        <f>'Net zero Activity data'!AO6*'Net zero supporting data'!M67</f>
        <v>60484.091907723705</v>
      </c>
      <c r="N72">
        <f>'Net zero Activity data'!AP6*'Net zero supporting data'!N67</f>
        <v>81197.812857114317</v>
      </c>
      <c r="O72">
        <f>'Net zero Activity data'!AQ6*'Net zero supporting data'!O67</f>
        <v>102308.70853565761</v>
      </c>
      <c r="P72">
        <f>'Net zero Activity data'!AR6*'Net zero supporting data'!P67</f>
        <v>123743.05195026324</v>
      </c>
      <c r="Q72">
        <f>'Net zero Activity data'!AS6*'Net zero supporting data'!Q67</f>
        <v>145625.44399977333</v>
      </c>
      <c r="R72">
        <f>'Net zero Activity data'!AT6*'Net zero supporting data'!R67</f>
        <v>167863.8524337883</v>
      </c>
      <c r="S72">
        <f>'Net zero Activity data'!AU6*'Net zero supporting data'!S67</f>
        <v>190610.89756037848</v>
      </c>
      <c r="T72">
        <f>'Net zero Activity data'!AV6*'Net zero supporting data'!T67</f>
        <v>213760.55927036973</v>
      </c>
      <c r="U72">
        <f>'Net zero Activity data'!AW6*'Net zero supporting data'!U67</f>
        <v>226818.2245121506</v>
      </c>
      <c r="V72">
        <f>'Net zero Activity data'!AX6*'Net zero supporting data'!V67</f>
        <v>240265.14654567008</v>
      </c>
      <c r="W72">
        <f>'Net zero Activity data'!AY6*'Net zero supporting data'!W67</f>
        <v>254109.00378543741</v>
      </c>
      <c r="X72">
        <f>'Net zero Activity data'!AZ6*'Net zero supporting data'!X67</f>
        <v>268648.66154161672</v>
      </c>
      <c r="Y72">
        <f>'Net zero Activity data'!BA6*'Net zero supporting data'!Y67</f>
        <v>283294.993948808</v>
      </c>
      <c r="Z72">
        <f>'Net zero Activity data'!BB6*'Net zero supporting data'!Z67</f>
        <v>298358.67796220171</v>
      </c>
      <c r="AA72">
        <f>'Net zero Activity data'!BC6*'Net zero supporting data'!AA67</f>
        <v>314083.99827459088</v>
      </c>
      <c r="AB72">
        <f>'Net zero Activity data'!BD6*'Net zero supporting data'!AB67</f>
        <v>329848.57763869065</v>
      </c>
      <c r="AC72">
        <f>'Net zero Activity data'!BE6*'Net zero supporting data'!AC67</f>
        <v>345965.61102171353</v>
      </c>
      <c r="AD72">
        <f>'Net zero Activity data'!BF6*'Net zero supporting data'!AD67</f>
        <v>362453.28623618017</v>
      </c>
      <c r="AE72">
        <f>'Net zero Activity data'!BG6*'Net zero supporting data'!AE67</f>
        <v>379395.67140561796</v>
      </c>
      <c r="AF72">
        <f>'Net zero Activity data'!BH6*'Net zero supporting data'!AF67</f>
        <v>396427.0414308274</v>
      </c>
      <c r="AG72">
        <f>'Net zero Activity data'!BI6*'Net zero supporting data'!AG67</f>
        <v>413930.22600955184</v>
      </c>
      <c r="AH72">
        <f>'Net zero Activity data'!BJ6*'Net zero supporting data'!AH67</f>
        <v>431942.6584560097</v>
      </c>
      <c r="AI72">
        <f>'Net zero Activity data'!BK6*'Net zero supporting data'!AI67</f>
        <v>450505.41139843437</v>
      </c>
      <c r="AJ72">
        <f>'Net zero Activity data'!BL6*'Net zero supporting data'!AJ67</f>
        <v>469287.96374630998</v>
      </c>
      <c r="AK72">
        <f>'Net zero Activity data'!BM6*'Net zero supporting data'!AK67</f>
        <v>483084.16851853236</v>
      </c>
      <c r="AL72">
        <f>'Net zero Activity data'!BN6*'Net zero supporting data'!AL67</f>
        <v>496098.97395225015</v>
      </c>
      <c r="AM72">
        <f>'Net zero Activity data'!BO6*'Net zero supporting data'!AM67</f>
        <v>509385.77692109847</v>
      </c>
      <c r="AN72">
        <f>'Net zero Activity data'!BP6*'Net zero supporting data'!AN67</f>
        <v>522434.79856196488</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24712.857349695973</v>
      </c>
      <c r="L73">
        <f>'Net zero Activity data'!AN7*'Net zero supporting data'!L68</f>
        <v>49761.605097038577</v>
      </c>
      <c r="M73">
        <f>'Net zero Activity data'!AO7*'Net zero supporting data'!M68</f>
        <v>75083.700299243239</v>
      </c>
      <c r="N73">
        <f>'Net zero Activity data'!AP7*'Net zero supporting data'!N68</f>
        <v>100797.28492607296</v>
      </c>
      <c r="O73">
        <f>'Net zero Activity data'!AQ7*'Net zero supporting data'!O68</f>
        <v>127003.91404426465</v>
      </c>
      <c r="P73">
        <f>'Net zero Activity data'!AR7*'Net zero supporting data'!P68</f>
        <v>153612.06448998197</v>
      </c>
      <c r="Q73">
        <f>'Net zero Activity data'!AS7*'Net zero supporting data'!Q68</f>
        <v>180776.41324109797</v>
      </c>
      <c r="R73">
        <f>'Net zero Activity data'!AT7*'Net zero supporting data'!R68</f>
        <v>208382.71336608205</v>
      </c>
      <c r="S73">
        <f>'Net zero Activity data'!AU7*'Net zero supporting data'!S68</f>
        <v>236620.42455771123</v>
      </c>
      <c r="T73">
        <f>'Net zero Activity data'!AV7*'Net zero supporting data'!T68</f>
        <v>265357.93564597628</v>
      </c>
      <c r="U73">
        <f>'Net zero Activity data'!AW7*'Net zero supporting data'!U68</f>
        <v>281567.45111853181</v>
      </c>
      <c r="V73">
        <f>'Net zero Activity data'!AX7*'Net zero supporting data'!V68</f>
        <v>298260.18191876292</v>
      </c>
      <c r="W73">
        <f>'Net zero Activity data'!AY7*'Net zero supporting data'!W68</f>
        <v>315445.65987157752</v>
      </c>
      <c r="X73">
        <f>'Net zero Activity data'!AZ7*'Net zero supporting data'!X68</f>
        <v>333494.89018959325</v>
      </c>
      <c r="Y73">
        <f>'Net zero Activity data'!BA7*'Net zero supporting data'!Y68</f>
        <v>351676.54421231343</v>
      </c>
      <c r="Z73">
        <f>'Net zero Activity data'!BB7*'Net zero supporting data'!Z68</f>
        <v>370376.28988411248</v>
      </c>
      <c r="AA73">
        <f>'Net zero Activity data'!BC7*'Net zero supporting data'!AA68</f>
        <v>389897.37716845766</v>
      </c>
      <c r="AB73">
        <f>'Net zero Activity data'!BD7*'Net zero supporting data'!AB68</f>
        <v>409467.1998273402</v>
      </c>
      <c r="AC73">
        <f>'Net zero Activity data'!BE7*'Net zero supporting data'!AC68</f>
        <v>429474.55161316175</v>
      </c>
      <c r="AD73">
        <f>'Net zero Activity data'!BF7*'Net zero supporting data'!AD68</f>
        <v>449942.01050008589</v>
      </c>
      <c r="AE73">
        <f>'Net zero Activity data'!BG7*'Net zero supporting data'!AE68</f>
        <v>470973.93691731896</v>
      </c>
      <c r="AF73">
        <f>'Net zero Activity data'!BH7*'Net zero supporting data'!AF68</f>
        <v>492116.32729344099</v>
      </c>
      <c r="AG73">
        <f>'Net zero Activity data'!BI7*'Net zero supporting data'!AG68</f>
        <v>513844.41849461623</v>
      </c>
      <c r="AH73">
        <f>'Net zero Activity data'!BJ7*'Net zero supporting data'!AH68</f>
        <v>536204.67946263286</v>
      </c>
      <c r="AI73">
        <f>'Net zero Activity data'!BK7*'Net zero supporting data'!AI68</f>
        <v>559248.09690840147</v>
      </c>
      <c r="AJ73">
        <f>'Net zero Activity data'!BL7*'Net zero supporting data'!AJ68</f>
        <v>582564.3687885229</v>
      </c>
      <c r="AK73">
        <f>'Net zero Activity data'!BM7*'Net zero supporting data'!AK68</f>
        <v>599690.69195404032</v>
      </c>
      <c r="AL73">
        <f>'Net zero Activity data'!BN7*'Net zero supporting data'!AL68</f>
        <v>615847.00214762101</v>
      </c>
      <c r="AM73">
        <f>'Net zero Activity data'!BO7*'Net zero supporting data'!AM68</f>
        <v>632340.96445377753</v>
      </c>
      <c r="AN73">
        <f>'Net zero Activity data'!BP7*'Net zero supporting data'!AN68</f>
        <v>648539.74993899092</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194307.72807798311</v>
      </c>
      <c r="L74">
        <f>'Net zero Activity data'!AN8*'Net zero supporting data'!L69</f>
        <v>389954.97112379281</v>
      </c>
      <c r="M74">
        <f>'Net zero Activity data'!AO8*'Net zero supporting data'!M69</f>
        <v>585060.19118070253</v>
      </c>
      <c r="N74">
        <f>'Net zero Activity data'!AP8*'Net zero supporting data'!N69</f>
        <v>782070.81096773909</v>
      </c>
      <c r="O74">
        <f>'Net zero Activity data'!AQ8*'Net zero supporting data'!O69</f>
        <v>982919.30216806277</v>
      </c>
      <c r="P74">
        <f>'Net zero Activity data'!AR8*'Net zero supporting data'!P69</f>
        <v>1187358.4223057667</v>
      </c>
      <c r="Q74">
        <f>'Net zero Activity data'!AS8*'Net zero supporting data'!Q69</f>
        <v>1396905.8809597909</v>
      </c>
      <c r="R74">
        <f>'Net zero Activity data'!AT8*'Net zero supporting data'!R69</f>
        <v>1608556.9185468925</v>
      </c>
      <c r="S74">
        <f>'Net zero Activity data'!AU8*'Net zero supporting data'!S69</f>
        <v>1826047.6233755462</v>
      </c>
      <c r="T74">
        <f>'Net zero Activity data'!AV8*'Net zero supporting data'!T69</f>
        <v>2046052.81955423</v>
      </c>
      <c r="U74">
        <f>'Net zero Activity data'!AW8*'Net zero supporting data'!U69</f>
        <v>2157449.1504199267</v>
      </c>
      <c r="V74">
        <f>'Net zero Activity data'!AX8*'Net zero supporting data'!V69</f>
        <v>2271320.3152766582</v>
      </c>
      <c r="W74">
        <f>'Net zero Activity data'!AY8*'Net zero supporting data'!W69</f>
        <v>2387312.8279399723</v>
      </c>
      <c r="X74">
        <f>'Net zero Activity data'!AZ8*'Net zero supporting data'!X69</f>
        <v>2512091.4443810564</v>
      </c>
      <c r="Y74">
        <f>'Net zero Activity data'!BA8*'Net zero supporting data'!Y69</f>
        <v>2630759.1201126608</v>
      </c>
      <c r="Z74">
        <f>'Net zero Activity data'!BB8*'Net zero supporting data'!Z69</f>
        <v>2753546.2900003605</v>
      </c>
      <c r="AA74">
        <f>'Net zero Activity data'!BC8*'Net zero supporting data'!AA69</f>
        <v>2882409.024763396</v>
      </c>
      <c r="AB74">
        <f>'Net zero Activity data'!BD8*'Net zero supporting data'!AB69</f>
        <v>3002811.1953005418</v>
      </c>
      <c r="AC74">
        <f>'Net zero Activity data'!BE8*'Net zero supporting data'!AC69</f>
        <v>3121542.8223310919</v>
      </c>
      <c r="AD74">
        <f>'Net zero Activity data'!BF8*'Net zero supporting data'!AD69</f>
        <v>3238588.2706155432</v>
      </c>
      <c r="AE74">
        <f>'Net zero Activity data'!BG8*'Net zero supporting data'!AE69</f>
        <v>3375417.3786290358</v>
      </c>
      <c r="AF74">
        <f>'Net zero Activity data'!BH8*'Net zero supporting data'!AF69</f>
        <v>3506028.3399567935</v>
      </c>
      <c r="AG74">
        <f>'Net zero Activity data'!BI8*'Net zero supporting data'!AG69</f>
        <v>3637927.4224461755</v>
      </c>
      <c r="AH74">
        <f>'Net zero Activity data'!BJ8*'Net zero supporting data'!AH69</f>
        <v>3771386.4431361556</v>
      </c>
      <c r="AI74">
        <f>'Net zero Activity data'!BK8*'Net zero supporting data'!AI69</f>
        <v>3906695.5733750481</v>
      </c>
      <c r="AJ74">
        <f>'Net zero Activity data'!BL8*'Net zero supporting data'!AJ69</f>
        <v>4040510.5247975988</v>
      </c>
      <c r="AK74">
        <f>'Net zero Activity data'!BM8*'Net zero supporting data'!AK69</f>
        <v>4076176.3666028138</v>
      </c>
      <c r="AL74">
        <f>'Net zero Activity data'!BN8*'Net zero supporting data'!AL69</f>
        <v>4093442.4570272234</v>
      </c>
      <c r="AM74">
        <f>'Net zero Activity data'!BO8*'Net zero supporting data'!AM69</f>
        <v>4111359.2528138929</v>
      </c>
      <c r="AN74">
        <f>'Net zero Activity data'!BP8*'Net zero supporting data'!AN69</f>
        <v>4121125.6704228143</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25017.447438411316</v>
      </c>
      <c r="L75">
        <f>'Net zero Activity data'!AN10*'Net zero supporting data'!L70</f>
        <v>51400.379667704277</v>
      </c>
      <c r="M75">
        <f>'Net zero Activity data'!AO10*'Net zero supporting data'!M70</f>
        <v>78926.569018210852</v>
      </c>
      <c r="N75">
        <f>'Net zero Activity data'!AP10*'Net zero supporting data'!N70</f>
        <v>107949.93129722022</v>
      </c>
      <c r="O75">
        <f>'Net zero Activity data'!AQ10*'Net zero supporting data'!O70</f>
        <v>138784.3363470278</v>
      </c>
      <c r="P75">
        <f>'Net zero Activity data'!AR10*'Net zero supporting data'!P70</f>
        <v>171455.86519588757</v>
      </c>
      <c r="Q75">
        <f>'Net zero Activity data'!AS10*'Net zero supporting data'!Q70</f>
        <v>206250.65635354508</v>
      </c>
      <c r="R75">
        <f>'Net zero Activity data'!AT10*'Net zero supporting data'!R70</f>
        <v>242794.87606429541</v>
      </c>
      <c r="S75">
        <f>'Net zero Activity data'!AU10*'Net zero supporting data'!S70</f>
        <v>281717.68329992145</v>
      </c>
      <c r="T75">
        <f>'Net zero Activity data'!AV10*'Net zero supporting data'!T70</f>
        <v>322587.91682374547</v>
      </c>
      <c r="U75">
        <f>'Net zero Activity data'!AW10*'Net zero supporting data'!U70</f>
        <v>351431.38652498869</v>
      </c>
      <c r="V75">
        <f>'Net zero Activity data'!AX10*'Net zero supporting data'!V70</f>
        <v>382273.16159959132</v>
      </c>
      <c r="W75">
        <f>'Net zero Activity data'!AY10*'Net zero supporting data'!W70</f>
        <v>415179.46748541686</v>
      </c>
      <c r="X75">
        <f>'Net zero Activity data'!AZ10*'Net zero supporting data'!X70</f>
        <v>451479.03379025427</v>
      </c>
      <c r="Y75">
        <f>'Net zero Activity data'!BA10*'Net zero supporting data'!Y70</f>
        <v>488665.96150138479</v>
      </c>
      <c r="Z75">
        <f>'Net zero Activity data'!BB10*'Net zero supporting data'!Z70</f>
        <v>528706.01039291162</v>
      </c>
      <c r="AA75">
        <f>'Net zero Activity data'!BC10*'Net zero supporting data'!AA70</f>
        <v>572188.481980021</v>
      </c>
      <c r="AB75">
        <f>'Net zero Activity data'!BD10*'Net zero supporting data'!AB70</f>
        <v>616386.03751053999</v>
      </c>
      <c r="AC75">
        <f>'Net zero Activity data'!BE10*'Net zero supporting data'!AC70</f>
        <v>662710.61467264988</v>
      </c>
      <c r="AD75">
        <f>'Net zero Activity data'!BF10*'Net zero supporting data'!AD70</f>
        <v>711275.69891298015</v>
      </c>
      <c r="AE75">
        <f>'Net zero Activity data'!BG10*'Net zero supporting data'!AE70</f>
        <v>762243.53419004928</v>
      </c>
      <c r="AF75">
        <f>'Net zero Activity data'!BH10*'Net zero supporting data'!AF70</f>
        <v>814154.67261584324</v>
      </c>
      <c r="AG75">
        <f>'Net zero Activity data'!BI10*'Net zero supporting data'!AG70</f>
        <v>868795.03545183386</v>
      </c>
      <c r="AH75">
        <f>'Net zero Activity data'!BJ10*'Net zero supporting data'!AH70</f>
        <v>926377.72321955254</v>
      </c>
      <c r="AI75">
        <f>'Net zero Activity data'!BK10*'Net zero supporting data'!AI70</f>
        <v>987137.83764779672</v>
      </c>
      <c r="AJ75">
        <f>'Net zero Activity data'!BL10*'Net zero supporting data'!AJ70</f>
        <v>1050385.0014492786</v>
      </c>
      <c r="AK75">
        <f>'Net zero Activity data'!BM10*'Net zero supporting data'!AK70</f>
        <v>1090379.6026089892</v>
      </c>
      <c r="AL75">
        <f>'Net zero Activity data'!BN10*'Net zero supporting data'!AL70</f>
        <v>1126938.003626158</v>
      </c>
      <c r="AM75">
        <f>'Net zero Activity data'!BO10*'Net zero supporting data'!AM70</f>
        <v>1165100.0511311991</v>
      </c>
      <c r="AN75">
        <f>'Net zero Activity data'!BP10*'Net zero supporting data'!AN70</f>
        <v>1202391.5074771249</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594337.19995104871</v>
      </c>
      <c r="K76" s="11">
        <f>'Net zero Activity data'!AM5-'Net zero supporting data'!K71</f>
        <v>576633.33815957268</v>
      </c>
      <c r="L76" s="11">
        <f>'Net zero Activity data'!AN5-'Net zero supporting data'!L71</f>
        <v>556362.39032105624</v>
      </c>
      <c r="M76" s="11">
        <f>'Net zero Activity data'!AO5-'Net zero supporting data'!M71</f>
        <v>535318.97435571556</v>
      </c>
      <c r="N76" s="11">
        <f>'Net zero Activity data'!AP5-'Net zero supporting data'!N71</f>
        <v>514486.14181016391</v>
      </c>
      <c r="O76" s="11">
        <f>'Net zero Activity data'!AQ5-'Net zero supporting data'!O71</f>
        <v>493904.11017214024</v>
      </c>
      <c r="P76" s="11">
        <f>'Net zero Activity data'!AR5-'Net zero supporting data'!P71</f>
        <v>472926.03187887953</v>
      </c>
      <c r="Q76" s="11">
        <f>'Net zero Activity data'!AS5-'Net zero supporting data'!Q71</f>
        <v>451941.03310274472</v>
      </c>
      <c r="R76" s="11">
        <f>'Net zero Activity data'!AT5-'Net zero supporting data'!R71</f>
        <v>430512.8974056209</v>
      </c>
      <c r="S76" s="11">
        <f>'Net zero Activity data'!AU5-'Net zero supporting data'!S71</f>
        <v>408973.57330962428</v>
      </c>
      <c r="T76" s="11">
        <f>'Net zero Activity data'!AV5-'Net zero supporting data'!T71</f>
        <v>386980.32281704864</v>
      </c>
      <c r="U76" s="11">
        <f>'Net zero Activity data'!AW5-'Net zero supporting data'!U71</f>
        <v>378030.37418691762</v>
      </c>
      <c r="V76" s="11">
        <f>'Net zero Activity data'!AX5-'Net zero supporting data'!V71</f>
        <v>369059.31601059029</v>
      </c>
      <c r="W76" s="11">
        <f>'Net zero Activity data'!AY5-'Net zero supporting data'!W71</f>
        <v>360019.50311430026</v>
      </c>
      <c r="X76" s="11">
        <f>'Net zero Activity data'!AZ5-'Net zero supporting data'!X71</f>
        <v>351250.40517653903</v>
      </c>
      <c r="Y76" s="11">
        <f>'Net zero Activity data'!BA5-'Net zero supporting data'!Y71</f>
        <v>341907.75131752674</v>
      </c>
      <c r="Z76" s="11">
        <f>'Net zero Activity data'!BB5-'Net zero supporting data'!Z71</f>
        <v>332388.97810112638</v>
      </c>
      <c r="AA76" s="11">
        <f>'Net zero Activity data'!BC5-'Net zero supporting data'!AA71</f>
        <v>322908.83602943231</v>
      </c>
      <c r="AB76" s="11">
        <f>'Net zero Activity data'!BD5-'Net zero supporting data'!AB71</f>
        <v>312787.44431255129</v>
      </c>
      <c r="AC76" s="11">
        <f>'Net zero Activity data'!BE5-'Net zero supporting data'!AC71</f>
        <v>302359.95731386356</v>
      </c>
      <c r="AD76" s="11">
        <f>'Net zero Activity data'!BF5-'Net zero supporting data'!AD71</f>
        <v>291629.08087968524</v>
      </c>
      <c r="AE76" s="11">
        <f>'Net zero Activity data'!BG5-'Net zero supporting data'!AE71</f>
        <v>280643.07172940596</v>
      </c>
      <c r="AF76" s="11">
        <f>'Net zero Activity data'!BH5-'Net zero supporting data'!AF71</f>
        <v>269126.11648860044</v>
      </c>
      <c r="AG76" s="11">
        <f>'Net zero Activity data'!BI5-'Net zero supporting data'!AG71</f>
        <v>257354.73821910482</v>
      </c>
      <c r="AH76" s="11">
        <f>'Net zero Activity data'!BJ5-'Net zero supporting data'!AH71</f>
        <v>245322.40236852469</v>
      </c>
      <c r="AI76" s="11">
        <f>'Net zero Activity data'!BK5-'Net zero supporting data'!AI71</f>
        <v>233020.04037850047</v>
      </c>
      <c r="AJ76" s="11">
        <f>'Net zero Activity data'!BL5-'Net zero supporting data'!AJ71</f>
        <v>220259.67647096922</v>
      </c>
      <c r="AK76" s="11">
        <f>'Net zero Activity data'!BM5-'Net zero supporting data'!AK71</f>
        <v>204849.2979272434</v>
      </c>
      <c r="AL76" s="11">
        <f>'Net zero Activity data'!BN5-'Net zero supporting data'!AL71</f>
        <v>189075.83399269055</v>
      </c>
      <c r="AM76" s="11">
        <f>'Net zero Activity data'!BO5-'Net zero supporting data'!AM71</f>
        <v>173398.34139223944</v>
      </c>
      <c r="AN76" s="11">
        <f>'Net zero Activity data'!BP5-'Net zero supporting data'!AN71</f>
        <v>157631.18922128249</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492450.82281658321</v>
      </c>
      <c r="K77" s="11">
        <f>'Net zero Activity data'!AM6-'Net zero supporting data'!K72</f>
        <v>477781.90876078873</v>
      </c>
      <c r="L77" s="11">
        <f>'Net zero Activity data'!AN6-'Net zero supporting data'!L72</f>
        <v>460985.9805517323</v>
      </c>
      <c r="M77" s="11">
        <f>'Net zero Activity data'!AO6-'Net zero supporting data'!M72</f>
        <v>443550.00732330722</v>
      </c>
      <c r="N77" s="11">
        <f>'Net zero Activity data'!AP6-'Net zero supporting data'!N72</f>
        <v>426288.51749985013</v>
      </c>
      <c r="O77" s="11">
        <f>'Net zero Activity data'!AQ6-'Net zero supporting data'!O72</f>
        <v>409234.83414263045</v>
      </c>
      <c r="P77" s="11">
        <f>'Net zero Activity data'!AR6-'Net zero supporting data'!P72</f>
        <v>391852.99784250022</v>
      </c>
      <c r="Q77" s="11">
        <f>'Net zero Activity data'!AS6-'Net zero supporting data'!Q72</f>
        <v>374465.4274279885</v>
      </c>
      <c r="R77" s="11">
        <f>'Net zero Activity data'!AT6-'Net zero supporting data'!R72</f>
        <v>356710.68642180011</v>
      </c>
      <c r="S77" s="11">
        <f>'Net zero Activity data'!AU6-'Net zero supporting data'!S72</f>
        <v>338863.81788511731</v>
      </c>
      <c r="T77" s="11">
        <f>'Net zero Activity data'!AV6-'Net zero supporting data'!T72</f>
        <v>320640.83890555461</v>
      </c>
      <c r="U77" s="11">
        <f>'Net zero Activity data'!AW6-'Net zero supporting data'!U72</f>
        <v>313225.167183446</v>
      </c>
      <c r="V77" s="11">
        <f>'Net zero Activity data'!AX6-'Net zero supporting data'!V72</f>
        <v>305792.00469448906</v>
      </c>
      <c r="W77" s="11">
        <f>'Net zero Activity data'!AY6-'Net zero supporting data'!W72</f>
        <v>298301.87400899164</v>
      </c>
      <c r="X77" s="11">
        <f>'Net zero Activity data'!AZ6-'Net zero supporting data'!X72</f>
        <v>291036.05000341806</v>
      </c>
      <c r="Y77" s="11">
        <f>'Net zero Activity data'!BA6-'Net zero supporting data'!Y72</f>
        <v>283294.99394880788</v>
      </c>
      <c r="Z77" s="11">
        <f>'Net zero Activity data'!BB6-'Net zero supporting data'!Z72</f>
        <v>275408.01042664755</v>
      </c>
      <c r="AA77" s="11">
        <f>'Net zero Activity data'!BC6-'Net zero supporting data'!AA72</f>
        <v>267553.03556724387</v>
      </c>
      <c r="AB77" s="11">
        <f>'Net zero Activity data'!BD6-'Net zero supporting data'!AB72</f>
        <v>259166.73957325675</v>
      </c>
      <c r="AC77" s="11">
        <f>'Net zero Activity data'!BE6-'Net zero supporting data'!AC72</f>
        <v>250526.82177434413</v>
      </c>
      <c r="AD77" s="11">
        <f>'Net zero Activity data'!BF6-'Net zero supporting data'!AD72</f>
        <v>241635.5241574535</v>
      </c>
      <c r="AE77" s="11">
        <f>'Net zero Activity data'!BG6-'Net zero supporting data'!AE72</f>
        <v>232532.8308615078</v>
      </c>
      <c r="AF77" s="11">
        <f>'Net zero Activity data'!BH6-'Net zero supporting data'!AF72</f>
        <v>222990.21080484038</v>
      </c>
      <c r="AG77" s="11">
        <f>'Net zero Activity data'!BI6-'Net zero supporting data'!AG72</f>
        <v>213236.78309582971</v>
      </c>
      <c r="AH77" s="11">
        <f>'Net zero Activity data'!BJ6-'Net zero supporting data'!AH72</f>
        <v>203267.13339106331</v>
      </c>
      <c r="AI77" s="11">
        <f>'Net zero Activity data'!BK6-'Net zero supporting data'!AI72</f>
        <v>193073.74774218613</v>
      </c>
      <c r="AJ77" s="11">
        <f>'Net zero Activity data'!BL6-'Net zero supporting data'!AJ72</f>
        <v>182500.87479023158</v>
      </c>
      <c r="AK77" s="11">
        <f>'Net zero Activity data'!BM6-'Net zero supporting data'!AK72</f>
        <v>169732.27542543021</v>
      </c>
      <c r="AL77" s="11">
        <f>'Net zero Activity data'!BN6-'Net zero supporting data'!AL72</f>
        <v>156662.83387965785</v>
      </c>
      <c r="AM77" s="11">
        <f>'Net zero Activity data'!BO6-'Net zero supporting data'!AM72</f>
        <v>143672.9114392841</v>
      </c>
      <c r="AN77" s="11">
        <f>'Net zero Activity data'!BP6-'Net zero supporting data'!AN72</f>
        <v>130608.69964049116</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611318.26280679309</v>
      </c>
      <c r="K78" s="11">
        <f>'Net zero Activity data'!AM7-'Net zero supporting data'!K73</f>
        <v>593108.57639270334</v>
      </c>
      <c r="L78" s="11">
        <f>'Net zero Activity data'!AN7-'Net zero supporting data'!L73</f>
        <v>572258.45861594367</v>
      </c>
      <c r="M78" s="11">
        <f>'Net zero Activity data'!AO7-'Net zero supporting data'!M73</f>
        <v>550613.80219445052</v>
      </c>
      <c r="N78" s="11">
        <f>'Net zero Activity data'!AP7-'Net zero supporting data'!N73</f>
        <v>529185.74586188304</v>
      </c>
      <c r="O78" s="11">
        <f>'Net zero Activity data'!AQ7-'Net zero supporting data'!O73</f>
        <v>508015.65617705852</v>
      </c>
      <c r="P78" s="11">
        <f>'Net zero Activity data'!AR7-'Net zero supporting data'!P73</f>
        <v>486438.20421827619</v>
      </c>
      <c r="Q78" s="11">
        <f>'Net zero Activity data'!AS7-'Net zero supporting data'!Q73</f>
        <v>464853.63404853758</v>
      </c>
      <c r="R78" s="11">
        <f>'Net zero Activity data'!AT7-'Net zero supporting data'!R73</f>
        <v>442813.26590292435</v>
      </c>
      <c r="S78" s="11">
        <f>'Net zero Activity data'!AU7-'Net zero supporting data'!S73</f>
        <v>420658.53254704224</v>
      </c>
      <c r="T78" s="11">
        <f>'Net zero Activity data'!AV7-'Net zero supporting data'!T73</f>
        <v>398036.90346896445</v>
      </c>
      <c r="U78" s="11">
        <f>'Net zero Activity data'!AW7-'Net zero supporting data'!U73</f>
        <v>388831.24202082964</v>
      </c>
      <c r="V78" s="11">
        <f>'Net zero Activity data'!AX7-'Net zero supporting data'!V73</f>
        <v>379603.8678966072</v>
      </c>
      <c r="W78" s="11">
        <f>'Net zero Activity data'!AY7-'Net zero supporting data'!W73</f>
        <v>370305.77463185182</v>
      </c>
      <c r="X78" s="11">
        <f>'Net zero Activity data'!AZ7-'Net zero supporting data'!X73</f>
        <v>361286.1310387259</v>
      </c>
      <c r="Y78" s="11">
        <f>'Net zero Activity data'!BA7-'Net zero supporting data'!Y73</f>
        <v>351676.54421231331</v>
      </c>
      <c r="Z78" s="11">
        <f>'Net zero Activity data'!BB7-'Net zero supporting data'!Z73</f>
        <v>341885.80604687292</v>
      </c>
      <c r="AA78" s="11">
        <f>'Net zero Activity data'!BC7-'Net zero supporting data'!AA73</f>
        <v>332134.80277313042</v>
      </c>
      <c r="AB78" s="11">
        <f>'Net zero Activity data'!BD7-'Net zero supporting data'!AB73</f>
        <v>321724.22843576712</v>
      </c>
      <c r="AC78" s="11">
        <f>'Net zero Activity data'!BE7-'Net zero supporting data'!AC73</f>
        <v>310998.81323711685</v>
      </c>
      <c r="AD78" s="11">
        <f>'Net zero Activity data'!BF7-'Net zero supporting data'!AD73</f>
        <v>299961.34033339063</v>
      </c>
      <c r="AE78" s="11">
        <f>'Net zero Activity data'!BG7-'Net zero supporting data'!AE73</f>
        <v>288661.44520738907</v>
      </c>
      <c r="AF78" s="11">
        <f>'Net zero Activity data'!BH7-'Net zero supporting data'!AF73</f>
        <v>276815.43410256057</v>
      </c>
      <c r="AG78" s="11">
        <f>'Net zero Activity data'!BI7-'Net zero supporting data'!AG73</f>
        <v>264707.73073965072</v>
      </c>
      <c r="AH78" s="11">
        <f>'Net zero Activity data'!BJ7-'Net zero supporting data'!AH73</f>
        <v>252331.6138647683</v>
      </c>
      <c r="AI78" s="11">
        <f>'Net zero Activity data'!BK7-'Net zero supporting data'!AI73</f>
        <v>239677.75581788621</v>
      </c>
      <c r="AJ78" s="11">
        <f>'Net zero Activity data'!BL7-'Net zero supporting data'!AJ73</f>
        <v>226552.8100844255</v>
      </c>
      <c r="AK78" s="11">
        <f>'Net zero Activity data'!BM7-'Net zero supporting data'!AK73</f>
        <v>210702.1350108789</v>
      </c>
      <c r="AL78" s="11">
        <f>'Net zero Activity data'!BN7-'Net zero supporting data'!AL73</f>
        <v>194478.00067819597</v>
      </c>
      <c r="AM78" s="11">
        <f>'Net zero Activity data'!BO7-'Net zero supporting data'!AM73</f>
        <v>178352.57971773203</v>
      </c>
      <c r="AN78" s="11">
        <f>'Net zero Activity data'!BP7-'Net zero supporting data'!AN73</f>
        <v>162134.93748474773</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4780358.9437040361</v>
      </c>
      <c r="K79" s="11">
        <f>'Net zero Activity data'!AM8-'Net zero supporting data'!K74</f>
        <v>4663385.4738715943</v>
      </c>
      <c r="L79" s="11">
        <f>'Net zero Activity data'!AN8-'Net zero supporting data'!L74</f>
        <v>4484482.1679236172</v>
      </c>
      <c r="M79" s="11">
        <f>'Net zero Activity data'!AO8-'Net zero supporting data'!M74</f>
        <v>4290441.401991819</v>
      </c>
      <c r="N79" s="11">
        <f>'Net zero Activity data'!AP8-'Net zero supporting data'!N74</f>
        <v>4105871.75758063</v>
      </c>
      <c r="O79" s="11">
        <f>'Net zero Activity data'!AQ8-'Net zero supporting data'!O74</f>
        <v>3931677.2086722506</v>
      </c>
      <c r="P79" s="11">
        <f>'Net zero Activity data'!AR8-'Net zero supporting data'!P74</f>
        <v>3759968.3373015942</v>
      </c>
      <c r="Q79" s="11">
        <f>'Net zero Activity data'!AS8-'Net zero supporting data'!Q74</f>
        <v>3592043.6938966047</v>
      </c>
      <c r="R79" s="11">
        <f>'Net zero Activity data'!AT8-'Net zero supporting data'!R74</f>
        <v>3418183.4519121461</v>
      </c>
      <c r="S79" s="11">
        <f>'Net zero Activity data'!AU8-'Net zero supporting data'!S74</f>
        <v>3246306.8860009713</v>
      </c>
      <c r="T79" s="11">
        <f>'Net zero Activity data'!AV8-'Net zero supporting data'!T74</f>
        <v>3069079.2293313444</v>
      </c>
      <c r="U79" s="11">
        <f>'Net zero Activity data'!AW8-'Net zero supporting data'!U74</f>
        <v>2979334.5410560886</v>
      </c>
      <c r="V79" s="11">
        <f>'Net zero Activity data'!AX8-'Net zero supporting data'!V74</f>
        <v>2890771.3103521094</v>
      </c>
      <c r="W79" s="11">
        <f>'Net zero Activity data'!AY8-'Net zero supporting data'!W74</f>
        <v>2802497.6675817054</v>
      </c>
      <c r="X79" s="11">
        <f>'Net zero Activity data'!AZ8-'Net zero supporting data'!X74</f>
        <v>2721432.3980794763</v>
      </c>
      <c r="Y79" s="11">
        <f>'Net zero Activity data'!BA8-'Net zero supporting data'!Y74</f>
        <v>2630759.1201126599</v>
      </c>
      <c r="Z79" s="11">
        <f>'Net zero Activity data'!BB8-'Net zero supporting data'!Z74</f>
        <v>2541735.0369234085</v>
      </c>
      <c r="AA79" s="11">
        <f>'Net zero Activity data'!BC8-'Net zero supporting data'!AA74</f>
        <v>2455385.4655391881</v>
      </c>
      <c r="AB79" s="11">
        <f>'Net zero Activity data'!BD8-'Net zero supporting data'!AB74</f>
        <v>2359351.6534504239</v>
      </c>
      <c r="AC79" s="11">
        <f>'Net zero Activity data'!BE8-'Net zero supporting data'!AC74</f>
        <v>2260427.5609983751</v>
      </c>
      <c r="AD79" s="11">
        <f>'Net zero Activity data'!BF8-'Net zero supporting data'!AD74</f>
        <v>2159058.8470770288</v>
      </c>
      <c r="AE79" s="11">
        <f>'Net zero Activity data'!BG8-'Net zero supporting data'!AE74</f>
        <v>2068804.1998048932</v>
      </c>
      <c r="AF79" s="11">
        <f>'Net zero Activity data'!BH8-'Net zero supporting data'!AF74</f>
        <v>1972140.9412256959</v>
      </c>
      <c r="AG79" s="11">
        <f>'Net zero Activity data'!BI8-'Net zero supporting data'!AG74</f>
        <v>1874083.8236843934</v>
      </c>
      <c r="AH79" s="11">
        <f>'Net zero Activity data'!BJ8-'Net zero supporting data'!AH74</f>
        <v>1774770.0908876024</v>
      </c>
      <c r="AI79" s="11">
        <f>'Net zero Activity data'!BK8-'Net zero supporting data'!AI74</f>
        <v>1674298.1028750204</v>
      </c>
      <c r="AJ79" s="11">
        <f>'Net zero Activity data'!BL8-'Net zero supporting data'!AJ74</f>
        <v>1571309.648532399</v>
      </c>
      <c r="AK79" s="11">
        <f>'Net zero Activity data'!BM8-'Net zero supporting data'!AK74</f>
        <v>1432170.0747523392</v>
      </c>
      <c r="AL79" s="11">
        <f>'Net zero Activity data'!BN8-'Net zero supporting data'!AL74</f>
        <v>1292666.0390612273</v>
      </c>
      <c r="AM79" s="11">
        <f>'Net zero Activity data'!BO8-'Net zero supporting data'!AM74</f>
        <v>1159614.1482295585</v>
      </c>
      <c r="AN79" s="11">
        <f>'Net zero Activity data'!BP8-'Net zero supporting data'!AN74</f>
        <v>1030281.4176057032</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600999.57129213202</v>
      </c>
      <c r="K80" s="11">
        <f>'Net zero Activity data'!AM10-'Net zero supporting data'!K75</f>
        <v>600418.73852187162</v>
      </c>
      <c r="L80" s="11">
        <f>'Net zero Activity data'!AN10-'Net zero supporting data'!L75</f>
        <v>591104.36617859919</v>
      </c>
      <c r="M80" s="11">
        <f>'Net zero Activity data'!AO10-'Net zero supporting data'!M75</f>
        <v>578794.83946687961</v>
      </c>
      <c r="N80" s="11">
        <f>'Net zero Activity data'!AP10-'Net zero supporting data'!N75</f>
        <v>566737.13931040617</v>
      </c>
      <c r="O80" s="11">
        <f>'Net zero Activity data'!AQ10-'Net zero supporting data'!O75</f>
        <v>555137.34538811119</v>
      </c>
      <c r="P80" s="11">
        <f>'Net zero Activity data'!AR10-'Net zero supporting data'!P75</f>
        <v>542943.57312031067</v>
      </c>
      <c r="Q80" s="11">
        <f>'Net zero Activity data'!AS10-'Net zero supporting data'!Q75</f>
        <v>530358.83062340156</v>
      </c>
      <c r="R80" s="11">
        <f>'Net zero Activity data'!AT10-'Net zero supporting data'!R75</f>
        <v>515939.1116366277</v>
      </c>
      <c r="S80" s="11">
        <f>'Net zero Activity data'!AU10-'Net zero supporting data'!S75</f>
        <v>500831.43697763816</v>
      </c>
      <c r="T80" s="11">
        <f>'Net zero Activity data'!AV10-'Net zero supporting data'!T75</f>
        <v>483881.87523561821</v>
      </c>
      <c r="U80" s="11">
        <f>'Net zero Activity data'!AW10-'Net zero supporting data'!U75</f>
        <v>485310.00996307947</v>
      </c>
      <c r="V80" s="11">
        <f>'Net zero Activity data'!AX10-'Net zero supporting data'!V75</f>
        <v>486529.4783994797</v>
      </c>
      <c r="W80" s="11">
        <f>'Net zero Activity data'!AY10-'Net zero supporting data'!W75</f>
        <v>487384.59226548922</v>
      </c>
      <c r="X80" s="11">
        <f>'Net zero Activity data'!AZ10-'Net zero supporting data'!X75</f>
        <v>489102.28660610865</v>
      </c>
      <c r="Y80" s="11">
        <f>'Net zero Activity data'!BA10-'Net zero supporting data'!Y75</f>
        <v>488665.96150138456</v>
      </c>
      <c r="Z80" s="11">
        <f>'Net zero Activity data'!BB10-'Net zero supporting data'!Z75</f>
        <v>488036.31728576426</v>
      </c>
      <c r="AA80" s="11">
        <f>'Net zero Activity data'!BC10-'Net zero supporting data'!AA75</f>
        <v>487419.81798298063</v>
      </c>
      <c r="AB80" s="11">
        <f>'Net zero Activity data'!BD10-'Net zero supporting data'!AB75</f>
        <v>484303.31518685247</v>
      </c>
      <c r="AC80" s="11">
        <f>'Net zero Activity data'!BE10-'Net zero supporting data'!AC75</f>
        <v>479893.89338364266</v>
      </c>
      <c r="AD80" s="11">
        <f>'Net zero Activity data'!BF10-'Net zero supporting data'!AD75</f>
        <v>474183.79927532014</v>
      </c>
      <c r="AE80" s="11">
        <f>'Net zero Activity data'!BG10-'Net zero supporting data'!AE75</f>
        <v>467181.52095519158</v>
      </c>
      <c r="AF80" s="11">
        <f>'Net zero Activity data'!BH10-'Net zero supporting data'!AF75</f>
        <v>457962.00334641186</v>
      </c>
      <c r="AG80" s="11">
        <f>'Net zero Activity data'!BI10-'Net zero supporting data'!AG75</f>
        <v>447561.0788691265</v>
      </c>
      <c r="AH80" s="11">
        <f>'Net zero Activity data'!BJ10-'Net zero supporting data'!AH75</f>
        <v>435942.4579856717</v>
      </c>
      <c r="AI80" s="11">
        <f>'Net zero Activity data'!BK10-'Net zero supporting data'!AI75</f>
        <v>423059.073277627</v>
      </c>
      <c r="AJ80" s="11">
        <f>'Net zero Activity data'!BL10-'Net zero supporting data'!AJ75</f>
        <v>408483.05611916375</v>
      </c>
      <c r="AK80" s="11">
        <f>'Net zero Activity data'!BM10-'Net zero supporting data'!AK75</f>
        <v>383106.34686261765</v>
      </c>
      <c r="AL80" s="11">
        <f>'Net zero Activity data'!BN10-'Net zero supporting data'!AL75</f>
        <v>355875.15903983917</v>
      </c>
      <c r="AM80" s="11">
        <f>'Net zero Activity data'!BO10-'Net zero supporting data'!AM75</f>
        <v>328617.96313956869</v>
      </c>
      <c r="AN80" s="11">
        <f>'Net zero Activity data'!BP10-'Net zero supporting data'!AN75</f>
        <v>300597.87686928129</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51056.076816212153</v>
      </c>
      <c r="L122">
        <f>'Net zero Activity data'!AN5*'Net zero supporting data'!L112</f>
        <v>102806.09386367344</v>
      </c>
      <c r="M122">
        <f>'Net zero Activity data'!AO5*'Net zero supporting data'!M112</f>
        <v>155120.83915989485</v>
      </c>
      <c r="N122">
        <f>'Net zero Activity data'!AP5*'Net zero supporting data'!N112</f>
        <v>208244.39073268537</v>
      </c>
      <c r="O122">
        <f>'Net zero Activity data'!AQ5*'Net zero supporting data'!O112</f>
        <v>262386.55852894945</v>
      </c>
      <c r="P122">
        <f>'Net zero Activity data'!AR5*'Net zero supporting data'!P112</f>
        <v>317358.25823451125</v>
      </c>
      <c r="Q122">
        <f>'Net zero Activity data'!AS5*'Net zero supporting data'!Q112</f>
        <v>373479.04818907374</v>
      </c>
      <c r="R122">
        <f>'Net zero Activity data'!AT5*'Net zero supporting data'!R112</f>
        <v>430512.89740562072</v>
      </c>
      <c r="S122">
        <f>'Net zero Activity data'!AU5*'Net zero supporting data'!S112</f>
        <v>488851.22434666014</v>
      </c>
      <c r="T122">
        <f>'Net zero Activity data'!AV5*'Net zero supporting data'!T112</f>
        <v>548222.12399081897</v>
      </c>
      <c r="U122">
        <f>'Net zero Activity data'!AW5*'Net zero supporting data'!U112</f>
        <v>554010.03113599995</v>
      </c>
      <c r="V122">
        <f>'Net zero Activity data'!AX5*'Net zero supporting data'!V112</f>
        <v>560179.31894464605</v>
      </c>
      <c r="W122">
        <f>'Net zero Activity data'!AY5*'Net zero supporting data'!W112</f>
        <v>566697.36601325055</v>
      </c>
      <c r="X122">
        <f>'Net zero Activity data'!AZ5*'Net zero supporting data'!X112</f>
        <v>574159.31615395809</v>
      </c>
      <c r="Y122">
        <f>'Net zero Activity data'!BA5*'Net zero supporting data'!Y112</f>
        <v>581243.17723979556</v>
      </c>
      <c r="Z122">
        <f>'Net zero Activity data'!BB5*'Net zero supporting data'!Z112</f>
        <v>588605.48205407814</v>
      </c>
      <c r="AA122">
        <f>'Net zero Activity data'!BC5*'Net zero supporting data'!AA112</f>
        <v>596679.37092395115</v>
      </c>
      <c r="AB122">
        <f>'Net zero Activity data'!BD5*'Net zero supporting data'!AB112</f>
        <v>604248.47196742881</v>
      </c>
      <c r="AC122">
        <f>'Net zero Activity data'!BE5*'Net zero supporting data'!AC112</f>
        <v>611918.96123043844</v>
      </c>
      <c r="AD122">
        <f>'Net zero Activity data'!BF5*'Net zero supporting data'!AD112</f>
        <v>619711.79686933116</v>
      </c>
      <c r="AE122">
        <f>'Net zero Activity data'!BG5*'Net zero supporting data'!AE112</f>
        <v>627754.2393947239</v>
      </c>
      <c r="AF122">
        <f>'Net zero Activity data'!BH5*'Net zero supporting data'!AF112</f>
        <v>635436.66393141774</v>
      </c>
      <c r="AG122">
        <f>'Net zero Activity data'!BI5*'Net zero supporting data'!AG112</f>
        <v>643386.84554776212</v>
      </c>
      <c r="AH122">
        <f>'Net zero Activity data'!BJ5*'Net zero supporting data'!AH112</f>
        <v>651637.63129139389</v>
      </c>
      <c r="AI122">
        <f>'Net zero Activity data'!BK5*'Net zero supporting data'!AI112</f>
        <v>660223.44773908483</v>
      </c>
      <c r="AJ122">
        <f>'Net zero Activity data'!BL5*'Net zero supporting data'!AJ112</f>
        <v>668645.44642972806</v>
      </c>
      <c r="AK122">
        <f>'Net zero Activity data'!BM5*'Net zero supporting data'!AK112</f>
        <v>669699.62783906504</v>
      </c>
      <c r="AL122">
        <f>'Net zero Activity data'!BN5*'Net zero supporting data'!AL112</f>
        <v>669643.57872411259</v>
      </c>
      <c r="AM122">
        <f>'Net zero Activity data'!BO5*'Net zero supporting data'!AM112</f>
        <v>669948.13719728903</v>
      </c>
      <c r="AN122">
        <f>'Net zero Activity data'!BP5*'Net zero supporting data'!AN112</f>
        <v>669932.55419045058</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42303.606504861498</v>
      </c>
      <c r="L123">
        <f>'Net zero Activity data'!AN6*'Net zero supporting data'!L113</f>
        <v>85182.192058472268</v>
      </c>
      <c r="M123">
        <f>'Net zero Activity data'!AO6*'Net zero supporting data'!M113</f>
        <v>128528.69530391289</v>
      </c>
      <c r="N123">
        <f>'Net zero Activity data'!AP6*'Net zero supporting data'!N113</f>
        <v>172545.35232136789</v>
      </c>
      <c r="O123">
        <f>'Net zero Activity data'!AQ6*'Net zero supporting data'!O113</f>
        <v>217406.00563827239</v>
      </c>
      <c r="P123">
        <f>'Net zero Activity data'!AR6*'Net zero supporting data'!P113</f>
        <v>262953.98539430927</v>
      </c>
      <c r="Q123">
        <f>'Net zero Activity data'!AS6*'Net zero supporting data'!Q113</f>
        <v>309454.06849951821</v>
      </c>
      <c r="R123">
        <f>'Net zero Activity data'!AT6*'Net zero supporting data'!R113</f>
        <v>356710.68642180006</v>
      </c>
      <c r="S123">
        <f>'Net zero Activity data'!AU6*'Net zero supporting data'!S113</f>
        <v>405048.15731580416</v>
      </c>
      <c r="T123">
        <f>'Net zero Activity data'!AV6*'Net zero supporting data'!T113</f>
        <v>454241.18844953564</v>
      </c>
      <c r="U123">
        <f>'Net zero Activity data'!AW6*'Net zero supporting data'!U113</f>
        <v>459036.88294125709</v>
      </c>
      <c r="V123">
        <f>'Net zero Activity data'!AX6*'Net zero supporting data'!V113</f>
        <v>464148.57855413528</v>
      </c>
      <c r="W123">
        <f>'Net zero Activity data'!AY6*'Net zero supporting data'!W113</f>
        <v>469549.24612526468</v>
      </c>
      <c r="X123">
        <f>'Net zero Activity data'!AZ6*'Net zero supporting data'!X113</f>
        <v>475732.00481327955</v>
      </c>
      <c r="Y123">
        <f>'Net zero Activity data'!BA6*'Net zero supporting data'!Y113</f>
        <v>481601.48971297347</v>
      </c>
      <c r="Z123">
        <f>'Net zero Activity data'!BB6*'Net zero supporting data'!Z113</f>
        <v>487701.68513052183</v>
      </c>
      <c r="AA123">
        <f>'Net zero Activity data'!BC6*'Net zero supporting data'!AA113</f>
        <v>494391.4787655595</v>
      </c>
      <c r="AB123">
        <f>'Net zero Activity data'!BD6*'Net zero supporting data'!AB113</f>
        <v>500663.01963015529</v>
      </c>
      <c r="AC123">
        <f>'Net zero Activity data'!BE6*'Net zero supporting data'!AC113</f>
        <v>507018.56787664897</v>
      </c>
      <c r="AD123">
        <f>'Net zero Activity data'!BF6*'Net zero supporting data'!AD113</f>
        <v>513475.48883458861</v>
      </c>
      <c r="AE123">
        <f>'Net zero Activity data'!BG6*'Net zero supporting data'!AE113</f>
        <v>520139.22692705691</v>
      </c>
      <c r="AF123">
        <f>'Net zero Activity data'!BH6*'Net zero supporting data'!AF113</f>
        <v>526504.66440031759</v>
      </c>
      <c r="AG123">
        <f>'Net zero Activity data'!BI6*'Net zero supporting data'!AG113</f>
        <v>533091.95773957425</v>
      </c>
      <c r="AH123">
        <f>'Net zero Activity data'!BJ6*'Net zero supporting data'!AH113</f>
        <v>539928.32307001203</v>
      </c>
      <c r="AI123">
        <f>'Net zero Activity data'!BK6*'Net zero supporting data'!AI113</f>
        <v>547042.28526952746</v>
      </c>
      <c r="AJ123">
        <f>'Net zero Activity data'!BL6*'Net zero supporting data'!AJ113</f>
        <v>554020.51275606034</v>
      </c>
      <c r="AK123">
        <f>'Net zero Activity data'!BM6*'Net zero supporting data'!AK113</f>
        <v>554893.97735236818</v>
      </c>
      <c r="AL123">
        <f>'Net zero Activity data'!BN6*'Net zero supporting data'!AL113</f>
        <v>554847.53665712173</v>
      </c>
      <c r="AM123">
        <f>'Net zero Activity data'!BO6*'Net zero supporting data'!AM113</f>
        <v>555099.88510632515</v>
      </c>
      <c r="AN123">
        <f>'Net zero Activity data'!BP6*'Net zero supporting data'!AN113</f>
        <v>555086.97347208764</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37069.286024543959</v>
      </c>
      <c r="L124">
        <f>'Net zero Activity data'!AN7*'Net zero supporting data'!L114</f>
        <v>74642.407645557862</v>
      </c>
      <c r="M124">
        <f>'Net zero Activity data'!AO7*'Net zero supporting data'!M114</f>
        <v>112625.55044886487</v>
      </c>
      <c r="N124">
        <f>'Net zero Activity data'!AP7*'Net zero supporting data'!N114</f>
        <v>151195.92738910942</v>
      </c>
      <c r="O124">
        <f>'Net zero Activity data'!AQ7*'Net zero supporting data'!O114</f>
        <v>190505.87106639694</v>
      </c>
      <c r="P124">
        <f>'Net zero Activity data'!AR7*'Net zero supporting data'!P114</f>
        <v>230418.09673497293</v>
      </c>
      <c r="Q124">
        <f>'Net zero Activity data'!AS7*'Net zero supporting data'!Q114</f>
        <v>271164.6198616469</v>
      </c>
      <c r="R124">
        <f>'Net zero Activity data'!AT7*'Net zero supporting data'!R114</f>
        <v>312574.07004912308</v>
      </c>
      <c r="S124">
        <f>'Net zero Activity data'!AU7*'Net zero supporting data'!S114</f>
        <v>354930.6368365669</v>
      </c>
      <c r="T124">
        <f>'Net zero Activity data'!AV7*'Net zero supporting data'!T114</f>
        <v>398036.90346896445</v>
      </c>
      <c r="U124">
        <f>'Net zero Activity data'!AW7*'Net zero supporting data'!U114</f>
        <v>402239.21588361688</v>
      </c>
      <c r="V124">
        <f>'Net zero Activity data'!AX7*'Net zero supporting data'!V114</f>
        <v>406718.42988922208</v>
      </c>
      <c r="W124">
        <f>'Net zero Activity data'!AY7*'Net zero supporting data'!W114</f>
        <v>411450.8607020576</v>
      </c>
      <c r="X124">
        <f>'Net zero Activity data'!AZ7*'Net zero supporting data'!X114</f>
        <v>416868.61273699149</v>
      </c>
      <c r="Y124">
        <f>'Net zero Activity data'!BA7*'Net zero supporting data'!Y114</f>
        <v>422011.85305477603</v>
      </c>
      <c r="Z124">
        <f>'Net zero Activity data'!BB7*'Net zero supporting data'!Z114</f>
        <v>427357.25755859126</v>
      </c>
      <c r="AA124">
        <f>'Net zero Activity data'!BC7*'Net zero supporting data'!AA114</f>
        <v>433219.30796495284</v>
      </c>
      <c r="AB124">
        <f>'Net zero Activity data'!BD7*'Net zero supporting data'!AB114</f>
        <v>438714.85695786437</v>
      </c>
      <c r="AC124">
        <f>'Net zero Activity data'!BE7*'Net zero supporting data'!AC114</f>
        <v>444284.01891016716</v>
      </c>
      <c r="AD124">
        <f>'Net zero Activity data'!BF7*'Net zero supporting data'!AD114</f>
        <v>449942.01050008589</v>
      </c>
      <c r="AE124">
        <f>'Net zero Activity data'!BG7*'Net zero supporting data'!AE114</f>
        <v>455781.22927482479</v>
      </c>
      <c r="AF124">
        <f>'Net zero Activity data'!BH7*'Net zero supporting data'!AF114</f>
        <v>461359.05683760095</v>
      </c>
      <c r="AG124">
        <f>'Net zero Activity data'!BI7*'Net zero supporting data'!AG114</f>
        <v>467131.28954056016</v>
      </c>
      <c r="AH124">
        <f>'Net zero Activity data'!BJ7*'Net zero supporting data'!AH114</f>
        <v>473121.77599644067</v>
      </c>
      <c r="AI124">
        <f>'Net zero Activity data'!BK7*'Net zero supporting data'!AI114</f>
        <v>479355.51163577259</v>
      </c>
      <c r="AJ124">
        <f>'Net zero Activity data'!BL7*'Net zero supporting data'!AJ114</f>
        <v>485470.30732376903</v>
      </c>
      <c r="AK124">
        <f>'Net zero Activity data'!BM7*'Net zero supporting data'!AK114</f>
        <v>486235.69617895153</v>
      </c>
      <c r="AL124">
        <f>'Net zero Activity data'!BN7*'Net zero supporting data'!AL114</f>
        <v>486195.00169549015</v>
      </c>
      <c r="AM124">
        <f>'Net zero Activity data'!BO7*'Net zero supporting data'!AM114</f>
        <v>486416.12650290574</v>
      </c>
      <c r="AN124">
        <f>'Net zero Activity data'!BP7*'Net zero supporting data'!AN114</f>
        <v>486404.81245424319</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291461.59211697464</v>
      </c>
      <c r="L125">
        <f>'Net zero Activity data'!AN8*'Net zero supporting data'!L115</f>
        <v>584932.45668568916</v>
      </c>
      <c r="M125">
        <f>'Net zero Activity data'!AO8*'Net zero supporting data'!M115</f>
        <v>877590.2867710538</v>
      </c>
      <c r="N125">
        <f>'Net zero Activity data'!AP8*'Net zero supporting data'!N115</f>
        <v>1173106.2164516086</v>
      </c>
      <c r="O125">
        <f>'Net zero Activity data'!AQ8*'Net zero supporting data'!O115</f>
        <v>1474378.9532520941</v>
      </c>
      <c r="P125">
        <f>'Net zero Activity data'!AR8*'Net zero supporting data'!P115</f>
        <v>1781037.6334586497</v>
      </c>
      <c r="Q125">
        <f>'Net zero Activity data'!AS8*'Net zero supporting data'!Q115</f>
        <v>2095358.8214396862</v>
      </c>
      <c r="R125">
        <f>'Net zero Activity data'!AT8*'Net zero supporting data'!R115</f>
        <v>2412835.3778203386</v>
      </c>
      <c r="S125">
        <f>'Net zero Activity data'!AU8*'Net zero supporting data'!S115</f>
        <v>2739071.4350633197</v>
      </c>
      <c r="T125">
        <f>'Net zero Activity data'!AV8*'Net zero supporting data'!T115</f>
        <v>3069079.2293313448</v>
      </c>
      <c r="U125">
        <f>'Net zero Activity data'!AW8*'Net zero supporting data'!U115</f>
        <v>3082070.2148856092</v>
      </c>
      <c r="V125">
        <f>'Net zero Activity data'!AX8*'Net zero supporting data'!V115</f>
        <v>3097254.9753772602</v>
      </c>
      <c r="W125">
        <f>'Net zero Activity data'!AY8*'Net zero supporting data'!W115</f>
        <v>3113886.2973130066</v>
      </c>
      <c r="X125">
        <f>'Net zero Activity data'!AZ8*'Net zero supporting data'!X115</f>
        <v>3140114.3054763195</v>
      </c>
      <c r="Y125">
        <f>'Net zero Activity data'!BA8*'Net zero supporting data'!Y115</f>
        <v>3156910.9441351923</v>
      </c>
      <c r="Z125">
        <f>'Net zero Activity data'!BB8*'Net zero supporting data'!Z115</f>
        <v>3177168.7961542611</v>
      </c>
      <c r="AA125">
        <f>'Net zero Activity data'!BC8*'Net zero supporting data'!AA115</f>
        <v>3202676.6941815503</v>
      </c>
      <c r="AB125">
        <f>'Net zero Activity data'!BD8*'Net zero supporting data'!AB115</f>
        <v>3217297.7092505791</v>
      </c>
      <c r="AC125">
        <f>'Net zero Activity data'!BE8*'Net zero supporting data'!AC115</f>
        <v>3229182.2299976801</v>
      </c>
      <c r="AD125">
        <f>'Net zero Activity data'!BF8*'Net zero supporting data'!AD115</f>
        <v>3238588.2706155432</v>
      </c>
      <c r="AE125">
        <f>'Net zero Activity data'!BG8*'Net zero supporting data'!AE115</f>
        <v>3266532.9470603573</v>
      </c>
      <c r="AF125">
        <f>'Net zero Activity data'!BH8*'Net zero supporting data'!AF115</f>
        <v>3286901.5687094936</v>
      </c>
      <c r="AG125">
        <f>'Net zero Activity data'!BI8*'Net zero supporting data'!AG115</f>
        <v>3307206.7476783413</v>
      </c>
      <c r="AH125">
        <f>'Net zero Activity data'!BJ8*'Net zero supporting data'!AH115</f>
        <v>3327693.9204142545</v>
      </c>
      <c r="AI125">
        <f>'Net zero Activity data'!BK8*'Net zero supporting data'!AI115</f>
        <v>3348596.2057500412</v>
      </c>
      <c r="AJ125">
        <f>'Net zero Activity data'!BL8*'Net zero supporting data'!AJ115</f>
        <v>3367092.1039979984</v>
      </c>
      <c r="AK125">
        <f>'Net zero Activity data'!BM8*'Net zero supporting data'!AK115</f>
        <v>3305007.8648130917</v>
      </c>
      <c r="AL125">
        <f>'Net zero Activity data'!BN8*'Net zero supporting data'!AL115</f>
        <v>3231665.0976530705</v>
      </c>
      <c r="AM125">
        <f>'Net zero Activity data'!BO8*'Net zero supporting data'!AM115</f>
        <v>3162584.0406260709</v>
      </c>
      <c r="AN125">
        <f>'Net zero Activity data'!BP8*'Net zero supporting data'!AN115</f>
        <v>3090844.2528171106</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258465.94017920393</v>
      </c>
      <c r="L126">
        <f>'Net zero Activity data'!AN9*'Net zero supporting data'!L116</f>
        <v>518713.68800429039</v>
      </c>
      <c r="M126">
        <f>'Net zero Activity data'!AO9*'Net zero supporting data'!M116</f>
        <v>778240.44298565143</v>
      </c>
      <c r="N126">
        <f>'Net zero Activity data'!AP9*'Net zero supporting data'!N116</f>
        <v>1040301.7391174642</v>
      </c>
      <c r="O126">
        <f>'Net zero Activity data'!AQ9*'Net zero supporting data'!O116</f>
        <v>1307468.1283556302</v>
      </c>
      <c r="P126">
        <f>'Net zero Activity data'!AR9*'Net zero supporting data'!P116</f>
        <v>1579410.7315576705</v>
      </c>
      <c r="Q126">
        <f>'Net zero Activity data'!AS9*'Net zero supporting data'!Q116</f>
        <v>1858148.3888238727</v>
      </c>
      <c r="R126">
        <f>'Net zero Activity data'!AT9*'Net zero supporting data'!R116</f>
        <v>2139684.2029727525</v>
      </c>
      <c r="S126">
        <f>'Net zero Activity data'!AU9*'Net zero supporting data'!S116</f>
        <v>2428987.8763769059</v>
      </c>
      <c r="T126">
        <f>'Net zero Activity data'!AV9*'Net zero supporting data'!T116</f>
        <v>2721636.2977089286</v>
      </c>
      <c r="U126">
        <f>'Net zero Activity data'!AW9*'Net zero supporting data'!U116</f>
        <v>2733156.6056532762</v>
      </c>
      <c r="V126">
        <f>'Net zero Activity data'!AX9*'Net zero supporting data'!V116</f>
        <v>2746622.3366553057</v>
      </c>
      <c r="W126">
        <f>'Net zero Activity data'!AY9*'Net zero supporting data'!W116</f>
        <v>2761370.8674285146</v>
      </c>
      <c r="X126">
        <f>'Net zero Activity data'!AZ9*'Net zero supporting data'!X116</f>
        <v>2784629.6671205088</v>
      </c>
      <c r="Y126">
        <f>'Net zero Activity data'!BA9*'Net zero supporting data'!Y116</f>
        <v>2799524.7995161135</v>
      </c>
      <c r="Z126">
        <f>'Net zero Activity data'!BB9*'Net zero supporting data'!Z116</f>
        <v>2817489.3097971752</v>
      </c>
      <c r="AA126">
        <f>'Net zero Activity data'!BC9*'Net zero supporting data'!AA116</f>
        <v>2840109.5212553372</v>
      </c>
      <c r="AB126">
        <f>'Net zero Activity data'!BD9*'Net zero supporting data'!AB116</f>
        <v>2853075.3270712686</v>
      </c>
      <c r="AC126">
        <f>'Net zero Activity data'!BE9*'Net zero supporting data'!AC116</f>
        <v>2863614.4303753008</v>
      </c>
      <c r="AD126">
        <f>'Net zero Activity data'!BF9*'Net zero supporting data'!AD116</f>
        <v>2871955.6362062367</v>
      </c>
      <c r="AE126">
        <f>'Net zero Activity data'!BG9*'Net zero supporting data'!AE116</f>
        <v>2896736.764374279</v>
      </c>
      <c r="AF126">
        <f>'Net zero Activity data'!BH9*'Net zero supporting data'!AF116</f>
        <v>2914799.504327286</v>
      </c>
      <c r="AG126">
        <f>'Net zero Activity data'!BI9*'Net zero supporting data'!AG116</f>
        <v>2932805.9837902272</v>
      </c>
      <c r="AH126">
        <f>'Net zero Activity data'!BJ9*'Net zero supporting data'!AH116</f>
        <v>2950973.853952263</v>
      </c>
      <c r="AI126">
        <f>'Net zero Activity data'!BK9*'Net zero supporting data'!AI116</f>
        <v>2969509.8428349416</v>
      </c>
      <c r="AJ126">
        <f>'Net zero Activity data'!BL9*'Net zero supporting data'!AJ116</f>
        <v>2985911.8658095454</v>
      </c>
      <c r="AK126">
        <f>'Net zero Activity data'!BM9*'Net zero supporting data'!AK116</f>
        <v>2930856.0310606658</v>
      </c>
      <c r="AL126">
        <f>'Net zero Activity data'!BN9*'Net zero supporting data'!AL116</f>
        <v>2865816.2186734769</v>
      </c>
      <c r="AM126">
        <f>'Net zero Activity data'!BO9*'Net zero supporting data'!AM116</f>
        <v>2804555.6586684021</v>
      </c>
      <c r="AN126">
        <f>'Net zero Activity data'!BP9*'Net zero supporting data'!AN116</f>
        <v>2740937.3562717768</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53162.075806624045</v>
      </c>
      <c r="L127">
        <f>'Net zero Activity data'!AN10*'Net zero supporting data'!L117</f>
        <v>109225.80679387157</v>
      </c>
      <c r="M127">
        <f>'Net zero Activity data'!AO10*'Net zero supporting data'!M117</f>
        <v>167718.95916369808</v>
      </c>
      <c r="N127">
        <f>'Net zero Activity data'!AP10*'Net zero supporting data'!N117</f>
        <v>229393.60400659294</v>
      </c>
      <c r="O127">
        <f>'Net zero Activity data'!AQ10*'Net zero supporting data'!O117</f>
        <v>294916.714737434</v>
      </c>
      <c r="P127">
        <f>'Net zero Activity data'!AR10*'Net zero supporting data'!P117</f>
        <v>364343.71354126098</v>
      </c>
      <c r="Q127">
        <f>'Net zero Activity data'!AS10*'Net zero supporting data'!Q117</f>
        <v>438282.64475128317</v>
      </c>
      <c r="R127">
        <f>'Net zero Activity data'!AT10*'Net zero supporting data'!R117</f>
        <v>515939.11163662758</v>
      </c>
      <c r="S127">
        <f>'Net zero Activity data'!AU10*'Net zero supporting data'!S117</f>
        <v>598650.07701233297</v>
      </c>
      <c r="T127">
        <f>'Net zero Activity data'!AV10*'Net zero supporting data'!T117</f>
        <v>685499.32325045916</v>
      </c>
      <c r="U127">
        <f>'Net zero Activity data'!AW10*'Net zero supporting data'!U117</f>
        <v>711230.18701485789</v>
      </c>
      <c r="V127">
        <f>'Net zero Activity data'!AX10*'Net zero supporting data'!V117</f>
        <v>738482.2439992103</v>
      </c>
      <c r="W127">
        <f>'Net zero Activity data'!AY10*'Net zero supporting data'!W117</f>
        <v>767179.4507882701</v>
      </c>
      <c r="X127">
        <f>'Net zero Activity data'!AZ10*'Net zero supporting data'!X117</f>
        <v>799494.12233690848</v>
      </c>
      <c r="Y127">
        <f>'Net zero Activity data'!BA10*'Net zero supporting data'!Y117</f>
        <v>830732.13455235388</v>
      </c>
      <c r="Z127">
        <f>'Net zero Activity data'!BB10*'Net zero supporting data'!Z117</f>
        <v>864230.97852687445</v>
      </c>
      <c r="AA127">
        <f>'Net zero Activity data'!BC10*'Net zero supporting data'!AA117</f>
        <v>900667.05496855138</v>
      </c>
      <c r="AB127">
        <f>'Net zero Activity data'!BD10*'Net zero supporting data'!AB117</f>
        <v>935585.94979278359</v>
      </c>
      <c r="AC127">
        <f>'Net zero Activity data'!BE10*'Net zero supporting data'!AC117</f>
        <v>971213.8318478486</v>
      </c>
      <c r="AD127">
        <f>'Net zero Activity data'!BF10*'Net zero supporting data'!AD117</f>
        <v>1007640.5734600552</v>
      </c>
      <c r="AE127">
        <f>'Net zero Activity data'!BG10*'Net zero supporting data'!AE117</f>
        <v>1045011.2968734547</v>
      </c>
      <c r="AF127">
        <f>'Net zero Activity data'!BH10*'Net zero supporting data'!AF117</f>
        <v>1081299.1745679169</v>
      </c>
      <c r="AG127">
        <f>'Net zero Activity data'!BI10*'Net zero supporting data'!AG117</f>
        <v>1118902.6971728164</v>
      </c>
      <c r="AH127">
        <f>'Net zero Activity data'!BJ10*'Net zero supporting data'!AH117</f>
        <v>1157972.1540244406</v>
      </c>
      <c r="AI127">
        <f>'Net zero Activity data'!BK10*'Net zero supporting data'!AI117</f>
        <v>1198667.3742866102</v>
      </c>
      <c r="AJ127">
        <f>'Net zero Activity data'!BL10*'Net zero supporting data'!AJ117</f>
        <v>1240037.8489331759</v>
      </c>
      <c r="AK127">
        <f>'Net zero Activity data'!BM10*'Net zero supporting data'!AK117</f>
        <v>1252463.0570508658</v>
      </c>
      <c r="AL127">
        <f>'Net zero Activity data'!BN10*'Net zero supporting data'!AL117</f>
        <v>1260391.1882660976</v>
      </c>
      <c r="AM127">
        <f>'Net zero Activity data'!BO10*'Net zero supporting data'!AM117</f>
        <v>1269660.3121301527</v>
      </c>
      <c r="AN127">
        <f>'Net zero Activity data'!BP10*'Net zero supporting data'!AN117</f>
        <v>1277540.9766944454</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1165964.9029557693</v>
      </c>
      <c r="L128">
        <f>'Net zero Activity data'!AN11*'Net zero supporting data'!L118</f>
        <v>2335847.4329321836</v>
      </c>
      <c r="M128">
        <f>'Net zero Activity data'!AO11*'Net zero supporting data'!M118</f>
        <v>3510393.2212436958</v>
      </c>
      <c r="N128">
        <f>'Net zero Activity data'!AP11*'Net zero supporting data'!N118</f>
        <v>4690445.5758589841</v>
      </c>
      <c r="O128">
        <f>'Net zero Activity data'!AQ11*'Net zero supporting data'!O118</f>
        <v>5876781.7234095829</v>
      </c>
      <c r="P128">
        <f>'Net zero Activity data'!AR11*'Net zero supporting data'!P118</f>
        <v>7062286.373794687</v>
      </c>
      <c r="Q128">
        <f>'Net zero Activity data'!AS11*'Net zero supporting data'!Q118</f>
        <v>8252721.3539768104</v>
      </c>
      <c r="R128">
        <f>'Net zero Activity data'!AT11*'Net zero supporting data'!R118</f>
        <v>9448512.3277140651</v>
      </c>
      <c r="S128">
        <f>'Net zero Activity data'!AU11*'Net zero supporting data'!S118</f>
        <v>10650319.318285972</v>
      </c>
      <c r="T128">
        <f>'Net zero Activity data'!AV11*'Net zero supporting data'!T118</f>
        <v>11858494.914606581</v>
      </c>
      <c r="U128">
        <f>'Net zero Activity data'!AW11*'Net zero supporting data'!U118</f>
        <v>11874962.072925054</v>
      </c>
      <c r="V128">
        <f>'Net zero Activity data'!AX11*'Net zero supporting data'!V118</f>
        <v>11893101.406691132</v>
      </c>
      <c r="W128">
        <f>'Net zero Activity data'!AY11*'Net zero supporting data'!W118</f>
        <v>11912835.001004094</v>
      </c>
      <c r="X128">
        <f>'Net zero Activity data'!AZ11*'Net zero supporting data'!X118</f>
        <v>11934355.609733753</v>
      </c>
      <c r="Y128">
        <f>'Net zero Activity data'!BA11*'Net zero supporting data'!Y118</f>
        <v>11957051.696246121</v>
      </c>
      <c r="Z128">
        <f>'Net zero Activity data'!BB11*'Net zero supporting data'!Z118</f>
        <v>11971402.556374718</v>
      </c>
      <c r="AA128">
        <f>'Net zero Activity data'!BC11*'Net zero supporting data'!AA118</f>
        <v>11987218.596099161</v>
      </c>
      <c r="AB128">
        <f>'Net zero Activity data'!BD11*'Net zero supporting data'!AB118</f>
        <v>12003942.54284581</v>
      </c>
      <c r="AC128">
        <f>'Net zero Activity data'!BE11*'Net zero supporting data'!AC118</f>
        <v>12021789.54321781</v>
      </c>
      <c r="AD128">
        <f>'Net zero Activity data'!BF11*'Net zero supporting data'!AD118</f>
        <v>12040730.872346563</v>
      </c>
      <c r="AE128">
        <f>'Net zero Activity data'!BG11*'Net zero supporting data'!AE118</f>
        <v>12051706.983216263</v>
      </c>
      <c r="AF128">
        <f>'Net zero Activity data'!BH11*'Net zero supporting data'!AF118</f>
        <v>12063449.938325714</v>
      </c>
      <c r="AG128">
        <f>'Net zero Activity data'!BI11*'Net zero supporting data'!AG118</f>
        <v>12076192.400801046</v>
      </c>
      <c r="AH128">
        <f>'Net zero Activity data'!BJ11*'Net zero supporting data'!AH118</f>
        <v>12089918.359721027</v>
      </c>
      <c r="AI128">
        <f>'Net zero Activity data'!BK11*'Net zero supporting data'!AI118</f>
        <v>12104614.4652764</v>
      </c>
      <c r="AJ128">
        <f>'Net zero Activity data'!BL11*'Net zero supporting data'!AJ118</f>
        <v>12110876.186537374</v>
      </c>
      <c r="AK128">
        <f>'Net zero Activity data'!BM11*'Net zero supporting data'!AK118</f>
        <v>12114770.591965592</v>
      </c>
      <c r="AL128">
        <f>'Net zero Activity data'!BN11*'Net zero supporting data'!AL118</f>
        <v>12118909.771897908</v>
      </c>
      <c r="AM128">
        <f>'Net zero Activity data'!BO11*'Net zero supporting data'!AM118</f>
        <v>12123890.286677519</v>
      </c>
      <c r="AN128">
        <f>'Net zero Activity data'!BP11*'Net zero supporting data'!AN118</f>
        <v>12129403.967374628</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116149.76044770118</v>
      </c>
      <c r="L129">
        <f>'Net zero Activity data'!AN12*'Net zero supporting data'!L119</f>
        <v>232689.78259094554</v>
      </c>
      <c r="M129">
        <f>'Net zero Activity data'!AO12*'Net zero supporting data'!M119</f>
        <v>349694.34387868235</v>
      </c>
      <c r="N129">
        <f>'Net zero Activity data'!AP12*'Net zero supporting data'!N119</f>
        <v>467247.45200127817</v>
      </c>
      <c r="O129">
        <f>'Net zero Activity data'!AQ12*'Net zero supporting data'!O119</f>
        <v>585426.53183390491</v>
      </c>
      <c r="P129">
        <f>'Net zero Activity data'!AR12*'Net zero supporting data'!P119</f>
        <v>703522.78053127159</v>
      </c>
      <c r="Q129">
        <f>'Net zero Activity data'!AS12*'Net zero supporting data'!Q119</f>
        <v>822110.17319309234</v>
      </c>
      <c r="R129">
        <f>'Net zero Activity data'!AT12*'Net zero supporting data'!R119</f>
        <v>941231.11310561572</v>
      </c>
      <c r="S129">
        <f>'Net zero Activity data'!AU12*'Net zero supporting data'!S119</f>
        <v>1060951.3497143113</v>
      </c>
      <c r="T129">
        <f>'Net zero Activity data'!AV12*'Net zero supporting data'!T119</f>
        <v>1181306.0068190463</v>
      </c>
      <c r="U129">
        <f>'Net zero Activity data'!AW12*'Net zero supporting data'!U119</f>
        <v>1182946.413394833</v>
      </c>
      <c r="V129">
        <f>'Net zero Activity data'!AX12*'Net zero supporting data'!V119</f>
        <v>1184753.3968351323</v>
      </c>
      <c r="W129">
        <f>'Net zero Activity data'!AY12*'Net zero supporting data'!W119</f>
        <v>1186719.1955023236</v>
      </c>
      <c r="X129">
        <f>'Net zero Activity data'!AZ12*'Net zero supporting data'!X119</f>
        <v>1188863.0109313319</v>
      </c>
      <c r="Y129">
        <f>'Net zero Activity data'!BA12*'Net zero supporting data'!Y119</f>
        <v>1191123.9237639816</v>
      </c>
      <c r="Z129">
        <f>'Net zero Activity data'!BB12*'Net zero supporting data'!Z119</f>
        <v>1192553.5113629987</v>
      </c>
      <c r="AA129">
        <f>'Net zero Activity data'!BC12*'Net zero supporting data'!AA119</f>
        <v>1194129.0555501082</v>
      </c>
      <c r="AB129">
        <f>'Net zero Activity data'!BD12*'Net zero supporting data'!AB119</f>
        <v>1195795.0425823412</v>
      </c>
      <c r="AC129">
        <f>'Net zero Activity data'!BE12*'Net zero supporting data'!AC119</f>
        <v>1197572.9046883644</v>
      </c>
      <c r="AD129">
        <f>'Net zero Activity data'!BF12*'Net zero supporting data'!AD119</f>
        <v>1199459.7803870139</v>
      </c>
      <c r="AE129">
        <f>'Net zero Activity data'!BG12*'Net zero supporting data'!AE119</f>
        <v>1200553.1860675204</v>
      </c>
      <c r="AF129">
        <f>'Net zero Activity data'!BH12*'Net zero supporting data'!AF119</f>
        <v>1201722.9823619488</v>
      </c>
      <c r="AG129">
        <f>'Net zero Activity data'!BI12*'Net zero supporting data'!AG119</f>
        <v>1202992.3464399511</v>
      </c>
      <c r="AH129">
        <f>'Net zero Activity data'!BJ12*'Net zero supporting data'!AH119</f>
        <v>1204359.6833438573</v>
      </c>
      <c r="AI129">
        <f>'Net zero Activity data'!BK12*'Net zero supporting data'!AI119</f>
        <v>1205823.6632076108</v>
      </c>
      <c r="AJ129">
        <f>'Net zero Activity data'!BL12*'Net zero supporting data'!AJ119</f>
        <v>1206447.4362067883</v>
      </c>
      <c r="AK129">
        <f>'Net zero Activity data'!BM12*'Net zero supporting data'!AK119</f>
        <v>1206835.3846402508</v>
      </c>
      <c r="AL129">
        <f>'Net zero Activity data'!BN12*'Net zero supporting data'!AL119</f>
        <v>1207247.716740788</v>
      </c>
      <c r="AM129">
        <f>'Net zero Activity data'!BO12*'Net zero supporting data'!AM119</f>
        <v>1207743.8599755382</v>
      </c>
      <c r="AN129">
        <f>'Net zero Activity data'!BP12*'Net zero supporting data'!AN119</f>
        <v>1208293.1155239095</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88973.978833081055</v>
      </c>
      <c r="V130">
        <f>'Net zero Activity data'!AX13*'Net zero supporting data'!V120</f>
        <v>178347.99725654043</v>
      </c>
      <c r="W130">
        <f>'Net zero Activity data'!AY13*'Net zero supporting data'!W120</f>
        <v>268164.88374630682</v>
      </c>
      <c r="X130">
        <f>'Net zero Activity data'!AZ13*'Net zero supporting data'!X120</f>
        <v>358476.18625552545</v>
      </c>
      <c r="Y130">
        <f>'Net zero Activity data'!BA13*'Net zero supporting data'!Y120</f>
        <v>449298.32228824293</v>
      </c>
      <c r="Z130">
        <f>'Net zero Activity data'!BB13*'Net zero supporting data'!Z120</f>
        <v>540041.69659390999</v>
      </c>
      <c r="AA130">
        <f>'Net zero Activity data'!BC13*'Net zero supporting data'!AA120</f>
        <v>631174.47821935348</v>
      </c>
      <c r="AB130">
        <f>'Net zero Activity data'!BD13*'Net zero supporting data'!AB120</f>
        <v>722689.43140040338</v>
      </c>
      <c r="AC130">
        <f>'Net zero Activity data'!BE13*'Net zero supporting data'!AC120</f>
        <v>814630.70978277677</v>
      </c>
      <c r="AD130">
        <f>'Net zero Activity data'!BF13*'Net zero supporting data'!AD120</f>
        <v>907025.5053585876</v>
      </c>
      <c r="AE130">
        <f>'Net zero Activity data'!BG13*'Net zero supporting data'!AE120</f>
        <v>908029.09675913258</v>
      </c>
      <c r="AF130">
        <f>'Net zero Activity data'!BH13*'Net zero supporting data'!AF120</f>
        <v>909098.50345533027</v>
      </c>
      <c r="AG130">
        <f>'Net zero Activity data'!BI13*'Net zero supporting data'!AG120</f>
        <v>910259.04753828002</v>
      </c>
      <c r="AH130">
        <f>'Net zero Activity data'!BJ13*'Net zero supporting data'!AH120</f>
        <v>911509.24111162487</v>
      </c>
      <c r="AI130">
        <f>'Net zero Activity data'!BK13*'Net zero supporting data'!AI120</f>
        <v>912847.85406914132</v>
      </c>
      <c r="AJ130">
        <f>'Net zero Activity data'!BL13*'Net zero supporting data'!AJ120</f>
        <v>913272.61159229151</v>
      </c>
      <c r="AK130">
        <f>'Net zero Activity data'!BM13*'Net zero supporting data'!AK120</f>
        <v>913434.20604722912</v>
      </c>
      <c r="AL130">
        <f>'Net zero Activity data'!BN13*'Net zero supporting data'!AL120</f>
        <v>913611.92374843848</v>
      </c>
      <c r="AM130">
        <f>'Net zero Activity data'!BO13*'Net zero supporting data'!AM120</f>
        <v>913869.41230478126</v>
      </c>
      <c r="AN130">
        <f>'Net zero Activity data'!BP13*'Net zero supporting data'!AN120</f>
        <v>914174.07260277681</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86357.097102696294</v>
      </c>
      <c r="V131">
        <f>'Net zero Activity data'!AX14*'Net zero supporting data'!V121</f>
        <v>173102.46792546569</v>
      </c>
      <c r="W131">
        <f>'Net zero Activity data'!AY14*'Net zero supporting data'!W121</f>
        <v>260277.68128318011</v>
      </c>
      <c r="X131">
        <f>'Net zero Activity data'!AZ14*'Net zero supporting data'!X121</f>
        <v>347932.76901271584</v>
      </c>
      <c r="Y131">
        <f>'Net zero Activity data'!BA14*'Net zero supporting data'!Y121</f>
        <v>436083.66575035336</v>
      </c>
      <c r="Z131">
        <f>'Net zero Activity data'!BB14*'Net zero supporting data'!Z121</f>
        <v>524158.11728232435</v>
      </c>
      <c r="AA131">
        <f>'Net zero Activity data'!BC14*'Net zero supporting data'!AA121</f>
        <v>612610.52297760779</v>
      </c>
      <c r="AB131">
        <f>'Net zero Activity data'!BD14*'Net zero supporting data'!AB121</f>
        <v>701433.85988862661</v>
      </c>
      <c r="AC131">
        <f>'Net zero Activity data'!BE14*'Net zero supporting data'!AC121</f>
        <v>790670.9830244598</v>
      </c>
      <c r="AD131">
        <f>'Net zero Activity data'!BF14*'Net zero supporting data'!AD121</f>
        <v>880348.28461274679</v>
      </c>
      <c r="AE131">
        <f>'Net zero Activity data'!BG14*'Net zero supporting data'!AE121</f>
        <v>881322.35861915781</v>
      </c>
      <c r="AF131">
        <f>'Net zero Activity data'!BH14*'Net zero supporting data'!AF121</f>
        <v>882360.31217723212</v>
      </c>
      <c r="AG131">
        <f>'Net zero Activity data'!BI14*'Net zero supporting data'!AG121</f>
        <v>883486.72261068341</v>
      </c>
      <c r="AH131">
        <f>'Net zero Activity data'!BJ14*'Net zero supporting data'!AH121</f>
        <v>884700.14578481228</v>
      </c>
      <c r="AI131">
        <f>'Net zero Activity data'!BK14*'Net zero supporting data'!AI121</f>
        <v>885999.38777299004</v>
      </c>
      <c r="AJ131">
        <f>'Net zero Activity data'!BL14*'Net zero supporting data'!AJ121</f>
        <v>886411.65242781211</v>
      </c>
      <c r="AK131">
        <f>'Net zero Activity data'!BM14*'Net zero supporting data'!AK121</f>
        <v>886568.49410466349</v>
      </c>
      <c r="AL131">
        <f>'Net zero Activity data'!BN14*'Net zero supporting data'!AL121</f>
        <v>886740.98481466062</v>
      </c>
      <c r="AM131">
        <f>'Net zero Activity data'!BO14*'Net zero supporting data'!AM121</f>
        <v>886990.90017816983</v>
      </c>
      <c r="AN131">
        <f>'Net zero Activity data'!BP14*'Net zero supporting data'!AN121</f>
        <v>887286.59987916565</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594337.19995104871</v>
      </c>
      <c r="K132" s="11">
        <f>'Activity data'!AM5-'Net zero supporting data'!K122</f>
        <v>549603.65043334267</v>
      </c>
      <c r="L132" s="11">
        <f>'Activity data'!AN5-'Net zero supporting data'!L122</f>
        <v>501935.63474617031</v>
      </c>
      <c r="M132" s="11">
        <f>'Activity data'!AO5-'Net zero supporting data'!M122</f>
        <v>453196.17715341831</v>
      </c>
      <c r="N132" s="11">
        <f>'Activity data'!AP5-'Net zero supporting data'!N122</f>
        <v>404239.1114222717</v>
      </c>
      <c r="O132" s="11">
        <f>'Activity data'!AQ5-'Net zero supporting data'!O122</f>
        <v>354993.57918622583</v>
      </c>
      <c r="P132" s="11">
        <f>'Activity data'!AR5-'Net zero supporting data'!P122</f>
        <v>304912.83634296188</v>
      </c>
      <c r="Q132" s="11">
        <f>'Activity data'!AS5-'Net zero supporting data'!Q122</f>
        <v>254216.83112029399</v>
      </c>
      <c r="R132" s="11">
        <f>'Activity data'!AT5-'Net zero supporting data'!R122</f>
        <v>202594.30466146878</v>
      </c>
      <c r="S132" s="11">
        <f>'Activity data'!AU5-'Net zero supporting data'!S122</f>
        <v>150169.98394962779</v>
      </c>
      <c r="T132" s="11">
        <f>'Activity data'!AV5-'Net zero supporting data'!T122</f>
        <v>96745.080704262131</v>
      </c>
      <c r="U132" s="11">
        <f>'Activity data'!AW5-'Net zero supporting data'!U122</f>
        <v>97766.476082823589</v>
      </c>
      <c r="V132" s="11">
        <f>'Activity data'!AX5-'Net zero supporting data'!V122</f>
        <v>98855.173931408091</v>
      </c>
      <c r="W132" s="11">
        <f>'Activity data'!AY5-'Net zero supporting data'!W122</f>
        <v>100005.41753175005</v>
      </c>
      <c r="X132" s="11">
        <f>'Activity data'!AZ5-'Net zero supporting data'!X122</f>
        <v>101322.23226246319</v>
      </c>
      <c r="Y132" s="11">
        <f>'Activity data'!BA5-'Net zero supporting data'!Y122</f>
        <v>102572.32539525803</v>
      </c>
      <c r="Z132" s="11">
        <f>'Activity data'!BB5-'Net zero supporting data'!Z122</f>
        <v>103871.55565660202</v>
      </c>
      <c r="AA132" s="11">
        <f>'Activity data'!BC5-'Net zero supporting data'!AA122</f>
        <v>105296.35957481491</v>
      </c>
      <c r="AB132" s="11">
        <f>'Activity data'!BD5-'Net zero supporting data'!AB122</f>
        <v>106632.08328836982</v>
      </c>
      <c r="AC132" s="11">
        <f>'Activity data'!BE5-'Net zero supporting data'!AC122</f>
        <v>107985.69904066564</v>
      </c>
      <c r="AD132" s="11">
        <f>'Activity data'!BF5-'Net zero supporting data'!AD122</f>
        <v>109360.90532988193</v>
      </c>
      <c r="AE132" s="11">
        <f>'Activity data'!BG5-'Net zero supporting data'!AE122</f>
        <v>110780.15989318653</v>
      </c>
      <c r="AF132" s="11">
        <f>'Activity data'!BH5-'Net zero supporting data'!AF122</f>
        <v>112135.88187025022</v>
      </c>
      <c r="AG132" s="11">
        <f>'Activity data'!BI5-'Net zero supporting data'!AG122</f>
        <v>113538.85509666393</v>
      </c>
      <c r="AH132" s="11">
        <f>'Activity data'!BJ5-'Net zero supporting data'!AH122</f>
        <v>114994.87611024594</v>
      </c>
      <c r="AI132" s="11">
        <f>'Activity data'!BK5-'Net zero supporting data'!AI122</f>
        <v>116510.02018925024</v>
      </c>
      <c r="AJ132" s="11">
        <f>'Activity data'!BL5-'Net zero supporting data'!AJ122</f>
        <v>117996.25525230495</v>
      </c>
      <c r="AK132" s="11">
        <f>'Activity data'!BM5-'Net zero supporting data'!AK122</f>
        <v>118182.2872657174</v>
      </c>
      <c r="AL132" s="11">
        <f>'Activity data'!BN5-'Net zero supporting data'!AL122</f>
        <v>118172.39624543162</v>
      </c>
      <c r="AM132" s="11">
        <f>'Activity data'!BO5-'Net zero supporting data'!AM122</f>
        <v>118226.14185834513</v>
      </c>
      <c r="AN132" s="11">
        <f>'Activity data'!BP5-'Net zero supporting data'!AN122</f>
        <v>118223.39191596187</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492450.82281658321</v>
      </c>
      <c r="K133" s="11">
        <f>'Activity data'!AM6-'Net zero supporting data'!K123</f>
        <v>455385.88178762677</v>
      </c>
      <c r="L133" s="11">
        <f>'Activity data'!AN6-'Net zero supporting data'!L123</f>
        <v>415889.52593254112</v>
      </c>
      <c r="M133" s="11">
        <f>'Activity data'!AO6-'Net zero supporting data'!M123</f>
        <v>375505.40392711805</v>
      </c>
      <c r="N133" s="11">
        <f>'Activity data'!AP6-'Net zero supporting data'!N123</f>
        <v>334940.97803559655</v>
      </c>
      <c r="O133" s="11">
        <f>'Activity data'!AQ6-'Net zero supporting data'!O123</f>
        <v>294137.53704001568</v>
      </c>
      <c r="P133" s="11">
        <f>'Activity data'!AR6-'Net zero supporting data'!P123</f>
        <v>252642.06439845415</v>
      </c>
      <c r="Q133" s="11">
        <f>'Activity data'!AS6-'Net zero supporting data'!Q123</f>
        <v>210636.80292824359</v>
      </c>
      <c r="R133" s="11">
        <f>'Activity data'!AT6-'Net zero supporting data'!R123</f>
        <v>167863.85243378836</v>
      </c>
      <c r="S133" s="11">
        <f>'Activity data'!AU6-'Net zero supporting data'!S123</f>
        <v>124426.55812969164</v>
      </c>
      <c r="T133" s="11">
        <f>'Activity data'!AV6-'Net zero supporting data'!T123</f>
        <v>80160.209726388683</v>
      </c>
      <c r="U133" s="11">
        <f>'Activity data'!AW6-'Net zero supporting data'!U123</f>
        <v>81006.508754339535</v>
      </c>
      <c r="V133" s="11">
        <f>'Activity data'!AX6-'Net zero supporting data'!V123</f>
        <v>81908.572686023894</v>
      </c>
      <c r="W133" s="11">
        <f>'Activity data'!AY6-'Net zero supporting data'!W123</f>
        <v>82861.631669164402</v>
      </c>
      <c r="X133" s="11">
        <f>'Activity data'!AZ6-'Net zero supporting data'!X123</f>
        <v>83952.706731755228</v>
      </c>
      <c r="Y133" s="11">
        <f>'Activity data'!BA6-'Net zero supporting data'!Y123</f>
        <v>84988.498184642405</v>
      </c>
      <c r="Z133" s="11">
        <f>'Activity data'!BB6-'Net zero supporting data'!Z123</f>
        <v>86065.00325832743</v>
      </c>
      <c r="AA133" s="11">
        <f>'Activity data'!BC6-'Net zero supporting data'!AA123</f>
        <v>87245.555076275254</v>
      </c>
      <c r="AB133" s="11">
        <f>'Activity data'!BD6-'Net zero supporting data'!AB123</f>
        <v>88352.297581792111</v>
      </c>
      <c r="AC133" s="11">
        <f>'Activity data'!BE6-'Net zero supporting data'!AC123</f>
        <v>89473.86491940869</v>
      </c>
      <c r="AD133" s="11">
        <f>'Activity data'!BF6-'Net zero supporting data'!AD123</f>
        <v>90613.321559045056</v>
      </c>
      <c r="AE133" s="11">
        <f>'Activity data'!BG6-'Net zero supporting data'!AE123</f>
        <v>91789.275340068853</v>
      </c>
      <c r="AF133" s="11">
        <f>'Activity data'!BH6-'Net zero supporting data'!AF123</f>
        <v>92912.58783535019</v>
      </c>
      <c r="AG133" s="11">
        <f>'Activity data'!BI6-'Net zero supporting data'!AG123</f>
        <v>94075.051365807303</v>
      </c>
      <c r="AH133" s="11">
        <f>'Activity data'!BJ6-'Net zero supporting data'!AH123</f>
        <v>95281.468777060974</v>
      </c>
      <c r="AI133" s="11">
        <f>'Activity data'!BK6-'Net zero supporting data'!AI123</f>
        <v>96536.873871093034</v>
      </c>
      <c r="AJ133" s="11">
        <f>'Activity data'!BL6-'Net zero supporting data'!AJ123</f>
        <v>97768.325780481216</v>
      </c>
      <c r="AK133" s="11">
        <f>'Activity data'!BM6-'Net zero supporting data'!AK123</f>
        <v>97922.466591594392</v>
      </c>
      <c r="AL133" s="11">
        <f>'Activity data'!BN6-'Net zero supporting data'!AL123</f>
        <v>97914.271174786263</v>
      </c>
      <c r="AM133" s="11">
        <f>'Activity data'!BO6-'Net zero supporting data'!AM123</f>
        <v>97958.80325405742</v>
      </c>
      <c r="AN133" s="11">
        <f>'Activity data'!BP6-'Net zero supporting data'!AN123</f>
        <v>97956.524730368401</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611318.26280679309</v>
      </c>
      <c r="K134" s="11">
        <f>'Activity data'!AM7-'Net zero supporting data'!K124</f>
        <v>580752.14771785541</v>
      </c>
      <c r="L134" s="11">
        <f>'Activity data'!AN7-'Net zero supporting data'!L124</f>
        <v>547377.65606742434</v>
      </c>
      <c r="M134" s="11">
        <f>'Activity data'!AO7-'Net zero supporting data'!M124</f>
        <v>513071.95204482885</v>
      </c>
      <c r="N134" s="11">
        <f>'Activity data'!AP7-'Net zero supporting data'!N124</f>
        <v>478787.10339884658</v>
      </c>
      <c r="O134" s="11">
        <f>'Activity data'!AQ7-'Net zero supporting data'!O124</f>
        <v>444513.69915492623</v>
      </c>
      <c r="P134" s="11">
        <f>'Activity data'!AR7-'Net zero supporting data'!P124</f>
        <v>409632.17197328527</v>
      </c>
      <c r="Q134" s="11">
        <f>'Activity data'!AS7-'Net zero supporting data'!Q124</f>
        <v>374465.42742798862</v>
      </c>
      <c r="R134" s="11">
        <f>'Activity data'!AT7-'Net zero supporting data'!R124</f>
        <v>338621.90921988332</v>
      </c>
      <c r="S134" s="11">
        <f>'Activity data'!AU7-'Net zero supporting data'!S124</f>
        <v>302348.32026818657</v>
      </c>
      <c r="T134" s="11">
        <f>'Activity data'!AV7-'Net zero supporting data'!T124</f>
        <v>265357.93564597628</v>
      </c>
      <c r="U134" s="11">
        <f>'Activity data'!AW7-'Net zero supporting data'!U124</f>
        <v>268159.47725574457</v>
      </c>
      <c r="V134" s="11">
        <f>'Activity data'!AX7-'Net zero supporting data'!V124</f>
        <v>271145.61992614804</v>
      </c>
      <c r="W134" s="11">
        <f>'Activity data'!AY7-'Net zero supporting data'!W124</f>
        <v>274300.57380137173</v>
      </c>
      <c r="X134" s="11">
        <f>'Activity data'!AZ7-'Net zero supporting data'!X124</f>
        <v>277912.40849132766</v>
      </c>
      <c r="Y134" s="11">
        <f>'Activity data'!BA7-'Net zero supporting data'!Y124</f>
        <v>281341.23536985071</v>
      </c>
      <c r="Z134" s="11">
        <f>'Activity data'!BB7-'Net zero supporting data'!Z124</f>
        <v>284904.83837239415</v>
      </c>
      <c r="AA134" s="11">
        <f>'Activity data'!BC7-'Net zero supporting data'!AA124</f>
        <v>288812.87197663524</v>
      </c>
      <c r="AB134" s="11">
        <f>'Activity data'!BD7-'Net zero supporting data'!AB124</f>
        <v>292476.57130524295</v>
      </c>
      <c r="AC134" s="11">
        <f>'Activity data'!BE7-'Net zero supporting data'!AC124</f>
        <v>296189.34594011144</v>
      </c>
      <c r="AD134" s="11">
        <f>'Activity data'!BF7-'Net zero supporting data'!AD124</f>
        <v>299961.34033339063</v>
      </c>
      <c r="AE134" s="11">
        <f>'Activity data'!BG7-'Net zero supporting data'!AE124</f>
        <v>303854.15284988325</v>
      </c>
      <c r="AF134" s="11">
        <f>'Activity data'!BH7-'Net zero supporting data'!AF124</f>
        <v>307572.70455840061</v>
      </c>
      <c r="AG134" s="11">
        <f>'Activity data'!BI7-'Net zero supporting data'!AG124</f>
        <v>311420.85969370679</v>
      </c>
      <c r="AH134" s="11">
        <f>'Activity data'!BJ7-'Net zero supporting data'!AH124</f>
        <v>315414.51733096049</v>
      </c>
      <c r="AI134" s="11">
        <f>'Activity data'!BK7-'Net zero supporting data'!AI124</f>
        <v>319570.34109051508</v>
      </c>
      <c r="AJ134" s="11">
        <f>'Activity data'!BL7-'Net zero supporting data'!AJ124</f>
        <v>323646.87154917937</v>
      </c>
      <c r="AK134" s="11">
        <f>'Activity data'!BM7-'Net zero supporting data'!AK124</f>
        <v>324157.13078596769</v>
      </c>
      <c r="AL134" s="11">
        <f>'Activity data'!BN7-'Net zero supporting data'!AL124</f>
        <v>324130.00113032683</v>
      </c>
      <c r="AM134" s="11">
        <f>'Activity data'!BO7-'Net zero supporting data'!AM124</f>
        <v>324277.41766860383</v>
      </c>
      <c r="AN134" s="11">
        <f>'Activity data'!BP7-'Net zero supporting data'!AN124</f>
        <v>324269.87496949546</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4780358.9437040361</v>
      </c>
      <c r="K135" s="11">
        <f>'Activity data'!AM8-'Net zero supporting data'!K125</f>
        <v>4566231.6098326035</v>
      </c>
      <c r="L135" s="11">
        <f>'Activity data'!AN8-'Net zero supporting data'!L125</f>
        <v>4289504.6823617211</v>
      </c>
      <c r="M135" s="11">
        <f>'Activity data'!AO8-'Net zero supporting data'!M125</f>
        <v>3997911.3064014674</v>
      </c>
      <c r="N135" s="11">
        <f>'Activity data'!AP8-'Net zero supporting data'!N125</f>
        <v>3714836.3520967606</v>
      </c>
      <c r="O135" s="11">
        <f>'Activity data'!AQ8-'Net zero supporting data'!O125</f>
        <v>3440217.5575882196</v>
      </c>
      <c r="P135" s="11">
        <f>'Activity data'!AR8-'Net zero supporting data'!P125</f>
        <v>3166289.126148711</v>
      </c>
      <c r="Q135" s="11">
        <f>'Activity data'!AS8-'Net zero supporting data'!Q125</f>
        <v>2893590.7534167096</v>
      </c>
      <c r="R135" s="11">
        <f>'Activity data'!AT8-'Net zero supporting data'!R125</f>
        <v>2613904.9926387002</v>
      </c>
      <c r="S135" s="11">
        <f>'Activity data'!AU8-'Net zero supporting data'!S125</f>
        <v>2333283.0743131978</v>
      </c>
      <c r="T135" s="11">
        <f>'Activity data'!AV8-'Net zero supporting data'!T125</f>
        <v>2046052.8195542297</v>
      </c>
      <c r="U135" s="11">
        <f>'Activity data'!AW8-'Net zero supporting data'!U125</f>
        <v>2054713.4765904061</v>
      </c>
      <c r="V135" s="11">
        <f>'Activity data'!AX8-'Net zero supporting data'!V125</f>
        <v>2064836.6502515073</v>
      </c>
      <c r="W135" s="11">
        <f>'Activity data'!AY8-'Net zero supporting data'!W125</f>
        <v>2075924.1982086711</v>
      </c>
      <c r="X135" s="11">
        <f>'Activity data'!AZ8-'Net zero supporting data'!X125</f>
        <v>2093409.5369842132</v>
      </c>
      <c r="Y135" s="11">
        <f>'Activity data'!BA8-'Net zero supporting data'!Y125</f>
        <v>2104607.2960901284</v>
      </c>
      <c r="Z135" s="11">
        <f>'Activity data'!BB8-'Net zero supporting data'!Z125</f>
        <v>2118112.5307695079</v>
      </c>
      <c r="AA135" s="11">
        <f>'Activity data'!BC8-'Net zero supporting data'!AA125</f>
        <v>2135117.7961210338</v>
      </c>
      <c r="AB135" s="11">
        <f>'Activity data'!BD8-'Net zero supporting data'!AB125</f>
        <v>2144865.1395003865</v>
      </c>
      <c r="AC135" s="11">
        <f>'Activity data'!BE8-'Net zero supporting data'!AC125</f>
        <v>2152788.1533317869</v>
      </c>
      <c r="AD135" s="11">
        <f>'Activity data'!BF8-'Net zero supporting data'!AD125</f>
        <v>2159058.8470770288</v>
      </c>
      <c r="AE135" s="11">
        <f>'Activity data'!BG8-'Net zero supporting data'!AE125</f>
        <v>2177688.6313735717</v>
      </c>
      <c r="AF135" s="11">
        <f>'Activity data'!BH8-'Net zero supporting data'!AF125</f>
        <v>2191267.7124729957</v>
      </c>
      <c r="AG135" s="11">
        <f>'Activity data'!BI8-'Net zero supporting data'!AG125</f>
        <v>2204804.4984522276</v>
      </c>
      <c r="AH135" s="11">
        <f>'Activity data'!BJ8-'Net zero supporting data'!AH125</f>
        <v>2218462.6136095035</v>
      </c>
      <c r="AI135" s="11">
        <f>'Activity data'!BK8-'Net zero supporting data'!AI125</f>
        <v>2232397.4705000273</v>
      </c>
      <c r="AJ135" s="11">
        <f>'Activity data'!BL8-'Net zero supporting data'!AJ125</f>
        <v>2244728.0693319994</v>
      </c>
      <c r="AK135" s="11">
        <f>'Activity data'!BM8-'Net zero supporting data'!AK125</f>
        <v>2203338.5765420613</v>
      </c>
      <c r="AL135" s="11">
        <f>'Activity data'!BN8-'Net zero supporting data'!AL125</f>
        <v>2154443.3984353803</v>
      </c>
      <c r="AM135" s="11">
        <f>'Activity data'!BO8-'Net zero supporting data'!AM125</f>
        <v>2108389.3604173805</v>
      </c>
      <c r="AN135" s="11">
        <f>'Activity data'!BP8-'Net zero supporting data'!AN125</f>
        <v>2060562.8352114069</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4239186.2330960324</v>
      </c>
      <c r="K136" s="11">
        <f>'Activity data'!AM9-'Net zero supporting data'!K126</f>
        <v>4049299.7294741948</v>
      </c>
      <c r="L136" s="11">
        <f>'Activity data'!AN9-'Net zero supporting data'!L126</f>
        <v>3803900.3786981297</v>
      </c>
      <c r="M136" s="11">
        <f>'Activity data'!AO9-'Net zero supporting data'!M126</f>
        <v>3545317.5736013013</v>
      </c>
      <c r="N136" s="11">
        <f>'Activity data'!AP9-'Net zero supporting data'!N126</f>
        <v>3294288.8405386368</v>
      </c>
      <c r="O136" s="11">
        <f>'Activity data'!AQ9-'Net zero supporting data'!O126</f>
        <v>3050758.9661631375</v>
      </c>
      <c r="P136" s="11">
        <f>'Activity data'!AR9-'Net zero supporting data'!P126</f>
        <v>2807841.3005469698</v>
      </c>
      <c r="Q136" s="11">
        <f>'Activity data'!AS9-'Net zero supporting data'!Q126</f>
        <v>2566014.441709158</v>
      </c>
      <c r="R136" s="11">
        <f>'Activity data'!AT9-'Net zero supporting data'!R126</f>
        <v>2317991.2198871491</v>
      </c>
      <c r="S136" s="11">
        <f>'Activity data'!AU9-'Net zero supporting data'!S126</f>
        <v>2069137.8206173643</v>
      </c>
      <c r="T136" s="11">
        <f>'Activity data'!AV9-'Net zero supporting data'!T126</f>
        <v>1814424.1984726191</v>
      </c>
      <c r="U136" s="11">
        <f>'Activity data'!AW9-'Net zero supporting data'!U126</f>
        <v>1822104.403768851</v>
      </c>
      <c r="V136" s="11">
        <f>'Activity data'!AX9-'Net zero supporting data'!V126</f>
        <v>1831081.5577702038</v>
      </c>
      <c r="W136" s="11">
        <f>'Activity data'!AY9-'Net zero supporting data'!W126</f>
        <v>1840913.9116190099</v>
      </c>
      <c r="X136" s="11">
        <f>'Activity data'!AZ9-'Net zero supporting data'!X126</f>
        <v>1856419.7780803395</v>
      </c>
      <c r="Y136" s="11">
        <f>'Activity data'!BA9-'Net zero supporting data'!Y126</f>
        <v>1866349.8663440756</v>
      </c>
      <c r="Z136" s="11">
        <f>'Activity data'!BB9-'Net zero supporting data'!Z126</f>
        <v>1878326.2065314502</v>
      </c>
      <c r="AA136" s="11">
        <f>'Activity data'!BC9-'Net zero supporting data'!AA126</f>
        <v>1893406.3475035583</v>
      </c>
      <c r="AB136" s="11">
        <f>'Activity data'!BD9-'Net zero supporting data'!AB126</f>
        <v>1902050.2180475122</v>
      </c>
      <c r="AC136" s="11">
        <f>'Activity data'!BE9-'Net zero supporting data'!AC126</f>
        <v>1909076.2869168674</v>
      </c>
      <c r="AD136" s="11">
        <f>'Activity data'!BF9-'Net zero supporting data'!AD126</f>
        <v>1914637.0908041578</v>
      </c>
      <c r="AE136" s="11">
        <f>'Activity data'!BG9-'Net zero supporting data'!AE126</f>
        <v>1931157.8429161864</v>
      </c>
      <c r="AF136" s="11">
        <f>'Activity data'!BH9-'Net zero supporting data'!AF126</f>
        <v>1943199.6695515243</v>
      </c>
      <c r="AG136" s="11">
        <f>'Activity data'!BI9-'Net zero supporting data'!AG126</f>
        <v>1955203.9891934851</v>
      </c>
      <c r="AH136" s="11">
        <f>'Activity data'!BJ9-'Net zero supporting data'!AH126</f>
        <v>1967315.9026348419</v>
      </c>
      <c r="AI136" s="11">
        <f>'Activity data'!BK9-'Net zero supporting data'!AI126</f>
        <v>1979673.2285566279</v>
      </c>
      <c r="AJ136" s="11">
        <f>'Activity data'!BL9-'Net zero supporting data'!AJ126</f>
        <v>1990607.9105396974</v>
      </c>
      <c r="AK136" s="11">
        <f>'Activity data'!BM9-'Net zero supporting data'!AK126</f>
        <v>1953904.0207071109</v>
      </c>
      <c r="AL136" s="11">
        <f>'Activity data'!BN9-'Net zero supporting data'!AL126</f>
        <v>1910544.145782318</v>
      </c>
      <c r="AM136" s="11">
        <f>'Activity data'!BO9-'Net zero supporting data'!AM126</f>
        <v>1869703.7724456019</v>
      </c>
      <c r="AN136" s="11">
        <f>'Activity data'!BP9-'Net zero supporting data'!AN126</f>
        <v>1827291.5708478517</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600999.57129213202</v>
      </c>
      <c r="K137" s="11">
        <f>'Activity data'!AM10-'Net zero supporting data'!K127</f>
        <v>572274.1101536589</v>
      </c>
      <c r="L137" s="11">
        <f>'Activity data'!AN10-'Net zero supporting data'!L127</f>
        <v>533278.93905243184</v>
      </c>
      <c r="M137" s="11">
        <f>'Activity data'!AO10-'Net zero supporting data'!M127</f>
        <v>490002.4493213924</v>
      </c>
      <c r="N137" s="11">
        <f>'Activity data'!AP10-'Net zero supporting data'!N127</f>
        <v>445293.4666010334</v>
      </c>
      <c r="O137" s="11">
        <f>'Activity data'!AQ10-'Net zero supporting data'!O127</f>
        <v>399004.96699770499</v>
      </c>
      <c r="P137" s="11">
        <f>'Activity data'!AR10-'Net zero supporting data'!P127</f>
        <v>350055.7247749372</v>
      </c>
      <c r="Q137" s="11">
        <f>'Activity data'!AS10-'Net zero supporting data'!Q127</f>
        <v>298326.84222566354</v>
      </c>
      <c r="R137" s="11">
        <f>'Activity data'!AT10-'Net zero supporting data'!R127</f>
        <v>242794.87606429553</v>
      </c>
      <c r="S137" s="11">
        <f>'Activity data'!AU10-'Net zero supporting data'!S127</f>
        <v>183899.04326522665</v>
      </c>
      <c r="T137" s="11">
        <f>'Activity data'!AV10-'Net zero supporting data'!T127</f>
        <v>120970.46880890452</v>
      </c>
      <c r="U137" s="11">
        <f>'Activity data'!AW10-'Net zero supporting data'!U127</f>
        <v>125511.20947321027</v>
      </c>
      <c r="V137" s="11">
        <f>'Activity data'!AX10-'Net zero supporting data'!V127</f>
        <v>130320.39599986072</v>
      </c>
      <c r="W137" s="11">
        <f>'Activity data'!AY10-'Net zero supporting data'!W127</f>
        <v>135384.60896263598</v>
      </c>
      <c r="X137" s="11">
        <f>'Activity data'!AZ10-'Net zero supporting data'!X127</f>
        <v>141087.19805945444</v>
      </c>
      <c r="Y137" s="11">
        <f>'Activity data'!BA10-'Net zero supporting data'!Y127</f>
        <v>146599.78845041548</v>
      </c>
      <c r="Z137" s="11">
        <f>'Activity data'!BB10-'Net zero supporting data'!Z127</f>
        <v>152511.34915180143</v>
      </c>
      <c r="AA137" s="11">
        <f>'Activity data'!BC10-'Net zero supporting data'!AA127</f>
        <v>158941.24499445024</v>
      </c>
      <c r="AB137" s="11">
        <f>'Activity data'!BD10-'Net zero supporting data'!AB127</f>
        <v>165103.40290460887</v>
      </c>
      <c r="AC137" s="11">
        <f>'Activity data'!BE10-'Net zero supporting data'!AC127</f>
        <v>171390.67620844394</v>
      </c>
      <c r="AD137" s="11">
        <f>'Activity data'!BF10-'Net zero supporting data'!AD127</f>
        <v>177818.92472824513</v>
      </c>
      <c r="AE137" s="11">
        <f>'Activity data'!BG10-'Net zero supporting data'!AE127</f>
        <v>184413.75827178615</v>
      </c>
      <c r="AF137" s="11">
        <f>'Activity data'!BH10-'Net zero supporting data'!AF127</f>
        <v>190817.50139433821</v>
      </c>
      <c r="AG137" s="11">
        <f>'Activity data'!BI10-'Net zero supporting data'!AG127</f>
        <v>197453.41714814398</v>
      </c>
      <c r="AH137" s="11">
        <f>'Activity data'!BJ10-'Net zero supporting data'!AH127</f>
        <v>204348.02718078368</v>
      </c>
      <c r="AI137" s="11">
        <f>'Activity data'!BK10-'Net zero supporting data'!AI127</f>
        <v>211529.53663881356</v>
      </c>
      <c r="AJ137" s="11">
        <f>'Activity data'!BL10-'Net zero supporting data'!AJ127</f>
        <v>218830.2086352664</v>
      </c>
      <c r="AK137" s="11">
        <f>'Activity data'!BM10-'Net zero supporting data'!AK127</f>
        <v>221022.89242074103</v>
      </c>
      <c r="AL137" s="11">
        <f>'Activity data'!BN10-'Net zero supporting data'!AL127</f>
        <v>222421.9743998996</v>
      </c>
      <c r="AM137" s="11">
        <f>'Activity data'!BO10-'Net zero supporting data'!AM127</f>
        <v>224057.70214061509</v>
      </c>
      <c r="AN137" s="11">
        <f>'Activity data'!BP10-'Net zero supporting data'!AN127</f>
        <v>225448.40765196085</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19403489.131142117</v>
      </c>
      <c r="K138" s="11">
        <f>'Activity data'!AM11-'Net zero supporting data'!K128</f>
        <v>18266783.479640387</v>
      </c>
      <c r="L138" s="11">
        <f>'Activity data'!AN11-'Net zero supporting data'!L128</f>
        <v>17129547.841502681</v>
      </c>
      <c r="M138" s="11">
        <f>'Activity data'!AO11-'Net zero supporting data'!M128</f>
        <v>15991791.341221282</v>
      </c>
      <c r="N138" s="11">
        <f>'Activity data'!AP11-'Net zero supporting data'!N128</f>
        <v>14853077.656886782</v>
      </c>
      <c r="O138" s="11">
        <f>'Activity data'!AQ11-'Net zero supporting data'!O128</f>
        <v>13712490.687955696</v>
      </c>
      <c r="P138" s="11">
        <f>'Activity data'!AR11-'Net zero supporting data'!P128</f>
        <v>12555175.775635</v>
      </c>
      <c r="Q138" s="11">
        <f>'Activity data'!AS11-'Net zero supporting data'!Q128</f>
        <v>11396615.203110835</v>
      </c>
      <c r="R138" s="11">
        <f>'Activity data'!AT11-'Net zero supporting data'!R128</f>
        <v>10235888.355023572</v>
      </c>
      <c r="S138" s="11">
        <f>'Activity data'!AU11-'Net zero supporting data'!S128</f>
        <v>9072494.2340954579</v>
      </c>
      <c r="T138" s="11">
        <f>'Activity data'!AV11-'Net zero supporting data'!T128</f>
        <v>7905663.2764043864</v>
      </c>
      <c r="U138" s="11">
        <f>'Activity data'!AW11-'Net zero supporting data'!U128</f>
        <v>7916641.3819500357</v>
      </c>
      <c r="V138" s="11">
        <f>'Activity data'!AX11-'Net zero supporting data'!V128</f>
        <v>7928734.2711274233</v>
      </c>
      <c r="W138" s="11">
        <f>'Activity data'!AY11-'Net zero supporting data'!W128</f>
        <v>7941890.0006693956</v>
      </c>
      <c r="X138" s="11">
        <f>'Activity data'!AZ11-'Net zero supporting data'!X128</f>
        <v>7956237.0731558353</v>
      </c>
      <c r="Y138" s="11">
        <f>'Activity data'!BA11-'Net zero supporting data'!Y128</f>
        <v>7971367.7974974141</v>
      </c>
      <c r="Z138" s="11">
        <f>'Activity data'!BB11-'Net zero supporting data'!Z128</f>
        <v>7980935.0375831462</v>
      </c>
      <c r="AA138" s="11">
        <f>'Activity data'!BC11-'Net zero supporting data'!AA128</f>
        <v>7991479.0640661083</v>
      </c>
      <c r="AB138" s="11">
        <f>'Activity data'!BD11-'Net zero supporting data'!AB128</f>
        <v>8002628.3618972059</v>
      </c>
      <c r="AC138" s="11">
        <f>'Activity data'!BE11-'Net zero supporting data'!AC128</f>
        <v>8014526.362145206</v>
      </c>
      <c r="AD138" s="11">
        <f>'Activity data'!BF11-'Net zero supporting data'!AD128</f>
        <v>8027153.9148977082</v>
      </c>
      <c r="AE138" s="11">
        <f>'Activity data'!BG11-'Net zero supporting data'!AE128</f>
        <v>8034471.3221441768</v>
      </c>
      <c r="AF138" s="11">
        <f>'Activity data'!BH11-'Net zero supporting data'!AF128</f>
        <v>8042299.9588838108</v>
      </c>
      <c r="AG138" s="11">
        <f>'Activity data'!BI11-'Net zero supporting data'!AG128</f>
        <v>8050794.9338673633</v>
      </c>
      <c r="AH138" s="11">
        <f>'Activity data'!BJ11-'Net zero supporting data'!AH128</f>
        <v>8059945.5731473528</v>
      </c>
      <c r="AI138" s="11">
        <f>'Activity data'!BK11-'Net zero supporting data'!AI128</f>
        <v>8069742.9768509325</v>
      </c>
      <c r="AJ138" s="11">
        <f>'Activity data'!BL11-'Net zero supporting data'!AJ128</f>
        <v>8073917.4576915838</v>
      </c>
      <c r="AK138" s="11">
        <f>'Activity data'!BM11-'Net zero supporting data'!AK128</f>
        <v>8076513.7279770616</v>
      </c>
      <c r="AL138" s="11">
        <f>'Activity data'!BN11-'Net zero supporting data'!AL128</f>
        <v>8079273.1812652722</v>
      </c>
      <c r="AM138" s="11">
        <f>'Activity data'!BO11-'Net zero supporting data'!AM128</f>
        <v>8082593.5244516786</v>
      </c>
      <c r="AN138" s="11">
        <f>'Activity data'!BP11-'Net zero supporting data'!AN128</f>
        <v>8086269.311583085</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2899371.9391361782</v>
      </c>
      <c r="K139" s="11">
        <f>'Activity data'!AM12-'Net zero supporting data'!K129</f>
        <v>2787594.2507448285</v>
      </c>
      <c r="L139" s="11">
        <f>'Activity data'!AN12-'Net zero supporting data'!L129</f>
        <v>2675932.4997958736</v>
      </c>
      <c r="M139" s="11">
        <f>'Activity data'!AO12-'Net zero supporting data'!M129</f>
        <v>2564425.188443671</v>
      </c>
      <c r="N139" s="11">
        <f>'Activity data'!AP12-'Net zero supporting data'!N129</f>
        <v>2453049.1230067103</v>
      </c>
      <c r="O139" s="11">
        <f>'Activity data'!AQ12-'Net zero supporting data'!O129</f>
        <v>2341706.1273356196</v>
      </c>
      <c r="P139" s="11">
        <f>'Activity data'!AR12-'Net zero supporting data'!P129</f>
        <v>2227822.1383490264</v>
      </c>
      <c r="Q139" s="11">
        <f>'Activity data'!AS12-'Net zero supporting data'!Q129</f>
        <v>2113997.5882108086</v>
      </c>
      <c r="R139" s="11">
        <f>'Activity data'!AT12-'Net zero supporting data'!R129</f>
        <v>2000116.1153494334</v>
      </c>
      <c r="S139" s="11">
        <f>'Activity data'!AU12-'Net zero supporting data'!S129</f>
        <v>1886135.7328254422</v>
      </c>
      <c r="T139" s="11">
        <f>'Activity data'!AV12-'Net zero supporting data'!T129</f>
        <v>1771959.0102285694</v>
      </c>
      <c r="U139" s="11">
        <f>'Activity data'!AW12-'Net zero supporting data'!U129</f>
        <v>1774419.6200922495</v>
      </c>
      <c r="V139" s="11">
        <f>'Activity data'!AX12-'Net zero supporting data'!V129</f>
        <v>1777130.0952526981</v>
      </c>
      <c r="W139" s="11">
        <f>'Activity data'!AY12-'Net zero supporting data'!W129</f>
        <v>1780078.7932534851</v>
      </c>
      <c r="X139" s="11">
        <f>'Activity data'!AZ12-'Net zero supporting data'!X129</f>
        <v>1783294.5163969977</v>
      </c>
      <c r="Y139" s="11">
        <f>'Activity data'!BA12-'Net zero supporting data'!Y129</f>
        <v>1786685.8856459721</v>
      </c>
      <c r="Z139" s="11">
        <f>'Activity data'!BB12-'Net zero supporting data'!Z129</f>
        <v>1788830.2670444981</v>
      </c>
      <c r="AA139" s="11">
        <f>'Activity data'!BC12-'Net zero supporting data'!AA129</f>
        <v>1791193.5833251621</v>
      </c>
      <c r="AB139" s="11">
        <f>'Activity data'!BD12-'Net zero supporting data'!AB129</f>
        <v>1793692.563873512</v>
      </c>
      <c r="AC139" s="11">
        <f>'Activity data'!BE12-'Net zero supporting data'!AC129</f>
        <v>1796359.3570325463</v>
      </c>
      <c r="AD139" s="11">
        <f>'Activity data'!BF12-'Net zero supporting data'!AD129</f>
        <v>1799189.670580521</v>
      </c>
      <c r="AE139" s="11">
        <f>'Activity data'!BG12-'Net zero supporting data'!AE129</f>
        <v>1800829.7791012807</v>
      </c>
      <c r="AF139" s="11">
        <f>'Activity data'!BH12-'Net zero supporting data'!AF129</f>
        <v>1802584.4735429229</v>
      </c>
      <c r="AG139" s="11">
        <f>'Activity data'!BI12-'Net zero supporting data'!AG129</f>
        <v>1804488.5196599266</v>
      </c>
      <c r="AH139" s="11">
        <f>'Activity data'!BJ12-'Net zero supporting data'!AH129</f>
        <v>1806539.5250157861</v>
      </c>
      <c r="AI139" s="11">
        <f>'Activity data'!BK12-'Net zero supporting data'!AI129</f>
        <v>1808735.4948114164</v>
      </c>
      <c r="AJ139" s="11">
        <f>'Activity data'!BL12-'Net zero supporting data'!AJ129</f>
        <v>1809671.1543101822</v>
      </c>
      <c r="AK139" s="11">
        <f>'Activity data'!BM12-'Net zero supporting data'!AK129</f>
        <v>1810253.076960376</v>
      </c>
      <c r="AL139" s="11">
        <f>'Activity data'!BN12-'Net zero supporting data'!AL129</f>
        <v>1810871.5751111819</v>
      </c>
      <c r="AM139" s="11">
        <f>'Activity data'!BO12-'Net zero supporting data'!AM129</f>
        <v>1811615.7899633073</v>
      </c>
      <c r="AN139" s="11">
        <f>'Activity data'!BP12-'Net zero supporting data'!AN129</f>
        <v>1812439.6732858641</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2152924.3767275931</v>
      </c>
      <c r="K140" s="11">
        <f>'Activity data'!AM13-'Net zero supporting data'!K130</f>
        <v>2159130.5149299321</v>
      </c>
      <c r="L140" s="11">
        <f>'Activity data'!AN13-'Net zero supporting data'!L130</f>
        <v>2165727.7554942262</v>
      </c>
      <c r="M140" s="11">
        <f>'Activity data'!AO13-'Net zero supporting data'!M130</f>
        <v>2172853.3138782699</v>
      </c>
      <c r="N140" s="11">
        <f>'Activity data'!AP13-'Net zero supporting data'!N130</f>
        <v>2180583.5505647501</v>
      </c>
      <c r="O140" s="11">
        <f>'Activity data'!AQ13-'Net zero supporting data'!O130</f>
        <v>2188902.001374952</v>
      </c>
      <c r="P140" s="11">
        <f>'Activity data'!AR13-'Net zero supporting data'!P130</f>
        <v>2194164.8262579287</v>
      </c>
      <c r="Q140" s="11">
        <f>'Activity data'!AS13-'Net zero supporting data'!Q130</f>
        <v>2199922.5057951473</v>
      </c>
      <c r="R140" s="11">
        <f>'Activity data'!AT13-'Net zero supporting data'!R130</f>
        <v>2206097.445978397</v>
      </c>
      <c r="S140" s="11">
        <f>'Activity data'!AU13-'Net zero supporting data'!S130</f>
        <v>2212720.0135140223</v>
      </c>
      <c r="T140" s="11">
        <f>'Activity data'!AV13-'Net zero supporting data'!T130</f>
        <v>2219724.9041725919</v>
      </c>
      <c r="U140" s="11">
        <f>'Activity data'!AW13-'Net zero supporting data'!U130</f>
        <v>2135375.4919939451</v>
      </c>
      <c r="V140" s="11">
        <f>'Activity data'!AX13-'Net zero supporting data'!V130</f>
        <v>2051001.9684502149</v>
      </c>
      <c r="W140" s="11">
        <f>'Activity data'!AY13-'Net zero supporting data'!W130</f>
        <v>1966542.4808062501</v>
      </c>
      <c r="X140" s="11">
        <f>'Activity data'!AZ13-'Net zero supporting data'!X130</f>
        <v>1881999.9778415086</v>
      </c>
      <c r="Y140" s="11">
        <f>'Activity data'!BA13-'Net zero supporting data'!Y130</f>
        <v>1797193.2891529717</v>
      </c>
      <c r="Z140" s="11">
        <f>'Activity data'!BB13-'Net zero supporting data'!Z130</f>
        <v>1710132.0392140481</v>
      </c>
      <c r="AA140" s="11">
        <f>'Activity data'!BC13-'Net zero supporting data'!AA130</f>
        <v>1623020.0868497659</v>
      </c>
      <c r="AB140" s="11">
        <f>'Activity data'!BD13-'Net zero supporting data'!AB130</f>
        <v>1535715.0417258572</v>
      </c>
      <c r="AC140" s="11">
        <f>'Activity data'!BE13-'Net zero supporting data'!AC130</f>
        <v>1448232.3729471588</v>
      </c>
      <c r="AD140" s="11">
        <f>'Activity data'!BF13-'Net zero supporting data'!AD130</f>
        <v>1360538.2580378815</v>
      </c>
      <c r="AE140" s="11">
        <f>'Activity data'!BG13-'Net zero supporting data'!AE130</f>
        <v>1362043.6451386986</v>
      </c>
      <c r="AF140" s="11">
        <f>'Activity data'!BH13-'Net zero supporting data'!AF130</f>
        <v>1363647.7551829955</v>
      </c>
      <c r="AG140" s="11">
        <f>'Activity data'!BI13-'Net zero supporting data'!AG130</f>
        <v>1365388.5713074198</v>
      </c>
      <c r="AH140" s="11">
        <f>'Activity data'!BJ13-'Net zero supporting data'!AH130</f>
        <v>1367263.861667437</v>
      </c>
      <c r="AI140" s="11">
        <f>'Activity data'!BK13-'Net zero supporting data'!AI130</f>
        <v>1369271.781103712</v>
      </c>
      <c r="AJ140" s="11">
        <f>'Activity data'!BL13-'Net zero supporting data'!AJ130</f>
        <v>1369908.9173884373</v>
      </c>
      <c r="AK140" s="11">
        <f>'Activity data'!BM13-'Net zero supporting data'!AK130</f>
        <v>1370151.3090708437</v>
      </c>
      <c r="AL140" s="11">
        <f>'Activity data'!BN13-'Net zero supporting data'!AL130</f>
        <v>1370417.8856226576</v>
      </c>
      <c r="AM140" s="11">
        <f>'Activity data'!BO13-'Net zero supporting data'!AM130</f>
        <v>1370804.1184571716</v>
      </c>
      <c r="AN140" s="11">
        <f>'Activity data'!BP13-'Net zero supporting data'!AN130</f>
        <v>1371261.1089041652</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4179206.1430594451</v>
      </c>
      <c r="K141" s="11">
        <f>'Activity data'!AM14-'Net zero supporting data'!K131</f>
        <v>4191253.3525110437</v>
      </c>
      <c r="L141" s="11">
        <f>'Activity data'!AN14-'Net zero supporting data'!L131</f>
        <v>4204059.7606652621</v>
      </c>
      <c r="M141" s="11">
        <f>'Activity data'!AO14-'Net zero supporting data'!M131</f>
        <v>4217891.7269401699</v>
      </c>
      <c r="N141" s="11">
        <f>'Activity data'!AP14-'Net zero supporting data'!N131</f>
        <v>4232897.4805080434</v>
      </c>
      <c r="O141" s="11">
        <f>'Activity data'!AQ14-'Net zero supporting data'!O131</f>
        <v>4249045.061492553</v>
      </c>
      <c r="P141" s="11">
        <f>'Activity data'!AR14-'Net zero supporting data'!P131</f>
        <v>4259261.1333242143</v>
      </c>
      <c r="Q141" s="11">
        <f>'Activity data'!AS14-'Net zero supporting data'!Q131</f>
        <v>4270437.8053670498</v>
      </c>
      <c r="R141" s="11">
        <f>'Activity data'!AT14-'Net zero supporting data'!R131</f>
        <v>4282424.4539580634</v>
      </c>
      <c r="S141" s="11">
        <f>'Activity data'!AU14-'Net zero supporting data'!S131</f>
        <v>4295280.0262331013</v>
      </c>
      <c r="T141" s="11">
        <f>'Activity data'!AV14-'Net zero supporting data'!T131</f>
        <v>4308877.7551585604</v>
      </c>
      <c r="U141" s="11">
        <f>'Activity data'!AW14-'Net zero supporting data'!U131</f>
        <v>4231497.7580321189</v>
      </c>
      <c r="V141" s="11">
        <f>'Activity data'!AX14-'Net zero supporting data'!V131</f>
        <v>4154459.2302111769</v>
      </c>
      <c r="W141" s="11">
        <f>'Activity data'!AY14-'Net zero supporting data'!W131</f>
        <v>4077683.6734364885</v>
      </c>
      <c r="X141" s="11">
        <f>'Activity data'!AZ14-'Net zero supporting data'!X131</f>
        <v>4001226.843646232</v>
      </c>
      <c r="Y141" s="11">
        <f>'Activity data'!BA14-'Net zero supporting data'!Y131</f>
        <v>3924752.9917531796</v>
      </c>
      <c r="Z141" s="11">
        <f>'Activity data'!BB14-'Net zero supporting data'!Z131</f>
        <v>3843826.1934037115</v>
      </c>
      <c r="AA141" s="11">
        <f>'Activity data'!BC14-'Net zero supporting data'!AA131</f>
        <v>3763178.9268624471</v>
      </c>
      <c r="AB141" s="11">
        <f>'Activity data'!BD14-'Net zero supporting data'!AB131</f>
        <v>3682527.7644152897</v>
      </c>
      <c r="AC141" s="11">
        <f>'Activity data'!BE14-'Net zero supporting data'!AC131</f>
        <v>3601945.5893336502</v>
      </c>
      <c r="AD141" s="11">
        <f>'Activity data'!BF14-'Net zero supporting data'!AD131</f>
        <v>3521393.1384509867</v>
      </c>
      <c r="AE141" s="11">
        <f>'Activity data'!BG14-'Net zero supporting data'!AE131</f>
        <v>3525289.4344766312</v>
      </c>
      <c r="AF141" s="11">
        <f>'Activity data'!BH14-'Net zero supporting data'!AF131</f>
        <v>3529441.2487089285</v>
      </c>
      <c r="AG141" s="11">
        <f>'Activity data'!BI14-'Net zero supporting data'!AG131</f>
        <v>3533946.8904427337</v>
      </c>
      <c r="AH141" s="11">
        <f>'Activity data'!BJ14-'Net zero supporting data'!AH131</f>
        <v>3538800.5831392491</v>
      </c>
      <c r="AI141" s="11">
        <f>'Activity data'!BK14-'Net zero supporting data'!AI131</f>
        <v>3543997.5510919602</v>
      </c>
      <c r="AJ141" s="11">
        <f>'Activity data'!BL14-'Net zero supporting data'!AJ131</f>
        <v>3545646.6097112484</v>
      </c>
      <c r="AK141" s="11">
        <f>'Activity data'!BM14-'Net zero supporting data'!AK131</f>
        <v>3546273.976418654</v>
      </c>
      <c r="AL141" s="11">
        <f>'Activity data'!BN14-'Net zero supporting data'!AL131</f>
        <v>3546963.9392586425</v>
      </c>
      <c r="AM141" s="11">
        <f>'Activity data'!BO14-'Net zero supporting data'!AM131</f>
        <v>3547963.6007126793</v>
      </c>
      <c r="AN141" s="11">
        <f>'Activity data'!BP14-'Net zero supporting data'!AN131</f>
        <v>3549146.3995166621</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21010.531565151978</v>
      </c>
      <c r="L157">
        <f>'Net zero Activity data'!AN47*'Net zero supporting data'!L154</f>
        <v>42010.063640000815</v>
      </c>
      <c r="M157">
        <f>'Net zero Activity data'!AO47*'Net zero supporting data'!M154</f>
        <v>63004.107297868031</v>
      </c>
      <c r="N157">
        <f>'Net zero Activity data'!AP47*'Net zero supporting data'!N154</f>
        <v>83992.78777460703</v>
      </c>
      <c r="O157">
        <f>'Net zero Activity data'!AQ47*'Net zero supporting data'!O154</f>
        <v>104973.45142559218</v>
      </c>
      <c r="P157">
        <f>'Net zero Activity data'!AR47*'Net zero supporting data'!P154</f>
        <v>125944.51816921835</v>
      </c>
      <c r="Q157">
        <f>'Net zero Activity data'!AS47*'Net zero supporting data'!Q154</f>
        <v>146906.5051293055</v>
      </c>
      <c r="R157">
        <f>'Net zero Activity data'!AT47*'Net zero supporting data'!R154</f>
        <v>167858.05988355074</v>
      </c>
      <c r="S157">
        <f>'Net zero Activity data'!AU47*'Net zero supporting data'!S154</f>
        <v>188801.88500551338</v>
      </c>
      <c r="T157">
        <f>'Net zero Activity data'!AV47*'Net zero supporting data'!T154</f>
        <v>209734.69406801427</v>
      </c>
      <c r="U157">
        <f>'Net zero Activity data'!AW47*'Net zero supporting data'!U154</f>
        <v>230659.3758203646</v>
      </c>
      <c r="V157">
        <f>'Net zero Activity data'!AX47*'Net zero supporting data'!V154</f>
        <v>251566.86199289432</v>
      </c>
      <c r="W157">
        <f>'Net zero Activity data'!AY47*'Net zero supporting data'!W154</f>
        <v>272461.74690241349</v>
      </c>
      <c r="X157">
        <f>'Net zero Activity data'!AZ47*'Net zero supporting data'!X154</f>
        <v>293343.97014463408</v>
      </c>
      <c r="Y157">
        <f>'Net zero Activity data'!BA47*'Net zero supporting data'!Y154</f>
        <v>314206.54144134687</v>
      </c>
      <c r="Z157">
        <f>'Net zero Activity data'!BB47*'Net zero supporting data'!Z154</f>
        <v>335063.77365078754</v>
      </c>
      <c r="AA157">
        <f>'Net zero Activity data'!BC47*'Net zero supporting data'!AA154</f>
        <v>355905.41031039436</v>
      </c>
      <c r="AB157">
        <f>'Net zero Activity data'!BD47*'Net zero supporting data'!AB154</f>
        <v>376728.68668114842</v>
      </c>
      <c r="AC157">
        <f>'Net zero Activity data'!BE47*'Net zero supporting data'!AC154</f>
        <v>397548.89365570113</v>
      </c>
      <c r="AD157">
        <f>'Net zero Activity data'!BF47*'Net zero supporting data'!AD154</f>
        <v>418358.77275898121</v>
      </c>
      <c r="AE157">
        <f>'Net zero Activity data'!BG47*'Net zero supporting data'!AE154</f>
        <v>418245.87588283786</v>
      </c>
      <c r="AF157">
        <f>'Net zero Activity data'!BH47*'Net zero supporting data'!AF154</f>
        <v>418129.07334579004</v>
      </c>
      <c r="AG157">
        <f>'Net zero Activity data'!BI47*'Net zero supporting data'!AG154</f>
        <v>418019.40498619014</v>
      </c>
      <c r="AH157">
        <f>'Net zero Activity data'!BJ47*'Net zero supporting data'!AH154</f>
        <v>417908.6418603725</v>
      </c>
      <c r="AI157">
        <f>'Net zero Activity data'!BK47*'Net zero supporting data'!AI154</f>
        <v>417796.473443405</v>
      </c>
      <c r="AJ157">
        <f>'Net zero Activity data'!BL47*'Net zero supporting data'!AJ154</f>
        <v>417682.59963462659</v>
      </c>
      <c r="AK157">
        <f>'Net zero Activity data'!BM47*'Net zero supporting data'!AK154</f>
        <v>417570.21603103628</v>
      </c>
      <c r="AL157">
        <f>'Net zero Activity data'!BN47*'Net zero supporting data'!AL154</f>
        <v>417546.17829023529</v>
      </c>
      <c r="AM157">
        <f>'Net zero Activity data'!BO47*'Net zero supporting data'!AM154</f>
        <v>417535.65732506133</v>
      </c>
      <c r="AN157">
        <f>'Net zero Activity data'!BP47*'Net zero supporting data'!AN154</f>
        <v>417521.29973903944</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138.66950833000308</v>
      </c>
      <c r="L158">
        <f>'Net zero Activity data'!AN48*'Net zero supporting data'!L155</f>
        <v>277.26642002400541</v>
      </c>
      <c r="M158">
        <f>'Net zero Activity data'!AO48*'Net zero supporting data'!M155</f>
        <v>415.82710816592902</v>
      </c>
      <c r="N158">
        <f>'Net zero Activity data'!AP48*'Net zero supporting data'!N155</f>
        <v>554.35239931240653</v>
      </c>
      <c r="O158">
        <f>'Net zero Activity data'!AQ48*'Net zero supporting data'!O155</f>
        <v>692.82477940890851</v>
      </c>
      <c r="P158">
        <f>'Net zero Activity data'!AR48*'Net zero supporting data'!P155</f>
        <v>831.23381991684153</v>
      </c>
      <c r="Q158">
        <f>'Net zero Activity data'!AS48*'Net zero supporting data'!Q155</f>
        <v>969.58293385341653</v>
      </c>
      <c r="R158">
        <f>'Net zero Activity data'!AT48*'Net zero supporting data'!R155</f>
        <v>1107.8631952314349</v>
      </c>
      <c r="S158">
        <f>'Net zero Activity data'!AU48*'Net zero supporting data'!S155</f>
        <v>1246.0924410363887</v>
      </c>
      <c r="T158">
        <f>'Net zero Activity data'!AV48*'Net zero supporting data'!T155</f>
        <v>1384.2489808488945</v>
      </c>
      <c r="U158">
        <f>'Net zero Activity data'!AW48*'Net zero supporting data'!U155</f>
        <v>1522.3518804144067</v>
      </c>
      <c r="V158">
        <f>'Net zero Activity data'!AX48*'Net zero supporting data'!V155</f>
        <v>1660.3412891531027</v>
      </c>
      <c r="W158">
        <f>'Net zero Activity data'!AY48*'Net zero supporting data'!W155</f>
        <v>1798.2475295559293</v>
      </c>
      <c r="X158">
        <f>'Net zero Activity data'!AZ48*'Net zero supporting data'!X155</f>
        <v>1936.0702029545853</v>
      </c>
      <c r="Y158">
        <f>'Net zero Activity data'!BA48*'Net zero supporting data'!Y155</f>
        <v>2073.7631735128898</v>
      </c>
      <c r="Z158">
        <f>'Net zero Activity data'!BB48*'Net zero supporting data'!Z155</f>
        <v>2211.4209060951985</v>
      </c>
      <c r="AA158">
        <f>'Net zero Activity data'!BC48*'Net zero supporting data'!AA155</f>
        <v>2348.9757080486033</v>
      </c>
      <c r="AB158">
        <f>'Net zero Activity data'!BD48*'Net zero supporting data'!AB155</f>
        <v>2486.4093320955799</v>
      </c>
      <c r="AC158">
        <f>'Net zero Activity data'!BE48*'Net zero supporting data'!AC155</f>
        <v>2623.8226981276275</v>
      </c>
      <c r="AD158">
        <f>'Net zero Activity data'!BF48*'Net zero supporting data'!AD155</f>
        <v>2761.1679002092765</v>
      </c>
      <c r="AE158">
        <f>'Net zero Activity data'!BG48*'Net zero supporting data'!AE155</f>
        <v>2760.4227808267301</v>
      </c>
      <c r="AF158">
        <f>'Net zero Activity data'!BH48*'Net zero supporting data'!AF155</f>
        <v>2759.651884082215</v>
      </c>
      <c r="AG158">
        <f>'Net zero Activity data'!BI48*'Net zero supporting data'!AG155</f>
        <v>2758.9280729088555</v>
      </c>
      <c r="AH158">
        <f>'Net zero Activity data'!BJ48*'Net zero supporting data'!AH155</f>
        <v>2758.1970362784591</v>
      </c>
      <c r="AI158">
        <f>'Net zero Activity data'!BK48*'Net zero supporting data'!AI155</f>
        <v>2757.4567247264736</v>
      </c>
      <c r="AJ158">
        <f>'Net zero Activity data'!BL48*'Net zero supporting data'!AJ155</f>
        <v>2756.7051575885362</v>
      </c>
      <c r="AK158">
        <f>'Net zero Activity data'!BM48*'Net zero supporting data'!AK155</f>
        <v>2755.96342580484</v>
      </c>
      <c r="AL158">
        <f>'Net zero Activity data'!BN48*'Net zero supporting data'!AL155</f>
        <v>2755.8047767155535</v>
      </c>
      <c r="AM158">
        <f>'Net zero Activity data'!BO48*'Net zero supporting data'!AM155</f>
        <v>2755.7353383454051</v>
      </c>
      <c r="AN158">
        <f>'Net zero Activity data'!BP48*'Net zero supporting data'!AN155</f>
        <v>2755.6405782776606</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1032524.2665132037</v>
      </c>
      <c r="L159">
        <f>'Net zero Activity data'!AN50*'Net zero supporting data'!L156</f>
        <v>2079082.3204412484</v>
      </c>
      <c r="M159">
        <f>'Net zero Activity data'!AO50*'Net zero supporting data'!M156</f>
        <v>3137061.064269328</v>
      </c>
      <c r="N159">
        <f>'Net zero Activity data'!AP50*'Net zero supporting data'!N156</f>
        <v>4211396.5702997213</v>
      </c>
      <c r="O159">
        <f>'Net zero Activity data'!AQ50*'Net zero supporting data'!O156</f>
        <v>5306331.8958733678</v>
      </c>
      <c r="P159">
        <f>'Net zero Activity data'!AR50*'Net zero supporting data'!P156</f>
        <v>6418043.1251123138</v>
      </c>
      <c r="Q159">
        <f>'Net zero Activity data'!AS50*'Net zero supporting data'!Q156</f>
        <v>7552992.7941314615</v>
      </c>
      <c r="R159">
        <f>'Net zero Activity data'!AT50*'Net zero supporting data'!R156</f>
        <v>8706407.5686493609</v>
      </c>
      <c r="S159">
        <f>'Net zero Activity data'!AU50*'Net zero supporting data'!S156</f>
        <v>9886203.2362882253</v>
      </c>
      <c r="T159">
        <f>'Net zero Activity data'!AV50*'Net zero supporting data'!T156</f>
        <v>11086880.970066791</v>
      </c>
      <c r="U159">
        <f>'Net zero Activity data'!AW50*'Net zero supporting data'!U156</f>
        <v>12324324.945856733</v>
      </c>
      <c r="V159">
        <f>'Net zero Activity data'!AX50*'Net zero supporting data'!V156</f>
        <v>13594434.429216249</v>
      </c>
      <c r="W159">
        <f>'Net zero Activity data'!AY50*'Net zero supporting data'!W156</f>
        <v>14898665.629349636</v>
      </c>
      <c r="X159">
        <f>'Net zero Activity data'!AZ50*'Net zero supporting data'!X156</f>
        <v>16255984.580849716</v>
      </c>
      <c r="Y159">
        <f>'Net zero Activity data'!BA50*'Net zero supporting data'!Y156</f>
        <v>17632015.305612616</v>
      </c>
      <c r="Z159">
        <f>'Net zero Activity data'!BB50*'Net zero supporting data'!Z156</f>
        <v>19045707.591243841</v>
      </c>
      <c r="AA159">
        <f>'Net zero Activity data'!BC50*'Net zero supporting data'!AA156</f>
        <v>20513641.979224913</v>
      </c>
      <c r="AB159">
        <f>'Net zero Activity data'!BD50*'Net zero supporting data'!AB156</f>
        <v>21995857.272786155</v>
      </c>
      <c r="AC159">
        <f>'Net zero Activity data'!BE50*'Net zero supporting data'!AC156</f>
        <v>23512582.838675391</v>
      </c>
      <c r="AD159">
        <f>'Net zero Activity data'!BF50*'Net zero supporting data'!AD156</f>
        <v>25065281.487076748</v>
      </c>
      <c r="AE159">
        <f>'Net zero Activity data'!BG50*'Net zero supporting data'!AE156</f>
        <v>25390571.544101615</v>
      </c>
      <c r="AF159">
        <f>'Net zero Activity data'!BH50*'Net zero supporting data'!AF156</f>
        <v>25701300.070633218</v>
      </c>
      <c r="AG159">
        <f>'Net zero Activity data'!BI50*'Net zero supporting data'!AG156</f>
        <v>26022858.480677605</v>
      </c>
      <c r="AH159">
        <f>'Net zero Activity data'!BJ50*'Net zero supporting data'!AH156</f>
        <v>26356575.328087069</v>
      </c>
      <c r="AI159">
        <f>'Net zero Activity data'!BK50*'Net zero supporting data'!AI156</f>
        <v>26703843.053415086</v>
      </c>
      <c r="AJ159">
        <f>'Net zero Activity data'!BL50*'Net zero supporting data'!AJ156</f>
        <v>27044484.895205416</v>
      </c>
      <c r="AK159">
        <f>'Net zero Activity data'!BM50*'Net zero supporting data'!AK156</f>
        <v>27087123.027796984</v>
      </c>
      <c r="AL159">
        <f>'Net zero Activity data'!BN50*'Net zero supporting data'!AL156</f>
        <v>27084856.027474444</v>
      </c>
      <c r="AM159">
        <f>'Net zero Activity data'!BO50*'Net zero supporting data'!AM156</f>
        <v>27097174.40498155</v>
      </c>
      <c r="AN159">
        <f>'Net zero Activity data'!BP50*'Net zero supporting data'!AN156</f>
        <v>27096544.124172319</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3019070.7685188036</v>
      </c>
      <c r="L160">
        <f>'Net zero Activity data'!AN51*'Net zero supporting data'!L156</f>
        <v>6079175.9211483374</v>
      </c>
      <c r="M160">
        <f>'Net zero Activity data'!AO51*'Net zero supporting data'!M156</f>
        <v>9172674.8371515442</v>
      </c>
      <c r="N160">
        <f>'Net zero Activity data'!AP51*'Net zero supporting data'!N156</f>
        <v>12314000.447629809</v>
      </c>
      <c r="O160">
        <f>'Net zero Activity data'!AQ51*'Net zero supporting data'!O156</f>
        <v>15515559.328198496</v>
      </c>
      <c r="P160">
        <f>'Net zero Activity data'!AR51*'Net zero supporting data'!P156</f>
        <v>18766170.460626043</v>
      </c>
      <c r="Q160">
        <f>'Net zero Activity data'!AS51*'Net zero supporting data'!Q156</f>
        <v>22084730.111574434</v>
      </c>
      <c r="R160">
        <f>'Net zero Activity data'!AT51*'Net zero supporting data'!R156</f>
        <v>25457281.191157382</v>
      </c>
      <c r="S160">
        <f>'Net zero Activity data'!AU51*'Net zero supporting data'!S156</f>
        <v>28906969.23095715</v>
      </c>
      <c r="T160">
        <f>'Net zero Activity data'!AV51*'Net zero supporting data'!T156</f>
        <v>32417715.821643606</v>
      </c>
      <c r="U160">
        <f>'Net zero Activity data'!AW51*'Net zero supporting data'!U156</f>
        <v>36035965.829077527</v>
      </c>
      <c r="V160">
        <f>'Net zero Activity data'!AX51*'Net zero supporting data'!V156</f>
        <v>39749728.825639695</v>
      </c>
      <c r="W160">
        <f>'Net zero Activity data'!AY51*'Net zero supporting data'!W156</f>
        <v>43563262.724469922</v>
      </c>
      <c r="X160">
        <f>'Net zero Activity data'!AZ51*'Net zero supporting data'!X156</f>
        <v>47532023.656228691</v>
      </c>
      <c r="Y160">
        <f>'Net zero Activity data'!BA51*'Net zero supporting data'!Y156</f>
        <v>51555497.265952602</v>
      </c>
      <c r="Z160">
        <f>'Net zero Activity data'!BB51*'Net zero supporting data'!Z156</f>
        <v>55689092.178586252</v>
      </c>
      <c r="AA160">
        <f>'Net zero Activity data'!BC51*'Net zero supporting data'!AA156</f>
        <v>59981289.41267471</v>
      </c>
      <c r="AB160">
        <f>'Net zero Activity data'!BD51*'Net zero supporting data'!AB156</f>
        <v>64315243.597164609</v>
      </c>
      <c r="AC160">
        <f>'Net zero Activity data'!BE51*'Net zero supporting data'!AC156</f>
        <v>68750104.80900304</v>
      </c>
      <c r="AD160">
        <f>'Net zero Activity data'!BF51*'Net zero supporting data'!AD156</f>
        <v>73290150.262401834</v>
      </c>
      <c r="AE160">
        <f>'Net zero Activity data'!BG51*'Net zero supporting data'!AE156</f>
        <v>74241288.878998235</v>
      </c>
      <c r="AF160">
        <f>'Net zero Activity data'!BH51*'Net zero supporting data'!AF156</f>
        <v>75149850.006151646</v>
      </c>
      <c r="AG160">
        <f>'Net zero Activity data'!BI51*'Net zero supporting data'!AG156</f>
        <v>76090077.396075159</v>
      </c>
      <c r="AH160">
        <f>'Net zero Activity data'!BJ51*'Net zero supporting data'!AH156</f>
        <v>77065855.701391414</v>
      </c>
      <c r="AI160">
        <f>'Net zero Activity data'!BK51*'Net zero supporting data'!AI156</f>
        <v>78081256.377569526</v>
      </c>
      <c r="AJ160">
        <f>'Net zero Activity data'!BL51*'Net zero supporting data'!AJ156</f>
        <v>79077283.163997069</v>
      </c>
      <c r="AK160">
        <f>'Net zero Activity data'!BM51*'Net zero supporting data'!AK156</f>
        <v>79201955.817131072</v>
      </c>
      <c r="AL160">
        <f>'Net zero Activity data'!BN51*'Net zero supporting data'!AL156</f>
        <v>79195327.174465716</v>
      </c>
      <c r="AM160">
        <f>'Net zero Activity data'!BO51*'Net zero supporting data'!AM156</f>
        <v>79231345.750157773</v>
      </c>
      <c r="AN160">
        <f>'Net zero Activity data'!BP51*'Net zero supporting data'!AN156</f>
        <v>79229502.827498406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161503.2634310931</v>
      </c>
      <c r="L161">
        <f>'Net zero Activity data'!AN52*'Net zero supporting data'!L156</f>
        <v>325201.63504443644</v>
      </c>
      <c r="M161">
        <f>'Net zero Activity data'!AO52*'Net zero supporting data'!M156</f>
        <v>490686.38471136201</v>
      </c>
      <c r="N161">
        <f>'Net zero Activity data'!AP52*'Net zero supporting data'!N156</f>
        <v>658729.59286736557</v>
      </c>
      <c r="O161">
        <f>'Net zero Activity data'!AQ52*'Net zero supporting data'!O156</f>
        <v>829994.9413548134</v>
      </c>
      <c r="P161">
        <f>'Net zero Activity data'!AR52*'Net zero supporting data'!P156</f>
        <v>1003884.3087412079</v>
      </c>
      <c r="Q161">
        <f>'Net zero Activity data'!AS52*'Net zero supporting data'!Q156</f>
        <v>1181408.5387485297</v>
      </c>
      <c r="R161">
        <f>'Net zero Activity data'!AT52*'Net zero supporting data'!R156</f>
        <v>1361821.0057633156</v>
      </c>
      <c r="S161">
        <f>'Net zero Activity data'!AU52*'Net zero supporting data'!S156</f>
        <v>1546359.8652217877</v>
      </c>
      <c r="T161">
        <f>'Net zero Activity data'!AV52*'Net zero supporting data'!T156</f>
        <v>1734165.0128810538</v>
      </c>
      <c r="U161">
        <f>'Net zero Activity data'!AW52*'Net zero supporting data'!U156</f>
        <v>1927720.9871906091</v>
      </c>
      <c r="V161">
        <f>'Net zero Activity data'!AX52*'Net zero supporting data'!V156</f>
        <v>2126386.3678794783</v>
      </c>
      <c r="W161">
        <f>'Net zero Activity data'!AY52*'Net zero supporting data'!W156</f>
        <v>2330388.9292928865</v>
      </c>
      <c r="X161">
        <f>'Net zero Activity data'!AZ52*'Net zero supporting data'!X156</f>
        <v>2542695.261738129</v>
      </c>
      <c r="Y161">
        <f>'Net zero Activity data'!BA52*'Net zero supporting data'!Y156</f>
        <v>2757928.4139633398</v>
      </c>
      <c r="Z161">
        <f>'Net zero Activity data'!BB52*'Net zero supporting data'!Z156</f>
        <v>2979052.43498787</v>
      </c>
      <c r="AA161">
        <f>'Net zero Activity data'!BC52*'Net zero supporting data'!AA156</f>
        <v>3208660.7859492139</v>
      </c>
      <c r="AB161">
        <f>'Net zero Activity data'!BD52*'Net zero supporting data'!AB156</f>
        <v>3440502.8983152537</v>
      </c>
      <c r="AC161">
        <f>'Net zero Activity data'!BE52*'Net zero supporting data'!AC156</f>
        <v>3677742.9676917247</v>
      </c>
      <c r="AD161">
        <f>'Net zero Activity data'!BF52*'Net zero supporting data'!AD156</f>
        <v>3920609.8009223808</v>
      </c>
      <c r="AE161">
        <f>'Net zero Activity data'!BG52*'Net zero supporting data'!AE156</f>
        <v>3971490.3540241607</v>
      </c>
      <c r="AF161">
        <f>'Net zero Activity data'!BH52*'Net zero supporting data'!AF156</f>
        <v>4020093.2515090378</v>
      </c>
      <c r="AG161">
        <f>'Net zero Activity data'!BI52*'Net zero supporting data'!AG156</f>
        <v>4070390.1155055203</v>
      </c>
      <c r="AH161">
        <f>'Net zero Activity data'!BJ52*'Net zero supporting data'!AH156</f>
        <v>4122588.7530257506</v>
      </c>
      <c r="AI161">
        <f>'Net zero Activity data'!BK52*'Net zero supporting data'!AI156</f>
        <v>4176906.9639808917</v>
      </c>
      <c r="AJ161">
        <f>'Net zero Activity data'!BL52*'Net zero supporting data'!AJ156</f>
        <v>4230188.7810718343</v>
      </c>
      <c r="AK161">
        <f>'Net zero Activity data'!BM52*'Net zero supporting data'!AK156</f>
        <v>4236858.0650620311</v>
      </c>
      <c r="AL161">
        <f>'Net zero Activity data'!BN52*'Net zero supporting data'!AL156</f>
        <v>4236503.4700542782</v>
      </c>
      <c r="AM161">
        <f>'Net zero Activity data'!BO52*'Net zero supporting data'!AM156</f>
        <v>4238430.2607671898</v>
      </c>
      <c r="AN161">
        <f>'Net zero Activity data'!BP52*'Net zero supporting data'!AN156</f>
        <v>4238331.6747960215</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1038226.6654664215</v>
      </c>
      <c r="L162">
        <f>'Net zero Activity data'!AN53*'Net zero supporting data'!L156</f>
        <v>2083610.6384272259</v>
      </c>
      <c r="M162">
        <f>'Net zero Activity data'!AO53*'Net zero supporting data'!M156</f>
        <v>3126098.4696548199</v>
      </c>
      <c r="N162">
        <f>'Net zero Activity data'!AP53*'Net zero supporting data'!N156</f>
        <v>4178767.2485356964</v>
      </c>
      <c r="O162">
        <f>'Net zero Activity data'!AQ53*'Net zero supporting data'!O156</f>
        <v>5251942.5738072908</v>
      </c>
      <c r="P162">
        <f>'Net zero Activity data'!AR53*'Net zero supporting data'!P156</f>
        <v>6344303.3774201637</v>
      </c>
      <c r="Q162">
        <f>'Net zero Activity data'!AS53*'Net zero supporting data'!Q156</f>
        <v>7463959.0977938604</v>
      </c>
      <c r="R162">
        <f>'Net zero Activity data'!AT53*'Net zero supporting data'!R156</f>
        <v>8594854.6785829794</v>
      </c>
      <c r="S162">
        <f>'Net zero Activity data'!AU53*'Net zero supporting data'!S156</f>
        <v>9756952.8178477772</v>
      </c>
      <c r="T162">
        <f>'Net zero Activity data'!AV53*'Net zero supporting data'!T156</f>
        <v>10932486.408164933</v>
      </c>
      <c r="U162">
        <f>'Net zero Activity data'!AW53*'Net zero supporting data'!U156</f>
        <v>12076638.312998747</v>
      </c>
      <c r="V162">
        <f>'Net zero Activity data'!AX53*'Net zero supporting data'!V156</f>
        <v>13239422.79390824</v>
      </c>
      <c r="W162">
        <f>'Net zero Activity data'!AY53*'Net zero supporting data'!W156</f>
        <v>14419724.028490117</v>
      </c>
      <c r="X162">
        <f>'Net zero Activity data'!AZ53*'Net zero supporting data'!X156</f>
        <v>15659732.499332301</v>
      </c>
      <c r="Y162">
        <f>'Net zero Activity data'!BA53*'Net zero supporting data'!Y156</f>
        <v>16868032.759811349</v>
      </c>
      <c r="Z162">
        <f>'Net zero Activity data'!BB53*'Net zero supporting data'!Z156</f>
        <v>18108026.328388911</v>
      </c>
      <c r="AA162">
        <f>'Net zero Activity data'!BC53*'Net zero supporting data'!AA156</f>
        <v>19394244.521369021</v>
      </c>
      <c r="AB162">
        <f>'Net zero Activity data'!BD53*'Net zero supporting data'!AB156</f>
        <v>20628830.189280398</v>
      </c>
      <c r="AC162">
        <f>'Net zero Activity data'!BE53*'Net zero supporting data'!AC156</f>
        <v>21855311.506114066</v>
      </c>
      <c r="AD162">
        <f>'Net zero Activity data'!BF53*'Net zero supporting data'!AD156</f>
        <v>23072602.304803066</v>
      </c>
      <c r="AE162">
        <f>'Net zero Activity data'!BG53*'Net zero supporting data'!AE156</f>
        <v>23271687.94097288</v>
      </c>
      <c r="AF162">
        <f>'Net zero Activity data'!BH53*'Net zero supporting data'!AF156</f>
        <v>23416799.658652943</v>
      </c>
      <c r="AG162">
        <f>'Net zero Activity data'!BI53*'Net zero supporting data'!AG156</f>
        <v>23561459.393058464</v>
      </c>
      <c r="AH162">
        <f>'Net zero Activity data'!BJ53*'Net zero supporting data'!AH156</f>
        <v>23707415.701606348</v>
      </c>
      <c r="AI162">
        <f>'Net zero Activity data'!BK53*'Net zero supporting data'!AI156</f>
        <v>23856329.387606468</v>
      </c>
      <c r="AJ162">
        <f>'Net zero Activity data'!BL53*'Net zero supporting data'!AJ156</f>
        <v>23988099.303658232</v>
      </c>
      <c r="AK162">
        <f>'Net zero Activity data'!BM53*'Net zero supporting data'!AK156</f>
        <v>23545793.940822661</v>
      </c>
      <c r="AL162">
        <f>'Net zero Activity data'!BN53*'Net zero supporting data'!AL156</f>
        <v>23023279.697820317</v>
      </c>
      <c r="AM162">
        <f>'Net zero Activity data'!BO53*'Net zero supporting data'!AM156</f>
        <v>22531127.061425932</v>
      </c>
      <c r="AN162">
        <f>'Net zero Activity data'!BP53*'Net zero supporting data'!AN156</f>
        <v>22020032.888521854</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1262760.0312527511</v>
      </c>
      <c r="L163">
        <f>'Net zero Activity data'!AN55*'Net zero supporting data'!L156</f>
        <v>2594443.1459437199</v>
      </c>
      <c r="M163">
        <f>'Net zero Activity data'!AO55*'Net zero supporting data'!M156</f>
        <v>3983832.3636121289</v>
      </c>
      <c r="N163">
        <f>'Net zero Activity data'!AP55*'Net zero supporting data'!N156</f>
        <v>5448791.6464776844</v>
      </c>
      <c r="O163">
        <f>'Net zero Activity data'!AQ55*'Net zero supporting data'!O156</f>
        <v>7005163.6296790037</v>
      </c>
      <c r="P163">
        <f>'Net zero Activity data'!AR55*'Net zero supporting data'!P156</f>
        <v>8654264.7576748673</v>
      </c>
      <c r="Q163">
        <f>'Net zero Activity data'!AS55*'Net zero supporting data'!Q156</f>
        <v>10410537.921747385</v>
      </c>
      <c r="R163">
        <f>'Net zero Activity data'!AT55*'Net zero supporting data'!R156</f>
        <v>12255113.797749901</v>
      </c>
      <c r="S163">
        <f>'Net zero Activity data'!AU55*'Net zero supporting data'!S156</f>
        <v>14219749.294728689</v>
      </c>
      <c r="T163">
        <f>'Net zero Activity data'!AV55*'Net zero supporting data'!T156</f>
        <v>16282681.473917017</v>
      </c>
      <c r="U163">
        <f>'Net zero Activity data'!AW55*'Net zero supporting data'!U156</f>
        <v>18583254.011649486</v>
      </c>
      <c r="V163">
        <f>'Net zero Activity data'!AX55*'Net zero supporting data'!V156</f>
        <v>21049423.237062939</v>
      </c>
      <c r="W163">
        <f>'Net zero Activity data'!AY55*'Net zero supporting data'!W156</f>
        <v>23689680.892278146</v>
      </c>
      <c r="X163">
        <f>'Net zero Activity data'!AZ55*'Net zero supporting data'!X156</f>
        <v>26586563.647611614</v>
      </c>
      <c r="Y163">
        <f>'Net zero Activity data'!BA55*'Net zero supporting data'!Y156</f>
        <v>29598599.761391003</v>
      </c>
      <c r="Z163">
        <f>'Net zero Activity data'!BB55*'Net zero supporting data'!Z156</f>
        <v>32844957.865793884</v>
      </c>
      <c r="AA163">
        <f>'Net zero Activity data'!BC55*'Net zero supporting data'!AA156</f>
        <v>36369061.592884399</v>
      </c>
      <c r="AB163">
        <f>'Net zero Activity data'!BD55*'Net zero supporting data'!AB156</f>
        <v>40001390.944463007</v>
      </c>
      <c r="AC163">
        <f>'Net zero Activity data'!BE55*'Net zero supporting data'!AC156</f>
        <v>43831603.282852173</v>
      </c>
      <c r="AD163">
        <f>'Net zero Activity data'!BF55*'Net zero supporting data'!AD156</f>
        <v>47869020.264081411</v>
      </c>
      <c r="AE163">
        <f>'Net zero Activity data'!BG55*'Net zero supporting data'!AE156</f>
        <v>49644355.600387536</v>
      </c>
      <c r="AF163">
        <f>'Net zero Activity data'!BH55*'Net zero supporting data'!AF156</f>
        <v>51368249.217267156</v>
      </c>
      <c r="AG163">
        <f>'Net zero Activity data'!BI55*'Net zero supporting data'!AG156</f>
        <v>53154643.92286516</v>
      </c>
      <c r="AH163">
        <f>'Net zero Activity data'!BJ55*'Net zero supporting data'!AH156</f>
        <v>55010679.369428284</v>
      </c>
      <c r="AI163">
        <f>'Net zero Activity data'!BK55*'Net zero supporting data'!AI156</f>
        <v>56943948.408696748</v>
      </c>
      <c r="AJ163">
        <f>'Net zero Activity data'!BL55*'Net zero supporting data'!AJ156</f>
        <v>58909296.114368141</v>
      </c>
      <c r="AK163">
        <f>'Net zero Activity data'!BM55*'Net zero supporting data'!AK156</f>
        <v>59499568.632999212</v>
      </c>
      <c r="AL163">
        <f>'Net zero Activity data'!BN55*'Net zero supporting data'!AL156</f>
        <v>59876202.805733107</v>
      </c>
      <c r="AM163">
        <f>'Net zero Activity data'!BO55*'Net zero supporting data'!AM156</f>
        <v>60316542.238031991</v>
      </c>
      <c r="AN163">
        <f>'Net zero Activity data'!BP55*'Net zero supporting data'!AN156</f>
        <v>60690921.457823813</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189732.55116353219</v>
      </c>
      <c r="L164">
        <f>'Net zero Activity data'!AN56*'Net zero supporting data'!L156</f>
        <v>380102.60124941601</v>
      </c>
      <c r="M164">
        <f>'Net zero Activity data'!AO56*'Net zero supporting data'!M156</f>
        <v>571231.48369672836</v>
      </c>
      <c r="N164">
        <f>'Net zero Activity data'!AP56*'Net zero supporting data'!N156</f>
        <v>763256.42645453382</v>
      </c>
      <c r="O164">
        <f>'Net zero Activity data'!AQ56*'Net zero supporting data'!O156</f>
        <v>956303.90433460358</v>
      </c>
      <c r="P164">
        <f>'Net zero Activity data'!AR56*'Net zero supporting data'!P156</f>
        <v>1149216.0761877985</v>
      </c>
      <c r="Q164">
        <f>'Net zero Activity data'!AS56*'Net zero supporting data'!Q156</f>
        <v>1342930.539815038</v>
      </c>
      <c r="R164">
        <f>'Net zero Activity data'!AT56*'Net zero supporting data'!R156</f>
        <v>1537516.5616844287</v>
      </c>
      <c r="S164">
        <f>'Net zero Activity data'!AU56*'Net zero supporting data'!S156</f>
        <v>1733081.544600578</v>
      </c>
      <c r="T164">
        <f>'Net zero Activity data'!AV56*'Net zero supporting data'!T156</f>
        <v>1929682.8638704144</v>
      </c>
      <c r="U164">
        <f>'Net zero Activity data'!AW56*'Net zero supporting data'!U156</f>
        <v>2125598.7446020911</v>
      </c>
      <c r="V164">
        <f>'Net zero Activity data'!AX56*'Net zero supporting data'!V156</f>
        <v>2322377.0788480095</v>
      </c>
      <c r="W164">
        <f>'Net zero Activity data'!AY56*'Net zero supporting data'!W156</f>
        <v>2520083.0160334669</v>
      </c>
      <c r="X164">
        <f>'Net zero Activity data'!AZ56*'Net zero supporting data'!X156</f>
        <v>2718838.296780955</v>
      </c>
      <c r="Y164">
        <f>'Net zero Activity data'!BA56*'Net zero supporting data'!Y156</f>
        <v>2918580.8899203343</v>
      </c>
      <c r="Z164">
        <f>'Net zero Activity data'!BB56*'Net zero supporting data'!Z156</f>
        <v>3116889.3571579764</v>
      </c>
      <c r="AA164">
        <f>'Net zero Activity data'!BC56*'Net zero supporting data'!AA156</f>
        <v>3316070.1936278446</v>
      </c>
      <c r="AB164">
        <f>'Net zero Activity data'!BD56*'Net zero supporting data'!AB156</f>
        <v>3516031.6973707266</v>
      </c>
      <c r="AC164">
        <f>'Net zero Activity data'!BE56*'Net zero supporting data'!AC156</f>
        <v>3716884.7091595526</v>
      </c>
      <c r="AD164">
        <f>'Net zero Activity data'!BF56*'Net zero supporting data'!AD156</f>
        <v>3918674.7053748635</v>
      </c>
      <c r="AE164">
        <f>'Net zero Activity data'!BG56*'Net zero supporting data'!AE156</f>
        <v>3922246.8978343154</v>
      </c>
      <c r="AF164">
        <f>'Net zero Activity data'!BH56*'Net zero supporting data'!AF156</f>
        <v>3926068.6609516563</v>
      </c>
      <c r="AG164">
        <f>'Net zero Activity data'!BI56*'Net zero supporting data'!AG156</f>
        <v>3930215.7153053866</v>
      </c>
      <c r="AH164">
        <f>'Net zero Activity data'!BJ56*'Net zero supporting data'!AH156</f>
        <v>3934682.8501161388</v>
      </c>
      <c r="AI164">
        <f>'Net zero Activity data'!BK56*'Net zero supporting data'!AI156</f>
        <v>3939465.7206675946</v>
      </c>
      <c r="AJ164">
        <f>'Net zero Activity data'!BL56*'Net zero supporting data'!AJ156</f>
        <v>3941503.6076511699</v>
      </c>
      <c r="AK164">
        <f>'Net zero Activity data'!BM56*'Net zero supporting data'!AK156</f>
        <v>3942771.0479922779</v>
      </c>
      <c r="AL164">
        <f>'Net zero Activity data'!BN56*'Net zero supporting data'!AL156</f>
        <v>3944118.1505788006</v>
      </c>
      <c r="AM164">
        <f>'Net zero Activity data'!BO56*'Net zero supporting data'!AM156</f>
        <v>3945739.0669080098</v>
      </c>
      <c r="AN164">
        <f>'Net zero Activity data'!BP56*'Net zero supporting data'!AN156</f>
        <v>3947533.5029194402</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23964.410056734236</v>
      </c>
      <c r="L165">
        <f>'Net zero Activity data'!AN58*'Net zero supporting data'!L156</f>
        <v>48075.267006819711</v>
      </c>
      <c r="M165">
        <f>'Net zero Activity data'!AO58*'Net zero supporting data'!M156</f>
        <v>72350.162410542194</v>
      </c>
      <c r="N165">
        <f>'Net zero Activity data'!AP58*'Net zero supporting data'!N156</f>
        <v>96810.07795936591</v>
      </c>
      <c r="O165">
        <f>'Net zero Activity data'!AQ58*'Net zero supporting data'!O156</f>
        <v>121474.2341239568</v>
      </c>
      <c r="P165">
        <f>'Net zero Activity data'!AR58*'Net zero supporting data'!P156</f>
        <v>146119.55673336703</v>
      </c>
      <c r="Q165">
        <f>'Net zero Activity data'!AS58*'Net zero supporting data'!Q156</f>
        <v>170920.15170068052</v>
      </c>
      <c r="R165">
        <f>'Net zero Activity data'!AT58*'Net zero supporting data'!R156</f>
        <v>195885.60656234738</v>
      </c>
      <c r="S165">
        <f>'Net zero Activity data'!AU58*'Net zero supporting data'!S156</f>
        <v>221032.8483624901</v>
      </c>
      <c r="T165">
        <f>'Net zero Activity data'!AV58*'Net zero supporting data'!T156</f>
        <v>246369.53370307657</v>
      </c>
      <c r="U165">
        <f>'Net zero Activity data'!AW58*'Net zero supporting data'!U156</f>
        <v>271571.10098608083</v>
      </c>
      <c r="V165">
        <f>'Net zero Activity data'!AX58*'Net zero supporting data'!V156</f>
        <v>296925.39493322949</v>
      </c>
      <c r="W165">
        <f>'Net zero Activity data'!AY58*'Net zero supporting data'!W156</f>
        <v>322442.18796325545</v>
      </c>
      <c r="X165">
        <f>'Net zero Activity data'!AZ58*'Net zero supporting data'!X156</f>
        <v>348141.83212404739</v>
      </c>
      <c r="Y165">
        <f>'Net zero Activity data'!BA58*'Net zero supporting data'!Y156</f>
        <v>374010.59681196272</v>
      </c>
      <c r="Z165">
        <f>'Net zero Activity data'!BB58*'Net zero supporting data'!Z156</f>
        <v>399598.52898875211</v>
      </c>
      <c r="AA165">
        <f>'Net zero Activity data'!BC58*'Net zero supporting data'!AA156</f>
        <v>425332.10615775554</v>
      </c>
      <c r="AB165">
        <f>'Net zero Activity data'!BD58*'Net zero supporting data'!AB156</f>
        <v>451192.71340338787</v>
      </c>
      <c r="AC165">
        <f>'Net zero Activity data'!BE58*'Net zero supporting data'!AC156</f>
        <v>477199.21996117453</v>
      </c>
      <c r="AD165">
        <f>'Net zero Activity data'!BF58*'Net zero supporting data'!AD156</f>
        <v>503358.43507438857</v>
      </c>
      <c r="AE165">
        <f>'Net zero Activity data'!BG58*'Net zero supporting data'!AE156</f>
        <v>503915.38324601989</v>
      </c>
      <c r="AF165">
        <f>'Net zero Activity data'!BH58*'Net zero supporting data'!AF156</f>
        <v>504508.8559519978</v>
      </c>
      <c r="AG165">
        <f>'Net zero Activity data'!BI58*'Net zero supporting data'!AG156</f>
        <v>505152.90581606142</v>
      </c>
      <c r="AH165">
        <f>'Net zero Activity data'!BJ58*'Net zero supporting data'!AH156</f>
        <v>505846.70712253085</v>
      </c>
      <c r="AI165">
        <f>'Net zero Activity data'!BK58*'Net zero supporting data'!AI156</f>
        <v>506589.57721767708</v>
      </c>
      <c r="AJ165">
        <f>'Net zero Activity data'!BL58*'Net zero supporting data'!AJ156</f>
        <v>506825.29857377551</v>
      </c>
      <c r="AK165">
        <f>'Net zero Activity data'!BM58*'Net zero supporting data'!AK156</f>
        <v>506914.97624157375</v>
      </c>
      <c r="AL165">
        <f>'Net zero Activity data'!BN58*'Net zero supporting data'!AL156</f>
        <v>507013.6015872088</v>
      </c>
      <c r="AM165">
        <f>'Net zero Activity data'!BO58*'Net zero supporting data'!AM156</f>
        <v>507156.49617617519</v>
      </c>
      <c r="AN165">
        <f>'Net zero Activity data'!BP58*'Net zero supporting data'!AN156</f>
        <v>507325.56896401005</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334243.56582333351</v>
      </c>
      <c r="L166">
        <f>'Net zero Activity data'!AN62*'Net zero supporting data'!L156</f>
        <v>668349.14975112863</v>
      </c>
      <c r="M166">
        <f>'Net zero Activity data'!AO62*'Net zero supporting data'!M156</f>
        <v>999163.27320265549</v>
      </c>
      <c r="N166">
        <f>'Net zero Activity data'!AP62*'Net zero supporting data'!N156</f>
        <v>1331147.7341726578</v>
      </c>
      <c r="O166">
        <f>'Net zero Activity data'!AQ62*'Net zero supporting data'!O156</f>
        <v>1667821.5515953649</v>
      </c>
      <c r="P166">
        <f>'Net zero Activity data'!AR62*'Net zero supporting data'!P156</f>
        <v>2009544.4925318847</v>
      </c>
      <c r="Q166">
        <f>'Net zero Activity data'!AS62*'Net zero supporting data'!Q156</f>
        <v>2358596.6703773793</v>
      </c>
      <c r="R166">
        <f>'Net zero Activity data'!AT62*'Net zero supporting data'!R156</f>
        <v>2709805.5459597632</v>
      </c>
      <c r="S166">
        <f>'Net zero Activity data'!AU62*'Net zero supporting data'!S156</f>
        <v>3069784.8942959881</v>
      </c>
      <c r="T166">
        <f>'Net zero Activity data'!AV62*'Net zero supporting data'!T156</f>
        <v>3432803.5619593756</v>
      </c>
      <c r="U166">
        <f>'Net zero Activity data'!AW62*'Net zero supporting data'!U156</f>
        <v>3818633.8562675281</v>
      </c>
      <c r="V166">
        <f>'Net zero Activity data'!AX62*'Net zero supporting data'!V156</f>
        <v>4217143.2500209883</v>
      </c>
      <c r="W166">
        <f>'Net zero Activity data'!AY62*'Net zero supporting data'!W156</f>
        <v>4628568.4303621342</v>
      </c>
      <c r="X166">
        <f>'Net zero Activity data'!AZ62*'Net zero supporting data'!X156</f>
        <v>5067748.2736827405</v>
      </c>
      <c r="Y166">
        <f>'Net zero Activity data'!BA62*'Net zero supporting data'!Y156</f>
        <v>5504692.6824737694</v>
      </c>
      <c r="Z166">
        <f>'Net zero Activity data'!BB62*'Net zero supporting data'!Z156</f>
        <v>5962609.2323836517</v>
      </c>
      <c r="AA166">
        <f>'Net zero Activity data'!BC62*'Net zero supporting data'!AA156</f>
        <v>6446347.842581871</v>
      </c>
      <c r="AB166">
        <f>'Net zero Activity data'!BD62*'Net zero supporting data'!AB156</f>
        <v>6922874.7758226376</v>
      </c>
      <c r="AC166">
        <f>'Net zero Activity data'!BE62*'Net zero supporting data'!AC156</f>
        <v>7407714.7131699491</v>
      </c>
      <c r="AD166">
        <f>'Net zero Activity data'!BF62*'Net zero supporting data'!AD156</f>
        <v>7901140.3674532212</v>
      </c>
      <c r="AE166">
        <f>'Net zero Activity data'!BG62*'Net zero supporting data'!AE156</f>
        <v>8015415.6541250227</v>
      </c>
      <c r="AF166">
        <f>'Net zero Activity data'!BH62*'Net zero supporting data'!AF156</f>
        <v>8112937.0923448373</v>
      </c>
      <c r="AG166">
        <f>'Net zero Activity data'!BI62*'Net zero supporting data'!AG156</f>
        <v>8212846.2008520048</v>
      </c>
      <c r="AH166">
        <f>'Net zero Activity data'!BJ62*'Net zero supporting data'!AH156</f>
        <v>8315877.5172471507</v>
      </c>
      <c r="AI166">
        <f>'Net zero Activity data'!BK62*'Net zero supporting data'!AI156</f>
        <v>8422756.3098446969</v>
      </c>
      <c r="AJ166">
        <f>'Net zero Activity data'!BL62*'Net zero supporting data'!AJ156</f>
        <v>8527419.8252572548</v>
      </c>
      <c r="AK166">
        <f>'Net zero Activity data'!BM62*'Net zero supporting data'!AK156</f>
        <v>8421917.7544684522</v>
      </c>
      <c r="AL166">
        <f>'Net zero Activity data'!BN62*'Net zero supporting data'!AL156</f>
        <v>8286572.3282625359</v>
      </c>
      <c r="AM166">
        <f>'Net zero Activity data'!BO62*'Net zero supporting data'!AM156</f>
        <v>8162327.0178255364</v>
      </c>
      <c r="AN166">
        <f>'Net zero Activity data'!BP62*'Net zero supporting data'!AN156</f>
        <v>8030684.2850276912</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552663.60157942085</v>
      </c>
      <c r="L167">
        <f>'Net zero Activity data'!AN64*'Net zero supporting data'!L156</f>
        <v>1125174.3094810224</v>
      </c>
      <c r="M167">
        <f>'Net zero Activity data'!AO64*'Net zero supporting data'!M156</f>
        <v>1714847.9848194486</v>
      </c>
      <c r="N167">
        <f>'Net zero Activity data'!AP64*'Net zero supporting data'!N156</f>
        <v>2325891.8206271827</v>
      </c>
      <c r="O167">
        <f>'Net zero Activity data'!AQ64*'Net zero supporting data'!O156</f>
        <v>2961995.332601876</v>
      </c>
      <c r="P167">
        <f>'Net zero Activity data'!AR64*'Net zero supporting data'!P156</f>
        <v>3621089.5264883507</v>
      </c>
      <c r="Q167">
        <f>'Net zero Activity data'!AS64*'Net zero supporting data'!Q156</f>
        <v>4307974.9861839646</v>
      </c>
      <c r="R167">
        <f>'Net zero Activity data'!AT64*'Net zero supporting data'!R156</f>
        <v>5018133.451297258</v>
      </c>
      <c r="S167">
        <f>'Net zero Activity data'!AU64*'Net zero supporting data'!S156</f>
        <v>5758882.7326344075</v>
      </c>
      <c r="T167">
        <f>'Net zero Activity data'!AV64*'Net zero supporting data'!T156</f>
        <v>6525037.5612306343</v>
      </c>
      <c r="U167">
        <f>'Net zero Activity data'!AW64*'Net zero supporting data'!U156</f>
        <v>7334010.9291333351</v>
      </c>
      <c r="V167">
        <f>'Net zero Activity data'!AX64*'Net zero supporting data'!V156</f>
        <v>8180094.6290964857</v>
      </c>
      <c r="W167">
        <f>'Net zero Activity data'!AY64*'Net zero supporting data'!W156</f>
        <v>9064777.3790613748</v>
      </c>
      <c r="X167">
        <f>'Net zero Activity data'!AZ64*'Net zero supporting data'!X156</f>
        <v>10006360.46339101</v>
      </c>
      <c r="Y167">
        <f>'Net zero Activity data'!BA64*'Net zero supporting data'!Y156</f>
        <v>10972082.805866538</v>
      </c>
      <c r="Z167">
        <f>'Net zero Activity data'!BB64*'Net zero supporting data'!Z156</f>
        <v>11983613.043857055</v>
      </c>
      <c r="AA167">
        <f>'Net zero Activity data'!BC64*'Net zero supporting data'!AA156</f>
        <v>13054254.769592248</v>
      </c>
      <c r="AB167">
        <f>'Net zero Activity data'!BD64*'Net zero supporting data'!AB156</f>
        <v>14145436.18058734</v>
      </c>
      <c r="AC167">
        <f>'Net zero Activity data'!BE64*'Net zero supporting data'!AC156</f>
        <v>15276832.813117564</v>
      </c>
      <c r="AD167">
        <f>'Net zero Activity data'!BF64*'Net zero supporting data'!AD156</f>
        <v>16450003.354116486</v>
      </c>
      <c r="AE167">
        <f>'Net zero Activity data'!BG64*'Net zero supporting data'!AE156</f>
        <v>16833709.124141082</v>
      </c>
      <c r="AF167">
        <f>'Net zero Activity data'!BH64*'Net zero supporting data'!AF156</f>
        <v>17203745.733303849</v>
      </c>
      <c r="AG167">
        <f>'Net zero Activity data'!BI64*'Net zero supporting data'!AG156</f>
        <v>17585130.735353924</v>
      </c>
      <c r="AH167">
        <f>'Net zero Activity data'!BJ64*'Net zero supporting data'!AH156</f>
        <v>17979294.476148758</v>
      </c>
      <c r="AI167">
        <f>'Net zero Activity data'!BK64*'Net zero supporting data'!AI156</f>
        <v>18387744.502692133</v>
      </c>
      <c r="AJ167">
        <f>'Net zero Activity data'!BL64*'Net zero supporting data'!AJ156</f>
        <v>18794585.994733762</v>
      </c>
      <c r="AK167">
        <f>'Net zero Activity data'!BM64*'Net zero supporting data'!AK156</f>
        <v>18903129.075524408</v>
      </c>
      <c r="AL167">
        <f>'Net zero Activity data'!BN64*'Net zero supporting data'!AL156</f>
        <v>18965454.942587055</v>
      </c>
      <c r="AM167">
        <f>'Net zero Activity data'!BO64*'Net zero supporting data'!AM156</f>
        <v>19041272.010082167</v>
      </c>
      <c r="AN167">
        <f>'Net zero Activity data'!BP64*'Net zero supporting data'!AN156</f>
        <v>19102856.723459594</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2297231.9519620216</v>
      </c>
      <c r="L168">
        <f>'Net zero Activity data'!AN65*'Net zero supporting data'!L156</f>
        <v>4679886.0113489321</v>
      </c>
      <c r="M168">
        <f>'Net zero Activity data'!AO65*'Net zero supporting data'!M156</f>
        <v>7113790.2170629241</v>
      </c>
      <c r="N168">
        <f>'Net zero Activity data'!AP65*'Net zero supporting data'!N156</f>
        <v>9645880.8005546201</v>
      </c>
      <c r="O168">
        <f>'Net zero Activity data'!AQ65*'Net zero supporting data'!O156</f>
        <v>12315467.881213764</v>
      </c>
      <c r="P168">
        <f>'Net zero Activity data'!AR65*'Net zero supporting data'!P156</f>
        <v>15141572.024462994</v>
      </c>
      <c r="Q168">
        <f>'Net zero Activity data'!AS65*'Net zero supporting data'!Q156</f>
        <v>18144242.586342845</v>
      </c>
      <c r="R168">
        <f>'Net zero Activity data'!AT65*'Net zero supporting data'!R156</f>
        <v>21268288.784122042</v>
      </c>
      <c r="S168">
        <f>'Net zero Activity data'!AU65*'Net zero supporting data'!S156</f>
        <v>24592179.710264284</v>
      </c>
      <c r="T168">
        <f>'Net zero Activity data'!AV65*'Net zero supporting data'!T156</f>
        <v>28053711.365652028</v>
      </c>
      <c r="U168">
        <f>'Net zero Activity data'!AW65*'Net zero supporting data'!U156</f>
        <v>31908920.430604536</v>
      </c>
      <c r="V168">
        <f>'Net zero Activity data'!AX65*'Net zero supporting data'!V156</f>
        <v>36032710.171709225</v>
      </c>
      <c r="W168">
        <f>'Net zero Activity data'!AY65*'Net zero supporting data'!W156</f>
        <v>40435567.438974991</v>
      </c>
      <c r="X168">
        <f>'Net zero Activity data'!AZ65*'Net zero supporting data'!X156</f>
        <v>45308603.09254992</v>
      </c>
      <c r="Y168">
        <f>'Net zero Activity data'!BA65*'Net zero supporting data'!Y156</f>
        <v>50292355.700505316</v>
      </c>
      <c r="Z168">
        <f>'Net zero Activity data'!BB65*'Net zero supporting data'!Z156</f>
        <v>55707103.02903939</v>
      </c>
      <c r="AA168">
        <f>'Net zero Activity data'!BC65*'Net zero supporting data'!AA156</f>
        <v>61605991.998858355</v>
      </c>
      <c r="AB168">
        <f>'Net zero Activity data'!BD65*'Net zero supporting data'!AB156</f>
        <v>67575959.687877163</v>
      </c>
      <c r="AC168">
        <f>'Net zero Activity data'!BE65*'Net zero supporting data'!AC156</f>
        <v>73820926.214105576</v>
      </c>
      <c r="AD168">
        <f>'Net zero Activity data'!BF65*'Net zero supporting data'!AD156</f>
        <v>80352284.571452826</v>
      </c>
      <c r="AE168">
        <f>'Net zero Activity data'!BG65*'Net zero supporting data'!AE156</f>
        <v>83223138.557234094</v>
      </c>
      <c r="AF168">
        <f>'Net zero Activity data'!BH65*'Net zero supporting data'!AF156</f>
        <v>85921896.112148315</v>
      </c>
      <c r="AG168">
        <f>'Net zero Activity data'!BI65*'Net zero supporting data'!AG156</f>
        <v>88706257.318074659</v>
      </c>
      <c r="AH168">
        <f>'Net zero Activity data'!BJ65*'Net zero supporting data'!AH156</f>
        <v>91589479.810688287</v>
      </c>
      <c r="AI168">
        <f>'Net zero Activity data'!BK65*'Net zero supporting data'!AI156</f>
        <v>94585316.247729182</v>
      </c>
      <c r="AJ168">
        <f>'Net zero Activity data'!BL65*'Net zero supporting data'!AJ156</f>
        <v>97639422.359361798</v>
      </c>
      <c r="AK168">
        <f>'Net zero Activity data'!BM65*'Net zero supporting data'!AK156</f>
        <v>97696267.862107903</v>
      </c>
      <c r="AL168">
        <f>'Net zero Activity data'!BN65*'Net zero supporting data'!AL156</f>
        <v>97297723.027488038</v>
      </c>
      <c r="AM168">
        <f>'Net zero Activity data'!BO65*'Net zero supporting data'!AM156</f>
        <v>97038301.745678276</v>
      </c>
      <c r="AN168">
        <f>'Net zero Activity data'!BP65*'Net zero supporting data'!AN156</f>
        <v>96644257.274642795</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399200.09973788756</v>
      </c>
      <c r="L169">
        <f>'Net zero Activity data'!AN47-'Net zero supporting data'!L157</f>
        <v>378090.57276000729</v>
      </c>
      <c r="M169">
        <f>'Net zero Activity data'!AO47-'Net zero supporting data'!M157</f>
        <v>357023.27468791883</v>
      </c>
      <c r="N169">
        <f>'Net zero Activity data'!AP47-'Net zero supporting data'!N157</f>
        <v>335971.15109842812</v>
      </c>
      <c r="O169">
        <f>'Net zero Activity data'!AQ47-'Net zero supporting data'!O157</f>
        <v>314920.35427677655</v>
      </c>
      <c r="P169">
        <f>'Net zero Activity data'!AR47-'Net zero supporting data'!P157</f>
        <v>293870.54239484284</v>
      </c>
      <c r="Q169">
        <f>'Net zero Activity data'!AS47-'Net zero supporting data'!Q157</f>
        <v>272826.36666871025</v>
      </c>
      <c r="R169">
        <f>'Net zero Activity data'!AT47-'Net zero supporting data'!R157</f>
        <v>251787.08982532611</v>
      </c>
      <c r="S169">
        <f>'Net zero Activity data'!AU47-'Net zero supporting data'!S157</f>
        <v>230757.85945118306</v>
      </c>
      <c r="T169">
        <f>'Net zero Activity data'!AV47-'Net zero supporting data'!T157</f>
        <v>209734.69406801427</v>
      </c>
      <c r="U169">
        <f>'Net zero Activity data'!AW47-'Net zero supporting data'!U157</f>
        <v>188721.30748938918</v>
      </c>
      <c r="V169">
        <f>'Net zero Activity data'!AX47-'Net zero supporting data'!V157</f>
        <v>167711.24132859614</v>
      </c>
      <c r="W169">
        <f>'Net zero Activity data'!AY47-'Net zero supporting data'!W157</f>
        <v>146710.1714089918</v>
      </c>
      <c r="X169">
        <f>'Net zero Activity data'!AZ47-'Net zero supporting data'!X157</f>
        <v>125718.84434770024</v>
      </c>
      <c r="Y169">
        <f>'Net zero Activity data'!BA47-'Net zero supporting data'!Y157</f>
        <v>104735.51381378219</v>
      </c>
      <c r="Z169">
        <f>'Net zero Activity data'!BB47-'Net zero supporting data'!Z157</f>
        <v>83765.943412696768</v>
      </c>
      <c r="AA169">
        <f>'Net zero Activity data'!BC47-'Net zero supporting data'!AA157</f>
        <v>62806.837113598827</v>
      </c>
      <c r="AB169">
        <f>'Net zero Activity data'!BD47-'Net zero supporting data'!AB157</f>
        <v>41858.742964571866</v>
      </c>
      <c r="AC169">
        <f>'Net zero Activity data'!BE47-'Net zero supporting data'!AC157</f>
        <v>20923.625981878839</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2634.7206582700583</v>
      </c>
      <c r="L170">
        <f>'Net zero Activity data'!AN48-'Net zero supporting data'!L158</f>
        <v>2495.3977802160484</v>
      </c>
      <c r="M170">
        <f>'Net zero Activity data'!AO48-'Net zero supporting data'!M158</f>
        <v>2356.3536129402642</v>
      </c>
      <c r="N170">
        <f>'Net zero Activity data'!AP48-'Net zero supporting data'!N158</f>
        <v>2217.4095972496261</v>
      </c>
      <c r="O170">
        <f>'Net zero Activity data'!AQ48-'Net zero supporting data'!O158</f>
        <v>2078.4743382267256</v>
      </c>
      <c r="P170">
        <f>'Net zero Activity data'!AR48-'Net zero supporting data'!P158</f>
        <v>1939.5455798059634</v>
      </c>
      <c r="Q170">
        <f>'Net zero Activity data'!AS48-'Net zero supporting data'!Q158</f>
        <v>1800.654020013488</v>
      </c>
      <c r="R170">
        <f>'Net zero Activity data'!AT48-'Net zero supporting data'!R158</f>
        <v>1661.7947928471526</v>
      </c>
      <c r="S170">
        <f>'Net zero Activity data'!AU48-'Net zero supporting data'!S158</f>
        <v>1523.0018723778085</v>
      </c>
      <c r="T170">
        <f>'Net zero Activity data'!AV48-'Net zero supporting data'!T158</f>
        <v>1384.2489808488945</v>
      </c>
      <c r="U170">
        <f>'Net zero Activity data'!AW48-'Net zero supporting data'!U158</f>
        <v>1245.5606294299689</v>
      </c>
      <c r="V170">
        <f>'Net zero Activity data'!AX48-'Net zero supporting data'!V158</f>
        <v>1106.8941927687349</v>
      </c>
      <c r="W170">
        <f>'Net zero Activity data'!AY48-'Net zero supporting data'!W158</f>
        <v>968.28713129934613</v>
      </c>
      <c r="X170">
        <f>'Net zero Activity data'!AZ48-'Net zero supporting data'!X158</f>
        <v>829.74437269482155</v>
      </c>
      <c r="Y170">
        <f>'Net zero Activity data'!BA48-'Net zero supporting data'!Y158</f>
        <v>691.25439117096266</v>
      </c>
      <c r="Z170">
        <f>'Net zero Activity data'!BB48-'Net zero supporting data'!Z158</f>
        <v>552.85522652379859</v>
      </c>
      <c r="AA170">
        <f>'Net zero Activity data'!BC48-'Net zero supporting data'!AA158</f>
        <v>414.52512494975235</v>
      </c>
      <c r="AB170">
        <f>'Net zero Activity data'!BD48-'Net zero supporting data'!AB158</f>
        <v>276.26770356617453</v>
      </c>
      <c r="AC170">
        <f>'Net zero Activity data'!BE48-'Net zero supporting data'!AC158</f>
        <v>138.0959314804004</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20433118.905806337</v>
      </c>
      <c r="K171">
        <f>'Net zero Activity data'!AM50-'Net zero supporting data'!K159</f>
        <v>19617961.063750871</v>
      </c>
      <c r="L171">
        <f>'Net zero Activity data'!AN50-'Net zero supporting data'!L159</f>
        <v>18711740.883971233</v>
      </c>
      <c r="M171">
        <f>'Net zero Activity data'!AO50-'Net zero supporting data'!M159</f>
        <v>17776679.364192858</v>
      </c>
      <c r="N171">
        <f>'Net zero Activity data'!AP50-'Net zero supporting data'!N159</f>
        <v>16845586.281198882</v>
      </c>
      <c r="O171">
        <f>'Net zero Activity data'!AQ50-'Net zero supporting data'!O159</f>
        <v>15918995.687620103</v>
      </c>
      <c r="P171">
        <f>'Net zero Activity data'!AR50-'Net zero supporting data'!P159</f>
        <v>14975433.958595399</v>
      </c>
      <c r="Q171">
        <f>'Net zero Activity data'!AS50-'Net zero supporting data'!Q159</f>
        <v>14026986.617672715</v>
      </c>
      <c r="R171">
        <f>'Net zero Activity data'!AT50-'Net zero supporting data'!R159</f>
        <v>13059611.352974044</v>
      </c>
      <c r="S171">
        <f>'Net zero Activity data'!AU50-'Net zero supporting data'!S159</f>
        <v>12083137.288796721</v>
      </c>
      <c r="T171">
        <f>'Net zero Activity data'!AV50-'Net zero supporting data'!T159</f>
        <v>11086880.970066791</v>
      </c>
      <c r="U171">
        <f>'Net zero Activity data'!AW50-'Net zero supporting data'!U159</f>
        <v>10083538.592064599</v>
      </c>
      <c r="V171">
        <f>'Net zero Activity data'!AX50-'Net zero supporting data'!V159</f>
        <v>9062956.2861441616</v>
      </c>
      <c r="W171">
        <f>'Net zero Activity data'!AY50-'Net zero supporting data'!W159</f>
        <v>8022358.4158036467</v>
      </c>
      <c r="X171">
        <f>'Net zero Activity data'!AZ50-'Net zero supporting data'!X159</f>
        <v>6966850.5346498732</v>
      </c>
      <c r="Y171">
        <f>'Net zero Activity data'!BA50-'Net zero supporting data'!Y159</f>
        <v>5877338.4352041967</v>
      </c>
      <c r="Z171">
        <f>'Net zero Activity data'!BB50-'Net zero supporting data'!Z159</f>
        <v>4761426.8978109509</v>
      </c>
      <c r="AA171">
        <f>'Net zero Activity data'!BC50-'Net zero supporting data'!AA159</f>
        <v>3620054.4669220336</v>
      </c>
      <c r="AB171">
        <f>'Net zero Activity data'!BD50-'Net zero supporting data'!AB159</f>
        <v>2443984.1414206736</v>
      </c>
      <c r="AC171">
        <f>'Net zero Activity data'!BE50-'Net zero supporting data'!AC159</f>
        <v>1237504.3599302731</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59745842.300162502</v>
      </c>
      <c r="K172">
        <f>'Net zero Activity data'!AM51-'Net zero supporting data'!K160</f>
        <v>57362344.60185726</v>
      </c>
      <c r="L172">
        <f>'Net zero Activity data'!AN51-'Net zero supporting data'!L160</f>
        <v>54712583.290335029</v>
      </c>
      <c r="M172">
        <f>'Net zero Activity data'!AO51-'Net zero supporting data'!M160</f>
        <v>51978490.74385874</v>
      </c>
      <c r="N172">
        <f>'Net zero Activity data'!AP51-'Net zero supporting data'!N160</f>
        <v>49256001.790519238</v>
      </c>
      <c r="O172">
        <f>'Net zero Activity data'!AQ51-'Net zero supporting data'!O160</f>
        <v>46546677.984595492</v>
      </c>
      <c r="P172">
        <f>'Net zero Activity data'!AR51-'Net zero supporting data'!P160</f>
        <v>43787731.074794106</v>
      </c>
      <c r="Q172">
        <f>'Net zero Activity data'!AS51-'Net zero supporting data'!Q160</f>
        <v>41014498.778638236</v>
      </c>
      <c r="R172">
        <f>'Net zero Activity data'!AT51-'Net zero supporting data'!R160</f>
        <v>38185921.786736086</v>
      </c>
      <c r="S172">
        <f>'Net zero Activity data'!AU51-'Net zero supporting data'!S160</f>
        <v>35330740.171169855</v>
      </c>
      <c r="T172">
        <f>'Net zero Activity data'!AV51-'Net zero supporting data'!T160</f>
        <v>32417715.821643606</v>
      </c>
      <c r="U172">
        <f>'Net zero Activity data'!AW51-'Net zero supporting data'!U160</f>
        <v>29483972.041972518</v>
      </c>
      <c r="V172">
        <f>'Net zero Activity data'!AX51-'Net zero supporting data'!V160</f>
        <v>26499819.217093125</v>
      </c>
      <c r="W172">
        <f>'Net zero Activity data'!AY51-'Net zero supporting data'!W160</f>
        <v>23457141.467022248</v>
      </c>
      <c r="X172">
        <f>'Net zero Activity data'!AZ51-'Net zero supporting data'!X160</f>
        <v>20370867.281240851</v>
      </c>
      <c r="Y172">
        <f>'Net zero Activity data'!BA51-'Net zero supporting data'!Y160</f>
        <v>17185165.755317509</v>
      </c>
      <c r="Z172">
        <f>'Net zero Activity data'!BB51-'Net zero supporting data'!Z160</f>
        <v>13922273.044646539</v>
      </c>
      <c r="AA172">
        <f>'Net zero Activity data'!BC51-'Net zero supporting data'!AA160</f>
        <v>10584933.425766096</v>
      </c>
      <c r="AB172">
        <f>'Net zero Activity data'!BD51-'Net zero supporting data'!AB160</f>
        <v>7146138.1774627045</v>
      </c>
      <c r="AC172">
        <f>'Net zero Activity data'!BE51-'Net zero supporting data'!AC160</f>
        <v>3618426.5688948631</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3196065.6929713823</v>
      </c>
      <c r="K173">
        <f>'Net zero Activity data'!AM52-'Net zero supporting data'!K161</f>
        <v>3068562.0051907687</v>
      </c>
      <c r="L173">
        <f>'Net zero Activity data'!AN52-'Net zero supporting data'!L161</f>
        <v>2926814.7153999275</v>
      </c>
      <c r="M173">
        <f>'Net zero Activity data'!AO52-'Net zero supporting data'!M161</f>
        <v>2780556.1800310509</v>
      </c>
      <c r="N173">
        <f>'Net zero Activity data'!AP52-'Net zero supporting data'!N161</f>
        <v>2634918.3714694623</v>
      </c>
      <c r="O173">
        <f>'Net zero Activity data'!AQ52-'Net zero supporting data'!O161</f>
        <v>2489984.8240644401</v>
      </c>
      <c r="P173">
        <f>'Net zero Activity data'!AR52-'Net zero supporting data'!P161</f>
        <v>2342396.7203961518</v>
      </c>
      <c r="Q173">
        <f>'Net zero Activity data'!AS52-'Net zero supporting data'!Q161</f>
        <v>2194044.4291044129</v>
      </c>
      <c r="R173">
        <f>'Net zero Activity data'!AT52-'Net zero supporting data'!R161</f>
        <v>2042731.5086449739</v>
      </c>
      <c r="S173">
        <f>'Net zero Activity data'!AU52-'Net zero supporting data'!S161</f>
        <v>1889995.3908266299</v>
      </c>
      <c r="T173">
        <f>'Net zero Activity data'!AV52-'Net zero supporting data'!T161</f>
        <v>1734165.0128810538</v>
      </c>
      <c r="U173">
        <f>'Net zero Activity data'!AW52-'Net zero supporting data'!U161</f>
        <v>1577226.2622468618</v>
      </c>
      <c r="V173">
        <f>'Net zero Activity data'!AX52-'Net zero supporting data'!V161</f>
        <v>1417590.911919652</v>
      </c>
      <c r="W173">
        <f>'Net zero Activity data'!AY52-'Net zero supporting data'!W161</f>
        <v>1254824.808080784</v>
      </c>
      <c r="X173">
        <f>'Net zero Activity data'!AZ52-'Net zero supporting data'!X161</f>
        <v>1089726.5407449114</v>
      </c>
      <c r="Y173">
        <f>'Net zero Activity data'!BA52-'Net zero supporting data'!Y161</f>
        <v>919309.47132111201</v>
      </c>
      <c r="Z173">
        <f>'Net zero Activity data'!BB52-'Net zero supporting data'!Z161</f>
        <v>744763.10874696635</v>
      </c>
      <c r="AA173">
        <f>'Net zero Activity data'!BC52-'Net zero supporting data'!AA161</f>
        <v>566234.25634397753</v>
      </c>
      <c r="AB173">
        <f>'Net zero Activity data'!BD52-'Net zero supporting data'!AB161</f>
        <v>382278.09981280426</v>
      </c>
      <c r="AC173">
        <f>'Net zero Activity data'!BE52-'Net zero supporting data'!AC161</f>
        <v>193565.41935219429</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20433962.868888248</v>
      </c>
      <c r="K174">
        <f>'Net zero Activity data'!AM53-'Net zero supporting data'!K162</f>
        <v>19726306.643862009</v>
      </c>
      <c r="L174">
        <f>'Net zero Activity data'!AN53-'Net zero supporting data'!L162</f>
        <v>18752495.745845035</v>
      </c>
      <c r="M174">
        <f>'Net zero Activity data'!AO53-'Net zero supporting data'!M162</f>
        <v>17714557.994710643</v>
      </c>
      <c r="N174">
        <f>'Net zero Activity data'!AP53-'Net zero supporting data'!N162</f>
        <v>16715068.994142786</v>
      </c>
      <c r="O174">
        <f>'Net zero Activity data'!AQ53-'Net zero supporting data'!O162</f>
        <v>15755827.721421871</v>
      </c>
      <c r="P174">
        <f>'Net zero Activity data'!AR53-'Net zero supporting data'!P162</f>
        <v>14803374.547313716</v>
      </c>
      <c r="Q174">
        <f>'Net zero Activity data'!AS53-'Net zero supporting data'!Q162</f>
        <v>13861638.324474314</v>
      </c>
      <c r="R174">
        <f>'Net zero Activity data'!AT53-'Net zero supporting data'!R162</f>
        <v>12892282.01787447</v>
      </c>
      <c r="S174">
        <f>'Net zero Activity data'!AU53-'Net zero supporting data'!S162</f>
        <v>11925164.555147287</v>
      </c>
      <c r="T174">
        <f>'Net zero Activity data'!AV53-'Net zero supporting data'!T162</f>
        <v>10932486.408164933</v>
      </c>
      <c r="U174">
        <f>'Net zero Activity data'!AW53-'Net zero supporting data'!U162</f>
        <v>9880885.8924535196</v>
      </c>
      <c r="V174">
        <f>'Net zero Activity data'!AX53-'Net zero supporting data'!V162</f>
        <v>8826281.8626054917</v>
      </c>
      <c r="W174">
        <f>'Net zero Activity data'!AY53-'Net zero supporting data'!W162</f>
        <v>7764466.7845715974</v>
      </c>
      <c r="X174">
        <f>'Net zero Activity data'!AZ53-'Net zero supporting data'!X162</f>
        <v>6711313.9282852672</v>
      </c>
      <c r="Y174">
        <f>'Net zero Activity data'!BA53-'Net zero supporting data'!Y162</f>
        <v>5622677.5866037756</v>
      </c>
      <c r="Z174">
        <f>'Net zero Activity data'!BB53-'Net zero supporting data'!Z162</f>
        <v>4527006.5820972212</v>
      </c>
      <c r="AA174">
        <f>'Net zero Activity data'!BC53-'Net zero supporting data'!AA162</f>
        <v>3422513.7390651144</v>
      </c>
      <c r="AB174">
        <f>'Net zero Activity data'!BD53-'Net zero supporting data'!AB162</f>
        <v>2292092.2432533689</v>
      </c>
      <c r="AC174">
        <f>'Net zero Activity data'!BE53-'Net zero supporting data'!AC162</f>
        <v>1150279.5529533625</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24268446.708516356</v>
      </c>
      <c r="K175">
        <f>'Net zero Activity data'!AM55-'Net zero supporting data'!K163</f>
        <v>23992440.593802266</v>
      </c>
      <c r="L175">
        <f>'Net zero Activity data'!AN55-'Net zero supporting data'!L163</f>
        <v>23349988.313493475</v>
      </c>
      <c r="M175">
        <f>'Net zero Activity data'!AO55-'Net zero supporting data'!M163</f>
        <v>22575050.060468726</v>
      </c>
      <c r="N175">
        <f>'Net zero Activity data'!AP55-'Net zero supporting data'!N163</f>
        <v>21795166.585910738</v>
      </c>
      <c r="O175">
        <f>'Net zero Activity data'!AQ55-'Net zero supporting data'!O163</f>
        <v>21015490.889037013</v>
      </c>
      <c r="P175">
        <f>'Net zero Activity data'!AR55-'Net zero supporting data'!P163</f>
        <v>20193284.434574693</v>
      </c>
      <c r="Q175">
        <f>'Net zero Activity data'!AS55-'Net zero supporting data'!Q163</f>
        <v>19333856.140388004</v>
      </c>
      <c r="R175">
        <f>'Net zero Activity data'!AT55-'Net zero supporting data'!R163</f>
        <v>18382670.696624853</v>
      </c>
      <c r="S175">
        <f>'Net zero Activity data'!AU55-'Net zero supporting data'!S163</f>
        <v>17379693.58244618</v>
      </c>
      <c r="T175">
        <f>'Net zero Activity data'!AV55-'Net zero supporting data'!T163</f>
        <v>16282681.473917017</v>
      </c>
      <c r="U175">
        <f>'Net zero Activity data'!AW55-'Net zero supporting data'!U163</f>
        <v>15204480.554985937</v>
      </c>
      <c r="V175">
        <f>'Net zero Activity data'!AX55-'Net zero supporting data'!V163</f>
        <v>14032948.824708618</v>
      </c>
      <c r="W175">
        <f>'Net zero Activity data'!AY55-'Net zero supporting data'!W163</f>
        <v>12755982.018918995</v>
      </c>
      <c r="X175">
        <f>'Net zero Activity data'!AZ55-'Net zero supporting data'!X163</f>
        <v>11394241.563262109</v>
      </c>
      <c r="Y175">
        <f>'Net zero Activity data'!BA55-'Net zero supporting data'!Y163</f>
        <v>9866199.9204636551</v>
      </c>
      <c r="Z175">
        <f>'Net zero Activity data'!BB55-'Net zero supporting data'!Z163</f>
        <v>8211239.466448456</v>
      </c>
      <c r="AA175">
        <f>'Net zero Activity data'!BC55-'Net zero supporting data'!AA163</f>
        <v>6418069.692861937</v>
      </c>
      <c r="AB175">
        <f>'Net zero Activity data'!BD55-'Net zero supporting data'!AB163</f>
        <v>4444598.9938292056</v>
      </c>
      <c r="AC175">
        <f>'Net zero Activity data'!BE55-'Net zero supporting data'!AC163</f>
        <v>2306926.4885711446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3788937.5417659045</v>
      </c>
      <c r="K176">
        <f>'Net zero Activity data'!AM56-'Net zero supporting data'!K164</f>
        <v>3604918.472107111</v>
      </c>
      <c r="L176">
        <f>'Net zero Activity data'!AN56-'Net zero supporting data'!L164</f>
        <v>3420923.411244744</v>
      </c>
      <c r="M176">
        <f>'Net zero Activity data'!AO56-'Net zero supporting data'!M164</f>
        <v>3236978.4076147936</v>
      </c>
      <c r="N176">
        <f>'Net zero Activity data'!AP56-'Net zero supporting data'!N164</f>
        <v>3053025.7058181348</v>
      </c>
      <c r="O176">
        <f>'Net zero Activity data'!AQ56-'Net zero supporting data'!O164</f>
        <v>2868911.7130038105</v>
      </c>
      <c r="P176">
        <f>'Net zero Activity data'!AR56-'Net zero supporting data'!P164</f>
        <v>2681504.1777715301</v>
      </c>
      <c r="Q176">
        <f>'Net zero Activity data'!AS56-'Net zero supporting data'!Q164</f>
        <v>2494013.8596564992</v>
      </c>
      <c r="R176">
        <f>'Net zero Activity data'!AT56-'Net zero supporting data'!R164</f>
        <v>2306274.8425266435</v>
      </c>
      <c r="S176">
        <f>'Net zero Activity data'!AU56-'Net zero supporting data'!S164</f>
        <v>2118210.7767340401</v>
      </c>
      <c r="T176">
        <f>'Net zero Activity data'!AV56-'Net zero supporting data'!T164</f>
        <v>1929682.8638704144</v>
      </c>
      <c r="U176">
        <f>'Net zero Activity data'!AW56-'Net zero supporting data'!U164</f>
        <v>1739126.2455835291</v>
      </c>
      <c r="V176">
        <f>'Net zero Activity data'!AX56-'Net zero supporting data'!V164</f>
        <v>1548251.385898672</v>
      </c>
      <c r="W176">
        <f>'Net zero Activity data'!AY56-'Net zero supporting data'!W164</f>
        <v>1356967.777864174</v>
      </c>
      <c r="X176">
        <f>'Net zero Activity data'!AZ56-'Net zero supporting data'!X164</f>
        <v>1165216.4129061229</v>
      </c>
      <c r="Y176">
        <f>'Net zero Activity data'!BA56-'Net zero supporting data'!Y164</f>
        <v>972860.2966401102</v>
      </c>
      <c r="Z176">
        <f>'Net zero Activity data'!BB56-'Net zero supporting data'!Z164</f>
        <v>779222.33928949293</v>
      </c>
      <c r="AA176">
        <f>'Net zero Activity data'!BC56-'Net zero supporting data'!AA164</f>
        <v>585188.85769903008</v>
      </c>
      <c r="AB176">
        <f>'Net zero Activity data'!BD56-'Net zero supporting data'!AB164</f>
        <v>390670.18859674595</v>
      </c>
      <c r="AC176">
        <f>'Net zero Activity data'!BE56-'Net zero supporting data'!AC164</f>
        <v>195625.51100839581</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477910.54990219825</v>
      </c>
      <c r="K177">
        <f>'Net zero Activity data'!AM58-'Net zero supporting data'!K165</f>
        <v>455323.79107795045</v>
      </c>
      <c r="L177">
        <f>'Net zero Activity data'!AN58-'Net zero supporting data'!L165</f>
        <v>432677.40306137735</v>
      </c>
      <c r="M177">
        <f>'Net zero Activity data'!AO58-'Net zero supporting data'!M165</f>
        <v>409984.25365973904</v>
      </c>
      <c r="N177">
        <f>'Net zero Activity data'!AP58-'Net zero supporting data'!N165</f>
        <v>387240.31183746358</v>
      </c>
      <c r="O177">
        <f>'Net zero Activity data'!AQ58-'Net zero supporting data'!O165</f>
        <v>364422.7023718704</v>
      </c>
      <c r="P177">
        <f>'Net zero Activity data'!AR58-'Net zero supporting data'!P165</f>
        <v>340945.63237785641</v>
      </c>
      <c r="Q177">
        <f>'Net zero Activity data'!AS58-'Net zero supporting data'!Q165</f>
        <v>317423.13887269236</v>
      </c>
      <c r="R177">
        <f>'Net zero Activity data'!AT58-'Net zero supporting data'!R165</f>
        <v>293828.40984352113</v>
      </c>
      <c r="S177">
        <f>'Net zero Activity data'!AU58-'Net zero supporting data'!S165</f>
        <v>270151.25910971023</v>
      </c>
      <c r="T177">
        <f>'Net zero Activity data'!AV58-'Net zero supporting data'!T165</f>
        <v>246369.53370307657</v>
      </c>
      <c r="U177">
        <f>'Net zero Activity data'!AW58-'Net zero supporting data'!U165</f>
        <v>222194.53717042977</v>
      </c>
      <c r="V177">
        <f>'Net zero Activity data'!AX58-'Net zero supporting data'!V165</f>
        <v>197950.26328881958</v>
      </c>
      <c r="W177">
        <f>'Net zero Activity data'!AY58-'Net zero supporting data'!W165</f>
        <v>173622.71659559902</v>
      </c>
      <c r="X177">
        <f>'Net zero Activity data'!AZ58-'Net zero supporting data'!X165</f>
        <v>149203.64233887731</v>
      </c>
      <c r="Y177">
        <f>'Net zero Activity data'!BA58-'Net zero supporting data'!Y165</f>
        <v>124670.19893732079</v>
      </c>
      <c r="Z177">
        <f>'Net zero Activity data'!BB58-'Net zero supporting data'!Z165</f>
        <v>99899.632247187896</v>
      </c>
      <c r="AA177">
        <f>'Net zero Activity data'!BC58-'Net zero supporting data'!AA165</f>
        <v>75058.606969015498</v>
      </c>
      <c r="AB177">
        <f>'Net zero Activity data'!BD58-'Net zero supporting data'!AB165</f>
        <v>50132.52371148736</v>
      </c>
      <c r="AC177">
        <f>'Net zero Activity data'!BE58-'Net zero supporting data'!AC165</f>
        <v>25115.748419008974</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6601596.3693892518</v>
      </c>
      <c r="K178">
        <f>'Net zero Activity data'!AM62-'Net zero supporting data'!K166</f>
        <v>6350627.7506433362</v>
      </c>
      <c r="L178">
        <f>'Net zero Activity data'!AN62-'Net zero supporting data'!L166</f>
        <v>6015142.3477601577</v>
      </c>
      <c r="M178">
        <f>'Net zero Activity data'!AO62-'Net zero supporting data'!M166</f>
        <v>5661925.2148150466</v>
      </c>
      <c r="N178">
        <f>'Net zero Activity data'!AP62-'Net zero supporting data'!N166</f>
        <v>5324590.9366906304</v>
      </c>
      <c r="O178">
        <f>'Net zero Activity data'!AQ62-'Net zero supporting data'!O166</f>
        <v>5003464.654786095</v>
      </c>
      <c r="P178">
        <f>'Net zero Activity data'!AR62-'Net zero supporting data'!P166</f>
        <v>4688937.1492410647</v>
      </c>
      <c r="Q178">
        <f>'Net zero Activity data'!AS62-'Net zero supporting data'!Q166</f>
        <v>4380250.9592722766</v>
      </c>
      <c r="R178">
        <f>'Net zero Activity data'!AT62-'Net zero supporting data'!R166</f>
        <v>4064708.3189396458</v>
      </c>
      <c r="S178">
        <f>'Net zero Activity data'!AU62-'Net zero supporting data'!S166</f>
        <v>3751959.3152506533</v>
      </c>
      <c r="T178">
        <f>'Net zero Activity data'!AV62-'Net zero supporting data'!T166</f>
        <v>3432803.5619593756</v>
      </c>
      <c r="U178">
        <f>'Net zero Activity data'!AW62-'Net zero supporting data'!U166</f>
        <v>3124336.7914916133</v>
      </c>
      <c r="V178">
        <f>'Net zero Activity data'!AX62-'Net zero supporting data'!V166</f>
        <v>2811428.8333473243</v>
      </c>
      <c r="W178">
        <f>'Net zero Activity data'!AY62-'Net zero supporting data'!W166</f>
        <v>2492306.0778873023</v>
      </c>
      <c r="X178">
        <f>'Net zero Activity data'!AZ62-'Net zero supporting data'!X166</f>
        <v>2171892.1172926007</v>
      </c>
      <c r="Y178">
        <f>'Net zero Activity data'!BA62-'Net zero supporting data'!Y166</f>
        <v>1834897.560824587</v>
      </c>
      <c r="Z178">
        <f>'Net zero Activity data'!BB62-'Net zero supporting data'!Z166</f>
        <v>1490652.3080959106</v>
      </c>
      <c r="AA178">
        <f>'Net zero Activity data'!BC62-'Net zero supporting data'!AA166</f>
        <v>1137590.7957497388</v>
      </c>
      <c r="AB178">
        <f>'Net zero Activity data'!BD62-'Net zero supporting data'!AB166</f>
        <v>769208.30842473451</v>
      </c>
      <c r="AC178">
        <f>'Net zero Activity data'!BE62-'Net zero supporting data'!AC166</f>
        <v>389879.72174578346</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10783641.192408528</v>
      </c>
      <c r="K179">
        <f>'Net zero Activity data'!AM64-'Net zero supporting data'!K167</f>
        <v>10500608.430008996</v>
      </c>
      <c r="L179">
        <f>'Net zero Activity data'!AN64-'Net zero supporting data'!L167</f>
        <v>10126568.7853292</v>
      </c>
      <c r="M179">
        <f>'Net zero Activity data'!AO64-'Net zero supporting data'!M167</f>
        <v>9717471.9139768742</v>
      </c>
      <c r="N179">
        <f>'Net zero Activity data'!AP64-'Net zero supporting data'!N167</f>
        <v>9303567.2825087309</v>
      </c>
      <c r="O179">
        <f>'Net zero Activity data'!AQ64-'Net zero supporting data'!O167</f>
        <v>8885985.9978056289</v>
      </c>
      <c r="P179">
        <f>'Net zero Activity data'!AR64-'Net zero supporting data'!P167</f>
        <v>8449208.8951394856</v>
      </c>
      <c r="Q179">
        <f>'Net zero Activity data'!AS64-'Net zero supporting data'!Q167</f>
        <v>8000524.9743416505</v>
      </c>
      <c r="R179">
        <f>'Net zero Activity data'!AT64-'Net zero supporting data'!R167</f>
        <v>7527200.1769458884</v>
      </c>
      <c r="S179">
        <f>'Net zero Activity data'!AU64-'Net zero supporting data'!S167</f>
        <v>7038634.4509976106</v>
      </c>
      <c r="T179">
        <f>'Net zero Activity data'!AV64-'Net zero supporting data'!T167</f>
        <v>6525037.5612306343</v>
      </c>
      <c r="U179">
        <f>'Net zero Activity data'!AW64-'Net zero supporting data'!U167</f>
        <v>6000554.3965636361</v>
      </c>
      <c r="V179">
        <f>'Net zero Activity data'!AX64-'Net zero supporting data'!V167</f>
        <v>5453396.4193976559</v>
      </c>
      <c r="W179">
        <f>'Net zero Activity data'!AY64-'Net zero supporting data'!W167</f>
        <v>4881033.9733407386</v>
      </c>
      <c r="X179">
        <f>'Net zero Activity data'!AZ64-'Net zero supporting data'!X167</f>
        <v>4288440.1985961422</v>
      </c>
      <c r="Y179">
        <f>'Net zero Activity data'!BA64-'Net zero supporting data'!Y167</f>
        <v>3657360.9352888428</v>
      </c>
      <c r="Z179">
        <f>'Net zero Activity data'!BB64-'Net zero supporting data'!Z167</f>
        <v>2995903.2609642576</v>
      </c>
      <c r="AA179">
        <f>'Net zero Activity data'!BC64-'Net zero supporting data'!AA167</f>
        <v>2303692.0181633327</v>
      </c>
      <c r="AB179">
        <f>'Net zero Activity data'!BD64-'Net zero supporting data'!AB167</f>
        <v>1571715.1311763655</v>
      </c>
      <c r="AC179">
        <f>'Net zero Activity data'!BE64-'Net zero supporting data'!AC167</f>
        <v>804043.83226933889</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44215300.803614676</v>
      </c>
      <c r="K180">
        <f>'Net zero Activity data'!AM65-'Net zero supporting data'!K168</f>
        <v>43647407.087278411</v>
      </c>
      <c r="L180">
        <f>'Net zero Activity data'!AN65-'Net zero supporting data'!L168</f>
        <v>42118974.102140382</v>
      </c>
      <c r="M180">
        <f>'Net zero Activity data'!AO65-'Net zero supporting data'!M168</f>
        <v>40311477.896689892</v>
      </c>
      <c r="N180">
        <f>'Net zero Activity data'!AP65-'Net zero supporting data'!N168</f>
        <v>38583523.20221848</v>
      </c>
      <c r="O180">
        <f>'Net zero Activity data'!AQ65-'Net zero supporting data'!O168</f>
        <v>36946403.643641293</v>
      </c>
      <c r="P180">
        <f>'Net zero Activity data'!AR65-'Net zero supporting data'!P168</f>
        <v>35330334.723746985</v>
      </c>
      <c r="Q180">
        <f>'Net zero Activity data'!AS65-'Net zero supporting data'!Q168</f>
        <v>33696450.517493859</v>
      </c>
      <c r="R180">
        <f>'Net zero Activity data'!AT65-'Net zero supporting data'!R168</f>
        <v>31902433.176183067</v>
      </c>
      <c r="S180">
        <f>'Net zero Activity data'!AU65-'Net zero supporting data'!S168</f>
        <v>30057108.534767468</v>
      </c>
      <c r="T180">
        <f>'Net zero Activity data'!AV65-'Net zero supporting data'!T168</f>
        <v>28053711.365652028</v>
      </c>
      <c r="U180">
        <f>'Net zero Activity data'!AW65-'Net zero supporting data'!U168</f>
        <v>26107298.534130979</v>
      </c>
      <c r="V180">
        <f>'Net zero Activity data'!AX65-'Net zero supporting data'!V168</f>
        <v>24021806.781139471</v>
      </c>
      <c r="W180">
        <f>'Net zero Activity data'!AY65-'Net zero supporting data'!W168</f>
        <v>21772997.851755753</v>
      </c>
      <c r="X180">
        <f>'Net zero Activity data'!AZ65-'Net zero supporting data'!X168</f>
        <v>19417972.753949948</v>
      </c>
      <c r="Y180">
        <f>'Net zero Activity data'!BA65-'Net zero supporting data'!Y168</f>
        <v>16764118.566835083</v>
      </c>
      <c r="Z180">
        <f>'Net zero Activity data'!BB65-'Net zero supporting data'!Z168</f>
        <v>13926775.757259823</v>
      </c>
      <c r="AA180">
        <f>'Net zero Activity data'!BC65-'Net zero supporting data'!AA168</f>
        <v>10871645.646857329</v>
      </c>
      <c r="AB180">
        <f>'Net zero Activity data'!BD65-'Net zero supporting data'!AB168</f>
        <v>7508439.9653196633</v>
      </c>
      <c r="AC180">
        <f>'Net zero Activity data'!BE65-'Net zero supporting data'!AC168</f>
        <v>3885311.9060055166</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129232.97008960196</v>
      </c>
      <c r="L197">
        <f>'Net zero Activity data'!AN9*'Net zero supporting data'!L196</f>
        <v>259356.8440021452</v>
      </c>
      <c r="M197">
        <f>'Net zero Activity data'!AO9*'Net zero supporting data'!M196</f>
        <v>389120.22149282572</v>
      </c>
      <c r="N197">
        <f>'Net zero Activity data'!AP9*'Net zero supporting data'!N196</f>
        <v>520150.86955873208</v>
      </c>
      <c r="O197">
        <f>'Net zero Activity data'!AQ9*'Net zero supporting data'!O196</f>
        <v>653734.0641778151</v>
      </c>
      <c r="P197">
        <f>'Net zero Activity data'!AR9*'Net zero supporting data'!P196</f>
        <v>789705.36577883526</v>
      </c>
      <c r="Q197">
        <f>'Net zero Activity data'!AS9*'Net zero supporting data'!Q196</f>
        <v>929074.19441193633</v>
      </c>
      <c r="R197">
        <f>'Net zero Activity data'!AT9*'Net zero supporting data'!R196</f>
        <v>1069842.1014863763</v>
      </c>
      <c r="S197">
        <f>'Net zero Activity data'!AU9*'Net zero supporting data'!S196</f>
        <v>1214493.938188453</v>
      </c>
      <c r="T197">
        <f>'Net zero Activity data'!AV9*'Net zero supporting data'!T196</f>
        <v>1360818.1488544643</v>
      </c>
      <c r="U197">
        <f>'Net zero Activity data'!AW9*'Net zero supporting data'!U196</f>
        <v>1412130.9129208594</v>
      </c>
      <c r="V197">
        <f>'Net zero Activity data'!AX9*'Net zero supporting data'!V196</f>
        <v>1464865.246216163</v>
      </c>
      <c r="W197">
        <f>'Net zero Activity data'!AY9*'Net zero supporting data'!W196</f>
        <v>1518753.9770856833</v>
      </c>
      <c r="X197">
        <f>'Net zero Activity data'!AZ9*'Net zero supporting data'!X196</f>
        <v>1577956.8113682885</v>
      </c>
      <c r="Y197">
        <f>'Net zero Activity data'!BA9*'Net zero supporting data'!Y196</f>
        <v>1633056.1330510664</v>
      </c>
      <c r="Z197">
        <f>'Net zero Activity data'!BB9*'Net zero supporting data'!Z196</f>
        <v>1690493.5858783054</v>
      </c>
      <c r="AA197">
        <f>'Net zero Activity data'!BC9*'Net zero supporting data'!AA196</f>
        <v>1751400.8714407915</v>
      </c>
      <c r="AB197">
        <f>'Net zero Activity data'!BD9*'Net zero supporting data'!AB196</f>
        <v>1806947.707145137</v>
      </c>
      <c r="AC197">
        <f>'Net zero Activity data'!BE9*'Net zero supporting data'!AC196</f>
        <v>1861349.379743946</v>
      </c>
      <c r="AD197">
        <f>'Net zero Activity data'!BF9*'Net zero supporting data'!AD196</f>
        <v>1914637.0908041578</v>
      </c>
      <c r="AE197">
        <f>'Net zero Activity data'!BG9*'Net zero supporting data'!AE196</f>
        <v>1979436.7889890911</v>
      </c>
      <c r="AF197">
        <f>'Net zero Activity data'!BH9*'Net zero supporting data'!AF196</f>
        <v>2040359.6530291005</v>
      </c>
      <c r="AG197">
        <f>'Net zero Activity data'!BI9*'Net zero supporting data'!AG196</f>
        <v>2101844.2883829963</v>
      </c>
      <c r="AH197">
        <f>'Net zero Activity data'!BJ9*'Net zero supporting data'!AH196</f>
        <v>2164047.4928983264</v>
      </c>
      <c r="AI197">
        <f>'Net zero Activity data'!BK9*'Net zero supporting data'!AI196</f>
        <v>2227132.3821262065</v>
      </c>
      <c r="AJ197">
        <f>'Net zero Activity data'!BL9*'Net zero supporting data'!AJ196</f>
        <v>2289199.097120652</v>
      </c>
      <c r="AK197">
        <f>'Net zero Activity data'!BM9*'Net zero supporting data'!AK196</f>
        <v>2295837.2243308555</v>
      </c>
      <c r="AL197">
        <f>'Net zero Activity data'!BN9*'Net zero supporting data'!AL196</f>
        <v>2292652.9749387819</v>
      </c>
      <c r="AM197">
        <f>'Net zero Activity data'!BO9*'Net zero supporting data'!AM196</f>
        <v>2290387.1212458625</v>
      </c>
      <c r="AN197">
        <f>'Net zero Activity data'!BP9*'Net zero supporting data'!AN196</f>
        <v>2284114.4635598143</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4239186.2330960324</v>
      </c>
      <c r="K198" s="11">
        <f>'Net zero Activity data'!AM9-'Net zero supporting data'!K197</f>
        <v>4178532.6995637971</v>
      </c>
      <c r="L198" s="11">
        <f>'Net zero Activity data'!AN9-'Net zero supporting data'!L197</f>
        <v>4063257.2227002745</v>
      </c>
      <c r="M198" s="11">
        <f>'Net zero Activity data'!AO9-'Net zero supporting data'!M197</f>
        <v>3934437.7950941273</v>
      </c>
      <c r="N198" s="11">
        <f>'Net zero Activity data'!AP9-'Net zero supporting data'!N197</f>
        <v>3814439.7100973688</v>
      </c>
      <c r="O198" s="11">
        <f>'Net zero Activity data'!AQ9-'Net zero supporting data'!O197</f>
        <v>3704493.0303409528</v>
      </c>
      <c r="P198" s="11">
        <f>'Net zero Activity data'!AR9-'Net zero supporting data'!P197</f>
        <v>3597546.6663258048</v>
      </c>
      <c r="Q198" s="11">
        <f>'Net zero Activity data'!AS9-'Net zero supporting data'!Q197</f>
        <v>3495088.6361210942</v>
      </c>
      <c r="R198" s="11">
        <f>'Net zero Activity data'!AT9-'Net zero supporting data'!R197</f>
        <v>3387833.3213735251</v>
      </c>
      <c r="S198" s="11">
        <f>'Net zero Activity data'!AU9-'Net zero supporting data'!S197</f>
        <v>3283631.758805817</v>
      </c>
      <c r="T198" s="11">
        <f>'Net zero Activity data'!AV9-'Net zero supporting data'!T197</f>
        <v>3175242.3473270833</v>
      </c>
      <c r="U198" s="11">
        <f>'Net zero Activity data'!AW9-'Net zero supporting data'!U197</f>
        <v>3143130.0965012675</v>
      </c>
      <c r="V198" s="11">
        <f>'Net zero Activity data'!AX9-'Net zero supporting data'!V197</f>
        <v>3112838.6482093465</v>
      </c>
      <c r="W198" s="11">
        <f>'Net zero Activity data'!AY9-'Net zero supporting data'!W197</f>
        <v>3083530.8019618411</v>
      </c>
      <c r="X198" s="11">
        <f>'Net zero Activity data'!AZ9-'Net zero supporting data'!X197</f>
        <v>3063092.6338325599</v>
      </c>
      <c r="Y198" s="11">
        <f>'Net zero Activity data'!BA9-'Net zero supporting data'!Y197</f>
        <v>3032818.5328091225</v>
      </c>
      <c r="Z198" s="11">
        <f>'Net zero Activity data'!BB9-'Net zero supporting data'!Z197</f>
        <v>3005321.9304503202</v>
      </c>
      <c r="AA198" s="11">
        <f>'Net zero Activity data'!BC9-'Net zero supporting data'!AA197</f>
        <v>2982114.9973181039</v>
      </c>
      <c r="AB198" s="11">
        <f>'Net zero Activity data'!BD9-'Net zero supporting data'!AB197</f>
        <v>2948177.837973644</v>
      </c>
      <c r="AC198" s="11">
        <f>'Net zero Activity data'!BE9-'Net zero supporting data'!AC197</f>
        <v>2911341.3375482224</v>
      </c>
      <c r="AD198" s="11">
        <f>'Net zero Activity data'!BF9-'Net zero supporting data'!AD197</f>
        <v>2871955.6362062367</v>
      </c>
      <c r="AE198" s="11">
        <f>'Net zero Activity data'!BG9-'Net zero supporting data'!AE197</f>
        <v>2848457.8183013741</v>
      </c>
      <c r="AF198" s="11">
        <f>'Net zero Activity data'!BH9-'Net zero supporting data'!AF197</f>
        <v>2817639.5208497099</v>
      </c>
      <c r="AG198" s="11">
        <f>'Net zero Activity data'!BI9-'Net zero supporting data'!AG197</f>
        <v>2786165.684600716</v>
      </c>
      <c r="AH198" s="11">
        <f>'Net zero Activity data'!BJ9-'Net zero supporting data'!AH197</f>
        <v>2754242.2636887785</v>
      </c>
      <c r="AI198" s="11">
        <f>'Net zero Activity data'!BK9-'Net zero supporting data'!AI197</f>
        <v>2722050.6892653629</v>
      </c>
      <c r="AJ198" s="11">
        <f>'Net zero Activity data'!BL9-'Net zero supporting data'!AJ197</f>
        <v>2687320.6792285908</v>
      </c>
      <c r="AK198" s="11">
        <f>'Net zero Activity data'!BM9-'Net zero supporting data'!AK197</f>
        <v>2588922.8274369212</v>
      </c>
      <c r="AL198" s="11">
        <f>'Net zero Activity data'!BN9-'Net zero supporting data'!AL197</f>
        <v>2483707.389517013</v>
      </c>
      <c r="AM198" s="11">
        <f>'Net zero Activity data'!BO9-'Net zero supporting data'!AM197</f>
        <v>2383872.3098681415</v>
      </c>
      <c r="AN198" s="11">
        <f>'Net zero Activity data'!BP9-'Net zero supporting data'!AN197</f>
        <v>2284114.4635598143</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960673.97747808218</v>
      </c>
      <c r="K205">
        <f>'Intermediate calculations'!AH5-('Intermediate calculations'!AH5*'Net zero supporting data'!K202)</f>
        <v>977785.45077934954</v>
      </c>
      <c r="L205">
        <f>'Intermediate calculations'!AI5-('Intermediate calculations'!AI5*'Net zero supporting data'!L202)</f>
        <v>983770.94299434079</v>
      </c>
      <c r="M205">
        <f>'Intermediate calculations'!AJ5-('Intermediate calculations'!AJ5*'Net zero supporting data'!M202)</f>
        <v>986532.91815213847</v>
      </c>
      <c r="N205">
        <f>'Intermediate calculations'!AK5-('Intermediate calculations'!AK5*'Net zero supporting data'!N202)</f>
        <v>990923.44762164226</v>
      </c>
      <c r="O205">
        <f>'Intermediate calculations'!AL5-('Intermediate calculations'!AL5*'Net zero supporting data'!O202)</f>
        <v>997487.76715468848</v>
      </c>
      <c r="P205">
        <f>'Intermediate calculations'!AM5-('Intermediate calculations'!AM5*'Net zero supporting data'!P202)</f>
        <v>1004775.1100861859</v>
      </c>
      <c r="Q205">
        <f>'Intermediate calculations'!AN5-('Intermediate calculations'!AN5*'Net zero supporting data'!Q202)</f>
        <v>1013306.8583177292</v>
      </c>
      <c r="R205">
        <f>'Intermediate calculations'!AO5-('Intermediate calculations'!AO5*'Net zero supporting data'!R202)</f>
        <v>1020763.2687071678</v>
      </c>
      <c r="S205">
        <f>'Intermediate calculations'!AP5-('Intermediate calculations'!AP5*'Net zero supporting data'!S202)</f>
        <v>1029267.9362510673</v>
      </c>
      <c r="T205">
        <f>'Intermediate calculations'!AQ5-('Intermediate calculations'!AQ5*'Net zero supporting data'!T202)</f>
        <v>1036863.0892627547</v>
      </c>
      <c r="U205">
        <f>'Intermediate calculations'!AR5-('Intermediate calculations'!AR5*'Net zero supporting data'!U202)</f>
        <v>1054451.0483261272</v>
      </c>
      <c r="V205">
        <f>'Intermediate calculations'!AS5-('Intermediate calculations'!AS5*'Net zero supporting data'!V202)</f>
        <v>1073036.4380398323</v>
      </c>
      <c r="W205">
        <f>'Intermediate calculations'!AT5-('Intermediate calculations'!AT5*'Net zero supporting data'!W202)</f>
        <v>1092432.4533728086</v>
      </c>
      <c r="X205">
        <f>'Intermediate calculations'!AU5-('Intermediate calculations'!AU5*'Net zero supporting data'!X202)</f>
        <v>1115334.8743426071</v>
      </c>
      <c r="Y205">
        <f>'Intermediate calculations'!AV5-('Intermediate calculations'!AV5*'Net zero supporting data'!Y202)</f>
        <v>1135623.643184918</v>
      </c>
      <c r="Z205">
        <f>'Intermediate calculations'!AW5-('Intermediate calculations'!AW5*'Net zero supporting data'!Z202)</f>
        <v>1157507.5256301227</v>
      </c>
      <c r="AA205">
        <f>'Intermediate calculations'!AX5-('Intermediate calculations'!AX5*'Net zero supporting data'!AA202)</f>
        <v>1181676.7269353326</v>
      </c>
      <c r="AB205">
        <f>'Intermediate calculations'!AY5-('Intermediate calculations'!AY5*'Net zero supporting data'!AB202)</f>
        <v>1202657.1025101952</v>
      </c>
      <c r="AC205">
        <f>'Intermediate calculations'!AZ5-('Intermediate calculations'!AZ5*'Net zero supporting data'!AC202)</f>
        <v>1223169.5810203389</v>
      </c>
      <c r="AD205">
        <f>'Intermediate calculations'!BA5-('Intermediate calculations'!BA5*'Net zero supporting data'!AD202)</f>
        <v>1243291.8004626203</v>
      </c>
      <c r="AE205">
        <f>'Intermediate calculations'!BB5-('Intermediate calculations'!BB5*'Net zero supporting data'!AE202)</f>
        <v>1273168.1971781827</v>
      </c>
      <c r="AF205">
        <f>'Intermediate calculations'!BC5-('Intermediate calculations'!BC5*'Net zero supporting data'!AF202)</f>
        <v>1301032.661936512</v>
      </c>
      <c r="AG205">
        <f>'Intermediate calculations'!BD5-('Intermediate calculations'!BD5*'Net zero supporting data'!AG202)</f>
        <v>1329600.6482854327</v>
      </c>
      <c r="AH205">
        <f>'Intermediate calculations'!BE5-('Intermediate calculations'!BE5*'Net zero supporting data'!AH202)</f>
        <v>1359000.0527214704</v>
      </c>
      <c r="AI205">
        <f>'Intermediate calculations'!BF5-('Intermediate calculations'!BF5*'Net zero supporting data'!AI202)</f>
        <v>1389362.7644746834</v>
      </c>
      <c r="AJ205">
        <f>'Intermediate calculations'!BG5-('Intermediate calculations'!BG5*'Net zero supporting data'!AJ202)</f>
        <v>1419617.1504901829</v>
      </c>
      <c r="AK205">
        <f>'Intermediate calculations'!BH5-('Intermediate calculations'!BH5*'Net zero supporting data'!AK202)</f>
        <v>1418159.740916173</v>
      </c>
      <c r="AL205">
        <f>'Intermediate calculations'!BI5-('Intermediate calculations'!BI5*'Net zero supporting data'!AL202)</f>
        <v>1411778.9463565531</v>
      </c>
      <c r="AM205">
        <f>'Intermediate calculations'!BJ5-('Intermediate calculations'!BJ5*'Net zero supporting data'!AM202)</f>
        <v>1406722.7695479379</v>
      </c>
      <c r="AN205">
        <f>'Intermediate calculations'!BK5-('Intermediate calculations'!BK5*'Net zero supporting data'!AN202)</f>
        <v>1400128.2463784246</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190815.5161162208</v>
      </c>
      <c r="K206">
        <f>'Intermediate calculations'!AH19+('Intermediate calculations'!AH19*'Net zero supporting data'!K203)</f>
        <v>194019.60656556231</v>
      </c>
      <c r="L206">
        <f>'Intermediate calculations'!AI19+('Intermediate calculations'!AI19*'Net zero supporting data'!L203)</f>
        <v>197250.28205703574</v>
      </c>
      <c r="M206">
        <f>'Intermediate calculations'!AJ19+('Intermediate calculations'!AJ19*'Net zero supporting data'!M203)</f>
        <v>200523.63857604389</v>
      </c>
      <c r="N206">
        <f>'Intermediate calculations'!AK19+('Intermediate calculations'!AK19*'Net zero supporting data'!N203)</f>
        <v>203850.50393789241</v>
      </c>
      <c r="O206">
        <f>'Intermediate calculations'!AL19+('Intermediate calculations'!AL19*'Net zero supporting data'!O203)</f>
        <v>207233.0707496512</v>
      </c>
      <c r="P206">
        <f>'Intermediate calculations'!AM19+('Intermediate calculations'!AM19*'Net zero supporting data'!P203)</f>
        <v>210325.55987693742</v>
      </c>
      <c r="Q206">
        <f>'Intermediate calculations'!AN19+('Intermediate calculations'!AN19*'Net zero supporting data'!Q203)</f>
        <v>213462.9818144638</v>
      </c>
      <c r="R206">
        <f>'Intermediate calculations'!AO19+('Intermediate calculations'!AO19*'Net zero supporting data'!R203)</f>
        <v>216640.66831750466</v>
      </c>
      <c r="S206">
        <f>'Intermediate calculations'!AP19+('Intermediate calculations'!AP19*'Net zero supporting data'!S203)</f>
        <v>219864.19118359126</v>
      </c>
      <c r="T206">
        <f>'Intermediate calculations'!AQ19+('Intermediate calculations'!AQ19*'Net zero supporting data'!T203)</f>
        <v>223129.5373716008</v>
      </c>
      <c r="U206">
        <f>'Intermediate calculations'!AR19+('Intermediate calculations'!AR19*'Net zero supporting data'!U203)</f>
        <v>225800.76749084401</v>
      </c>
      <c r="V206">
        <f>'Intermediate calculations'!AS19+('Intermediate calculations'!AS19*'Net zero supporting data'!V203)</f>
        <v>228504.91877321567</v>
      </c>
      <c r="W206">
        <f>'Intermediate calculations'!AT19+('Intermediate calculations'!AT19*'Net zero supporting data'!W203)</f>
        <v>231242.00125228975</v>
      </c>
      <c r="X206">
        <f>'Intermediate calculations'!AU19+('Intermediate calculations'!AU19*'Net zero supporting data'!X203)</f>
        <v>234019.55004560403</v>
      </c>
      <c r="Y206">
        <f>'Intermediate calculations'!AV19+('Intermediate calculations'!AV19*'Net zero supporting data'!Y203)</f>
        <v>236822.12694370074</v>
      </c>
      <c r="Z206">
        <f>'Intermediate calculations'!AW19+('Intermediate calculations'!AW19*'Net zero supporting data'!Z203)</f>
        <v>239376.65919124585</v>
      </c>
      <c r="AA206">
        <f>'Intermediate calculations'!AX19+('Intermediate calculations'!AX19*'Net zero supporting data'!AA203)</f>
        <v>241963.87953895491</v>
      </c>
      <c r="AB206">
        <f>'Intermediate calculations'!AY19+('Intermediate calculations'!AY19*'Net zero supporting data'!AB203)</f>
        <v>244569.16679901734</v>
      </c>
      <c r="AC206">
        <f>'Intermediate calculations'!AZ19+('Intermediate calculations'!AZ19*'Net zero supporting data'!AC203)</f>
        <v>247200.14058396837</v>
      </c>
      <c r="AD206">
        <f>'Intermediate calculations'!BA19+('Intermediate calculations'!BA19*'Net zero supporting data'!AD203)</f>
        <v>249857.30398379901</v>
      </c>
      <c r="AE206">
        <f>'Intermediate calculations'!BB19+('Intermediate calculations'!BB19*'Net zero supporting data'!AE203)</f>
        <v>251884.45012063335</v>
      </c>
      <c r="AF206">
        <f>'Intermediate calculations'!BC19+('Intermediate calculations'!BC19*'Net zero supporting data'!AF203)</f>
        <v>253921.78347578496</v>
      </c>
      <c r="AG206">
        <f>'Intermediate calculations'!BD19+('Intermediate calculations'!BD19*'Net zero supporting data'!AG203)</f>
        <v>255977.31123179686</v>
      </c>
      <c r="AH206">
        <f>'Intermediate calculations'!BE19+('Intermediate calculations'!BE19*'Net zero supporting data'!AH203)</f>
        <v>258051.60668803335</v>
      </c>
      <c r="AI206">
        <f>'Intermediate calculations'!BF19+('Intermediate calculations'!BF19*'Net zero supporting data'!AI203)</f>
        <v>260145.27115759632</v>
      </c>
      <c r="AJ206">
        <f>'Intermediate calculations'!BG19+('Intermediate calculations'!BG19*'Net zero supporting data'!AJ203)</f>
        <v>261971.71614998311</v>
      </c>
      <c r="AK206">
        <f>'Intermediate calculations'!BH19+('Intermediate calculations'!BH19*'Net zero supporting data'!AK203)</f>
        <v>263714.10201148927</v>
      </c>
      <c r="AL206">
        <f>'Intermediate calculations'!BI19+('Intermediate calculations'!BI19*'Net zero supporting data'!AL203)</f>
        <v>265452.51641524362</v>
      </c>
      <c r="AM206">
        <f>'Intermediate calculations'!BJ19+('Intermediate calculations'!BJ19*'Net zero supporting data'!AM203)</f>
        <v>267206.04245006276</v>
      </c>
      <c r="AN206">
        <f>'Intermediate calculations'!BK19+('Intermediate calculations'!BK19*'Net zero supporting data'!AN203)</f>
        <v>268965.88978937606</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1715879.9651005662</v>
      </c>
      <c r="K207">
        <f>'Intermediate calculations'!AH39+('Intermediate calculations'!AH39*'Net zero supporting data'!K204)</f>
        <v>1831286.3209076142</v>
      </c>
      <c r="L207">
        <f>'Intermediate calculations'!AI39+('Intermediate calculations'!AI39*'Net zero supporting data'!L204)</f>
        <v>1909319.9979256939</v>
      </c>
      <c r="M207">
        <f>'Intermediate calculations'!AJ39+('Intermediate calculations'!AJ39*'Net zero supporting data'!M204)</f>
        <v>1978130.3163153883</v>
      </c>
      <c r="N207">
        <f>'Intermediate calculations'!AK39+('Intermediate calculations'!AK39*'Net zero supporting data'!N204)</f>
        <v>2056583.2561262113</v>
      </c>
      <c r="O207">
        <f>'Intermediate calculations'!AL39+('Intermediate calculations'!AL39*'Net zero supporting data'!O204)</f>
        <v>2147644.2415599427</v>
      </c>
      <c r="P207">
        <f>'Intermediate calculations'!AM39+('Intermediate calculations'!AM39*'Net zero supporting data'!P204)</f>
        <v>2249413.0946271163</v>
      </c>
      <c r="Q207">
        <f>'Intermediate calculations'!AN39+('Intermediate calculations'!AN39*'Net zero supporting data'!Q204)</f>
        <v>2361427.0048008393</v>
      </c>
      <c r="R207">
        <f>'Intermediate calculations'!AO39+('Intermediate calculations'!AO39*'Net zero supporting data'!R204)</f>
        <v>2473939.7004914489</v>
      </c>
      <c r="S207">
        <f>'Intermediate calculations'!AP39+('Intermediate calculations'!AP39*'Net zero supporting data'!S204)</f>
        <v>2596689.0376990316</v>
      </c>
      <c r="T207">
        <f>'Intermediate calculations'!AQ39+('Intermediate calculations'!AQ39*'Net zero supporting data'!T204)</f>
        <v>2721070.7223934773</v>
      </c>
      <c r="U207">
        <f>'Intermediate calculations'!AR39+('Intermediate calculations'!AR39*'Net zero supporting data'!U204)</f>
        <v>2863599.8453757325</v>
      </c>
      <c r="V207">
        <f>'Intermediate calculations'!AS39+('Intermediate calculations'!AS39*'Net zero supporting data'!V204)</f>
        <v>3015962.2117099003</v>
      </c>
      <c r="W207">
        <f>'Intermediate calculations'!AT39+('Intermediate calculations'!AT39*'Net zero supporting data'!W204)</f>
        <v>3177682.6980644991</v>
      </c>
      <c r="X207">
        <f>'Intermediate calculations'!AU39+('Intermediate calculations'!AU39*'Net zero supporting data'!X204)</f>
        <v>3362992.6435387777</v>
      </c>
      <c r="Y207">
        <f>'Intermediate calculations'!AV39+('Intermediate calculations'!AV39*'Net zero supporting data'!Y204)</f>
        <v>3541213.708038717</v>
      </c>
      <c r="Z207">
        <f>'Intermediate calculations'!AW39+('Intermediate calculations'!AW39*'Net zero supporting data'!Z204)</f>
        <v>3737097.8173088487</v>
      </c>
      <c r="AA207">
        <f>'Intermediate calculations'!AX39+('Intermediate calculations'!AX39*'Net zero supporting data'!AA204)</f>
        <v>3952294.4499151832</v>
      </c>
      <c r="AB207">
        <f>'Intermediate calculations'!AY39+('Intermediate calculations'!AY39*'Net zero supporting data'!AB204)</f>
        <v>4157593.0990196303</v>
      </c>
      <c r="AC207">
        <f>'Intermediate calculations'!AZ39+('Intermediate calculations'!AZ39*'Net zero supporting data'!AC204)</f>
        <v>4367591.6801192574</v>
      </c>
      <c r="AD207">
        <f>'Intermediate calculations'!BA39+('Intermediate calculations'!BA39*'Net zero supporting data'!AD204)</f>
        <v>4582885.9389830632</v>
      </c>
      <c r="AE207">
        <f>'Intermediate calculations'!BB39+('Intermediate calculations'!BB39*'Net zero supporting data'!AE204)</f>
        <v>4801591.7475533495</v>
      </c>
      <c r="AF207">
        <f>'Intermediate calculations'!BC39+('Intermediate calculations'!BC39*'Net zero supporting data'!AF204)</f>
        <v>5012652.0374496058</v>
      </c>
      <c r="AG207">
        <f>'Intermediate calculations'!BD39+('Intermediate calculations'!BD39*'Net zero supporting data'!AG204)</f>
        <v>5231833.9056479996</v>
      </c>
      <c r="AH207">
        <f>'Intermediate calculations'!BE39+('Intermediate calculations'!BE39*'Net zero supporting data'!AH204)</f>
        <v>5460105.9737809189</v>
      </c>
      <c r="AI207">
        <f>'Intermediate calculations'!BF39+('Intermediate calculations'!BF39*'Net zero supporting data'!AI204)</f>
        <v>5698496.6812183037</v>
      </c>
      <c r="AJ207">
        <f>'Intermediate calculations'!BG39+('Intermediate calculations'!BG39*'Net zero supporting data'!AJ204)</f>
        <v>5943711.9134583259</v>
      </c>
      <c r="AK207">
        <f>'Intermediate calculations'!BH39+('Intermediate calculations'!BH39*'Net zero supporting data'!AK204)</f>
        <v>5998929.6677825944</v>
      </c>
      <c r="AL207">
        <f>'Intermediate calculations'!BI39+('Intermediate calculations'!BI39*'Net zero supporting data'!AL204)</f>
        <v>6024502.6417766856</v>
      </c>
      <c r="AM207">
        <f>'Intermediate calculations'!BJ39+('Intermediate calculations'!BJ39*'Net zero supporting data'!AM204)</f>
        <v>6058658.0807123771</v>
      </c>
      <c r="AN207">
        <f>'Intermediate calculations'!BK39+('Intermediate calculations'!BK39*'Net zero supporting data'!AN204)</f>
        <v>6083546.9783845935</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72.769767958981859</v>
      </c>
      <c r="T4" s="93">
        <f>IF('Net zero activities &amp; levers'!$C$5="Off",('Activity data'!AM5*EF!$H4)*kgtoGg,IF('Net zero activities &amp; levers'!$C$5="On",(((('Activity data'!AM5-'Net zero supporting data'!K15)*EF!$H4)+('Net zero supporting data'!K15*'Net zero supporting data'!K25))*kgtoGg)))</f>
        <v>73.543888852751451</v>
      </c>
      <c r="U4" s="93">
        <f>IF('Net zero activities &amp; levers'!$C$5="Off",('Activity data'!AN5*EF!$H4)*kgtoGg,IF('Net zero activities &amp; levers'!$C$5="On",(((('Activity data'!AN5-'Net zero supporting data'!L15)*EF!$H4)+('Net zero supporting data'!L15*'Net zero supporting data'!L25))*kgtoGg)))</f>
        <v>74.043683063547846</v>
      </c>
      <c r="V4" s="93">
        <f>IF('Net zero activities &amp; levers'!$C$5="Off",('Activity data'!AO5*EF!$H4)*kgtoGg,IF('Net zero activities &amp; levers'!$C$5="On",(((('Activity data'!AO5-'Net zero supporting data'!M15)*EF!$H4)+('Net zero supporting data'!M15*'Net zero supporting data'!M25))*kgtoGg)))</f>
        <v>74.481436003443747</v>
      </c>
      <c r="W4" s="93">
        <f>IF('Net zero activities &amp; levers'!$C$5="Off",('Activity data'!AP5*EF!$H4)*kgtoGg,IF('Net zero activities &amp; levers'!$C$5="On",(((('Activity data'!AP5-'Net zero supporting data'!N15)*EF!$H4)+('Net zero supporting data'!N15*'Net zero supporting data'!N25))*kgtoGg)))</f>
        <v>74.991574369216195</v>
      </c>
      <c r="X4" s="93">
        <f>IF('Net zero activities &amp; levers'!$C$5="Off",('Activity data'!AQ5*EF!$H4)*kgtoGg,IF('Net zero activities &amp; levers'!$C$5="On",(((('Activity data'!AQ5-'Net zero supporting data'!O15)*EF!$H4)+('Net zero supporting data'!O15*'Net zero supporting data'!O25))*kgtoGg)))</f>
        <v>75.591111186911832</v>
      </c>
      <c r="Y4" s="93">
        <f>IF('Net zero activities &amp; levers'!$C$5="Off",('Activity data'!AR5*EF!$H4)*kgtoGg,IF('Net zero activities &amp; levers'!$C$5="On",(((('Activity data'!AR5-'Net zero supporting data'!P15)*EF!$H4)+('Net zero supporting data'!P15*'Net zero supporting data'!P25))*kgtoGg)))</f>
        <v>76.189952713230753</v>
      </c>
      <c r="Z4" s="93">
        <f>IF('Net zero activities &amp; levers'!$C$5="Off",('Activity data'!AS5*EF!$H4)*kgtoGg,IF('Net zero activities &amp; levers'!$C$5="On",(((('Activity data'!AS5-'Net zero supporting data'!Q15)*EF!$H4)+('Net zero supporting data'!Q15*'Net zero supporting data'!Q25))*kgtoGg)))</f>
        <v>76.854155334570819</v>
      </c>
      <c r="AA4" s="93">
        <f>IF('Net zero activities &amp; levers'!$C$5="Off",('Activity data'!AT5*EF!$H4)*kgtoGg,IF('Net zero activities &amp; levers'!$C$5="On",(((('Activity data'!AT5-'Net zero supporting data'!R15)*EF!$H4)+('Net zero supporting data'!R15*'Net zero supporting data'!R25))*kgtoGg)))</f>
        <v>77.516709691698395</v>
      </c>
      <c r="AB4" s="93">
        <f>IF('Net zero activities &amp; levers'!$C$5="Off",('Activity data'!AU5*EF!$H4)*kgtoGg,IF('Net zero activities &amp; levers'!$C$5="On",(((('Activity data'!AU5-'Net zero supporting data'!S15)*EF!$H4)+('Net zero supporting data'!S15*'Net zero supporting data'!S25))*kgtoGg)))</f>
        <v>78.240811869792225</v>
      </c>
      <c r="AC4" s="93">
        <f>IF('Net zero activities &amp; levers'!$C$5="Off",('Activity data'!AV5*EF!$H4)*kgtoGg,IF('Net zero activities &amp; levers'!$C$5="On",(((('Activity data'!AV5-'Net zero supporting data'!T15)*EF!$H4)+('Net zero supporting data'!T15*'Net zero supporting data'!T25))*kgtoGg)))</f>
        <v>78.96883087694971</v>
      </c>
      <c r="AD4" s="93">
        <f>IF('Net zero activities &amp; levers'!$C$5="Off",('Activity data'!AW5*EF!$H4)*kgtoGg,IF('Net zero activities &amp; levers'!$C$5="On",(((('Activity data'!AW5-'Net zero supporting data'!U15)*EF!$H4)+('Net zero supporting data'!U15*'Net zero supporting data'!U25))*kgtoGg)))</f>
        <v>79.802551809538244</v>
      </c>
      <c r="AE4" s="93">
        <f>IF('Net zero activities &amp; levers'!$C$5="Off",('Activity data'!AX5*EF!$H4)*kgtoGg,IF('Net zero activities &amp; levers'!$C$5="On",(((('Activity data'!AX5-'Net zero supporting data'!V15)*EF!$H4)+('Net zero supporting data'!V15*'Net zero supporting data'!V25))*kgtoGg)))</f>
        <v>80.691208841556062</v>
      </c>
      <c r="AF4" s="93">
        <f>IF('Net zero activities &amp; levers'!$C$5="Off",('Activity data'!AY5*EF!$H4)*kgtoGg,IF('Net zero activities &amp; levers'!$C$5="On",(((('Activity data'!AY5-'Net zero supporting data'!W15)*EF!$H4)+('Net zero supporting data'!W15*'Net zero supporting data'!W25))*kgtoGg)))</f>
        <v>81.630103012520337</v>
      </c>
      <c r="AG4" s="93">
        <f>IF('Net zero activities &amp; levers'!$C$5="Off",('Activity data'!AZ5*EF!$H4)*kgtoGg,IF('Net zero activities &amp; levers'!$C$5="On",(((('Activity data'!AZ5-'Net zero supporting data'!X15)*EF!$H4)+('Net zero supporting data'!X15*'Net zero supporting data'!X25))*kgtoGg)))</f>
        <v>82.704962002858409</v>
      </c>
      <c r="AH4" s="93">
        <f>IF('Net zero activities &amp; levers'!$C$5="Off",('Activity data'!BA5*EF!$H4)*kgtoGg,IF('Net zero activities &amp; levers'!$C$5="On",(((('Activity data'!BA5-'Net zero supporting data'!Y15)*EF!$H4)+('Net zero supporting data'!Y15*'Net zero supporting data'!Y25))*kgtoGg)))</f>
        <v>83.725359034578119</v>
      </c>
      <c r="AI4" s="93">
        <f>IF('Net zero activities &amp; levers'!$C$5="Off",('Activity data'!BB5*EF!$H4)*kgtoGg,IF('Net zero activities &amp; levers'!$C$5="On",(((('Activity data'!BB5-'Net zero supporting data'!Z15)*EF!$H4)+('Net zero supporting data'!Z15*'Net zero supporting data'!Z25))*kgtoGg)))</f>
        <v>84.785864582058309</v>
      </c>
      <c r="AJ4" s="93">
        <f>IF('Net zero activities &amp; levers'!$C$5="Off",('Activity data'!BC5*EF!$H4)*kgtoGg,IF('Net zero activities &amp; levers'!$C$5="On",(((('Activity data'!BC5-'Net zero supporting data'!AA15)*EF!$H4)+('Net zero supporting data'!AA15*'Net zero supporting data'!AA25))*kgtoGg)))</f>
        <v>85.948870482008019</v>
      </c>
      <c r="AK4" s="93">
        <f>IF('Net zero activities &amp; levers'!$C$5="Off",('Activity data'!BD5*EF!$H4)*kgtoGg,IF('Net zero activities &amp; levers'!$C$5="On",(((('Activity data'!BD5-'Net zero supporting data'!AB15)*EF!$H4)+('Net zero supporting data'!AB15*'Net zero supporting data'!AB25))*kgtoGg)))</f>
        <v>87.039164058344866</v>
      </c>
      <c r="AL4" s="93">
        <f>IF('Net zero activities &amp; levers'!$C$5="Off",('Activity data'!BE5*EF!$H4)*kgtoGg,IF('Net zero activities &amp; levers'!$C$5="On",(((('Activity data'!BE5-'Net zero supporting data'!AC15)*EF!$H4)+('Net zero supporting data'!AC15*'Net zero supporting data'!AC25))*kgtoGg)))</f>
        <v>88.144062133133644</v>
      </c>
      <c r="AM4" s="93">
        <f>IF('Net zero activities &amp; levers'!$C$5="Off",('Activity data'!BF5*EF!$H4)*kgtoGg,IF('Net zero activities &amp; levers'!$C$5="On",(((('Activity data'!BF5-'Net zero supporting data'!AD15)*EF!$H4)+('Net zero supporting data'!AD15*'Net zero supporting data'!AD25))*kgtoGg)))</f>
        <v>89.266583630697085</v>
      </c>
      <c r="AN4" s="93">
        <f>IF('Net zero activities &amp; levers'!$C$5="Off",('Activity data'!BG5*EF!$H4)*kgtoGg,IF('Net zero activities &amp; levers'!$C$5="On",(((('Activity data'!BG5-'Net zero supporting data'!AE15)*EF!$H4)+('Net zero supporting data'!AE15*'Net zero supporting data'!AE25))*kgtoGg)))</f>
        <v>90.425059831916514</v>
      </c>
      <c r="AO4" s="93">
        <f>IF('Net zero activities &amp; levers'!$C$5="Off",('Activity data'!BH5*EF!$H4)*kgtoGg,IF('Net zero activities &amp; levers'!$C$5="On",(((('Activity data'!BH5-'Net zero supporting data'!AF15)*EF!$H4)+('Net zero supporting data'!AF15*'Net zero supporting data'!AF25))*kgtoGg)))</f>
        <v>91.531677127013609</v>
      </c>
      <c r="AP4" s="93">
        <f>IF('Net zero activities &amp; levers'!$C$5="Off",('Activity data'!BI5*EF!$H4)*kgtoGg,IF('Net zero activities &amp; levers'!$C$5="On",(((('Activity data'!BI5-'Net zero supporting data'!AG15)*EF!$H4)+('Net zero supporting data'!AG15*'Net zero supporting data'!AG25))*kgtoGg)))</f>
        <v>92.676863576133726</v>
      </c>
      <c r="AQ4" s="93">
        <f>IF('Net zero activities &amp; levers'!$C$5="Off",('Activity data'!BJ5*EF!$H4)*kgtoGg,IF('Net zero activities &amp; levers'!$C$5="On",(((('Activity data'!BJ5-'Net zero supporting data'!AH15)*EF!$H4)+('Net zero supporting data'!AH15*'Net zero supporting data'!AH25))*kgtoGg)))</f>
        <v>93.865350642740523</v>
      </c>
      <c r="AR4" s="93">
        <f>IF('Net zero activities &amp; levers'!$C$5="Off",('Activity data'!BK5*EF!$H4)*kgtoGg,IF('Net zero activities &amp; levers'!$C$5="On",(((('Activity data'!BK5-'Net zero supporting data'!AI15)*EF!$H4)+('Net zero supporting data'!AI15*'Net zero supporting data'!AI25))*kgtoGg)))</f>
        <v>95.102097314076246</v>
      </c>
      <c r="AS4" s="93">
        <f>IF('Net zero activities &amp; levers'!$C$5="Off",('Activity data'!BL5*EF!$H4)*kgtoGg,IF('Net zero activities &amp; levers'!$C$5="On",(((('Activity data'!BL5-'Net zero supporting data'!AJ15)*EF!$H4)+('Net zero supporting data'!AJ15*'Net zero supporting data'!AJ25))*kgtoGg)))</f>
        <v>96.315246804297175</v>
      </c>
      <c r="AT4" s="93">
        <f>IF('Net zero activities &amp; levers'!$C$5="Off",('Activity data'!BM5*EF!$H4)*kgtoGg,IF('Net zero activities &amp; levers'!$C$5="On",(((('Activity data'!BM5-'Net zero supporting data'!AK15)*EF!$H4)+('Net zero supporting data'!AK15*'Net zero supporting data'!AK25))*kgtoGg)))</f>
        <v>96.467096701965559</v>
      </c>
      <c r="AU4" s="93">
        <f>IF('Net zero activities &amp; levers'!$C$5="Off",('Activity data'!BN5*EF!$H4)*kgtoGg,IF('Net zero activities &amp; levers'!$C$5="On",(((('Activity data'!BN5-'Net zero supporting data'!AL15)*EF!$H4)+('Net zero supporting data'!AL15*'Net zero supporting data'!AL25))*kgtoGg)))</f>
        <v>96.459023089307877</v>
      </c>
      <c r="AV4" s="93">
        <f>IF('Net zero activities &amp; levers'!$C$5="Off",('Activity data'!BO5*EF!$H4)*kgtoGg,IF('Net zero activities &amp; levers'!$C$5="On",(((('Activity data'!BO5-'Net zero supporting data'!AM15)*EF!$H4)+('Net zero supporting data'!AM15*'Net zero supporting data'!AM25))*kgtoGg)))</f>
        <v>96.502893311810624</v>
      </c>
      <c r="AW4" s="93">
        <f>IF('Net zero activities &amp; levers'!$C$5="Off",('Activity data'!BP5*EF!$H4)*kgtoGg,IF('Net zero activities &amp; levers'!$C$5="On",(((('Activity data'!BP5-'Net zero supporting data'!AN15)*EF!$H4)+('Net zero supporting data'!AN15*'Net zero supporting data'!AN25))*kgtoGg)))</f>
        <v>96.50064865261551</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58.202465092339359</v>
      </c>
      <c r="T5" s="93">
        <f>IF('Net zero activities &amp; levers'!$C$5="Off",('Activity data'!AM6*EF!$H5)*kgtoGg,IF('Net zero activities &amp; levers'!$C$5="On",(((('Activity data'!AM6-'Net zero supporting data'!K16)*EF!$H5)+('Net zero supporting data'!K16*'Net zero supporting data'!K26))*kgtoGg)))</f>
        <v>58.821619798484242</v>
      </c>
      <c r="U5" s="93">
        <f>IF('Net zero activities &amp; levers'!$C$5="Off",('Activity data'!AN6*EF!$H5)*kgtoGg,IF('Net zero activities &amp; levers'!$C$5="On",(((('Activity data'!AN6-'Net zero supporting data'!L16)*EF!$H5)+('Net zero supporting data'!L16*'Net zero supporting data'!L26))*kgtoGg)))</f>
        <v>59.221363482202278</v>
      </c>
      <c r="V5" s="93">
        <f>IF('Net zero activities &amp; levers'!$C$5="Off",('Activity data'!AO6*EF!$H5)*kgtoGg,IF('Net zero activities &amp; levers'!$C$5="On",(((('Activity data'!AO6-'Net zero supporting data'!M16)*EF!$H5)+('Net zero supporting data'!M16*'Net zero supporting data'!M26))*kgtoGg)))</f>
        <v>59.571485530381985</v>
      </c>
      <c r="W5" s="93">
        <f>IF('Net zero activities &amp; levers'!$C$5="Off",('Activity data'!AP6*EF!$H5)*kgtoGg,IF('Net zero activities &amp; levers'!$C$5="On",(((('Activity data'!AP6-'Net zero supporting data'!N16)*EF!$H5)+('Net zero supporting data'!N16*'Net zero supporting data'!N26))*kgtoGg)))</f>
        <v>59.979502640493855</v>
      </c>
      <c r="X5" s="93">
        <f>IF('Net zero activities &amp; levers'!$C$5="Off",('Activity data'!AQ6*EF!$H5)*kgtoGg,IF('Net zero activities &amp; levers'!$C$5="On",(((('Activity data'!AQ6-'Net zero supporting data'!O16)*EF!$H5)+('Net zero supporting data'!O16*'Net zero supporting data'!O26))*kgtoGg)))</f>
        <v>60.459022112414807</v>
      </c>
      <c r="Y5" s="93">
        <f>IF('Net zero activities &amp; levers'!$C$5="Off",('Activity data'!AR6*EF!$H5)*kgtoGg,IF('Net zero activities &amp; levers'!$C$5="On",(((('Activity data'!AR6-'Net zero supporting data'!P16)*EF!$H5)+('Net zero supporting data'!P16*'Net zero supporting data'!P26))*kgtoGg)))</f>
        <v>60.937985478782373</v>
      </c>
      <c r="Z5" s="93">
        <f>IF('Net zero activities &amp; levers'!$C$5="Off",('Activity data'!AS6*EF!$H5)*kgtoGg,IF('Net zero activities &amp; levers'!$C$5="On",(((('Activity data'!AS6-'Net zero supporting data'!Q16)*EF!$H5)+('Net zero supporting data'!Q16*'Net zero supporting data'!Q26))*kgtoGg)))</f>
        <v>61.469225730978522</v>
      </c>
      <c r="AA5" s="93">
        <f>IF('Net zero activities &amp; levers'!$C$5="Off",('Activity data'!AT6*EF!$H5)*kgtoGg,IF('Net zero activities &amp; levers'!$C$5="On",(((('Activity data'!AT6-'Net zero supporting data'!R16)*EF!$H5)+('Net zero supporting data'!R16*'Net zero supporting data'!R26))*kgtoGg)))</f>
        <v>61.999147674171077</v>
      </c>
      <c r="AB5" s="93">
        <f>IF('Net zero activities &amp; levers'!$C$5="Off",('Activity data'!AU6*EF!$H5)*kgtoGg,IF('Net zero activities &amp; levers'!$C$5="On",(((('Activity data'!AU6-'Net zero supporting data'!S16)*EF!$H5)+('Net zero supporting data'!S16*'Net zero supporting data'!S26))*kgtoGg)))</f>
        <v>62.578296583475691</v>
      </c>
      <c r="AC5" s="93">
        <f>IF('Net zero activities &amp; levers'!$C$5="Off",('Activity data'!AV6*EF!$H5)*kgtoGg,IF('Net zero activities &amp; levers'!$C$5="On",(((('Activity data'!AV6-'Net zero supporting data'!T16)*EF!$H5)+('Net zero supporting data'!T16*'Net zero supporting data'!T26))*kgtoGg)))</f>
        <v>63.16057823750716</v>
      </c>
      <c r="AD5" s="93">
        <f>IF('Net zero activities &amp; levers'!$C$5="Off",('Activity data'!AW6*EF!$H5)*kgtoGg,IF('Net zero activities &amp; levers'!$C$5="On",(((('Activity data'!AW6-'Net zero supporting data'!U16)*EF!$H5)+('Net zero supporting data'!U16*'Net zero supporting data'!U26))*kgtoGg)))</f>
        <v>63.827402041357807</v>
      </c>
      <c r="AE5" s="93">
        <f>IF('Net zero activities &amp; levers'!$C$5="Off",('Activity data'!AX6*EF!$H5)*kgtoGg,IF('Net zero activities &amp; levers'!$C$5="On",(((('Activity data'!AX6-'Net zero supporting data'!V16)*EF!$H5)+('Net zero supporting data'!V16*'Net zero supporting data'!V26))*kgtoGg)))</f>
        <v>64.538164646980434</v>
      </c>
      <c r="AF5" s="93">
        <f>IF('Net zero activities &amp; levers'!$C$5="Off",('Activity data'!AY6*EF!$H5)*kgtoGg,IF('Net zero activities &amp; levers'!$C$5="On",(((('Activity data'!AY6-'Net zero supporting data'!W16)*EF!$H5)+('Net zero supporting data'!W16*'Net zero supporting data'!W26))*kgtoGg)))</f>
        <v>65.289107747991153</v>
      </c>
      <c r="AG5" s="93">
        <f>IF('Net zero activities &amp; levers'!$C$5="Off",('Activity data'!AZ6*EF!$H5)*kgtoGg,IF('Net zero activities &amp; levers'!$C$5="On",(((('Activity data'!AZ6-'Net zero supporting data'!X16)*EF!$H5)+('Net zero supporting data'!X16*'Net zero supporting data'!X26))*kgtoGg)))</f>
        <v>66.148797762388369</v>
      </c>
      <c r="AH5" s="93">
        <f>IF('Net zero activities &amp; levers'!$C$5="Off",('Activity data'!BA6*EF!$H5)*kgtoGg,IF('Net zero activities &amp; levers'!$C$5="On",(((('Activity data'!BA6-'Net zero supporting data'!Y16)*EF!$H5)+('Net zero supporting data'!Y16*'Net zero supporting data'!Y26))*kgtoGg)))</f>
        <v>66.964928200683417</v>
      </c>
      <c r="AI5" s="93">
        <f>IF('Net zero activities &amp; levers'!$C$5="Off",('Activity data'!BB6*EF!$H5)*kgtoGg,IF('Net zero activities &amp; levers'!$C$5="On",(((('Activity data'!BB6-'Net zero supporting data'!Z16)*EF!$H5)+('Net zero supporting data'!Z16*'Net zero supporting data'!Z26))*kgtoGg)))</f>
        <v>67.813138093866527</v>
      </c>
      <c r="AJ5" s="93">
        <f>IF('Net zero activities &amp; levers'!$C$5="Off",('Activity data'!BC6*EF!$H5)*kgtoGg,IF('Net zero activities &amp; levers'!$C$5="On",(((('Activity data'!BC6-'Net zero supporting data'!AA16)*EF!$H5)+('Net zero supporting data'!AA16*'Net zero supporting data'!AA26))*kgtoGg)))</f>
        <v>68.743329465813233</v>
      </c>
      <c r="AK5" s="93">
        <f>IF('Net zero activities &amp; levers'!$C$5="Off",('Activity data'!BD6*EF!$H5)*kgtoGg,IF('Net zero activities &amp; levers'!$C$5="On",(((('Activity data'!BD6-'Net zero supporting data'!AB16)*EF!$H5)+('Net zero supporting data'!AB16*'Net zero supporting data'!AB26))*kgtoGg)))</f>
        <v>69.615364317606563</v>
      </c>
      <c r="AL5" s="93">
        <f>IF('Net zero activities &amp; levers'!$C$5="Off",('Activity data'!BE6*EF!$H5)*kgtoGg,IF('Net zero activities &amp; levers'!$C$5="On",(((('Activity data'!BE6-'Net zero supporting data'!AC16)*EF!$H5)+('Net zero supporting data'!AC16*'Net zero supporting data'!AC26))*kgtoGg)))</f>
        <v>70.499080089034265</v>
      </c>
      <c r="AM5" s="93">
        <f>IF('Net zero activities &amp; levers'!$C$5="Off",('Activity data'!BF6*EF!$H5)*kgtoGg,IF('Net zero activities &amp; levers'!$C$5="On",(((('Activity data'!BF6-'Net zero supporting data'!AD16)*EF!$H5)+('Net zero supporting data'!AD16*'Net zero supporting data'!AD26))*kgtoGg)))</f>
        <v>71.39689136574691</v>
      </c>
      <c r="AN5" s="93">
        <f>IF('Net zero activities &amp; levers'!$C$5="Off",('Activity data'!BG6*EF!$H5)*kgtoGg,IF('Net zero activities &amp; levers'!$C$5="On",(((('Activity data'!BG6-'Net zero supporting data'!AE16)*EF!$H5)+('Net zero supporting data'!AE16*'Net zero supporting data'!AE26))*kgtoGg)))</f>
        <v>72.3234598096615</v>
      </c>
      <c r="AO5" s="93">
        <f>IF('Net zero activities &amp; levers'!$C$5="Off",('Activity data'!BH6*EF!$H5)*kgtoGg,IF('Net zero activities &amp; levers'!$C$5="On",(((('Activity data'!BH6-'Net zero supporting data'!AF16)*EF!$H5)+('Net zero supporting data'!AF16*'Net zero supporting data'!AF26))*kgtoGg)))</f>
        <v>73.208550641952925</v>
      </c>
      <c r="AP5" s="93">
        <f>IF('Net zero activities &amp; levers'!$C$5="Off",('Activity data'!BI6*EF!$H5)*kgtoGg,IF('Net zero activities &amp; levers'!$C$5="On",(((('Activity data'!BI6-'Net zero supporting data'!AG16)*EF!$H5)+('Net zero supporting data'!AG16*'Net zero supporting data'!AG26))*kgtoGg)))</f>
        <v>74.124489722131145</v>
      </c>
      <c r="AQ5" s="93">
        <f>IF('Net zero activities &amp; levers'!$C$5="Off",('Activity data'!BJ6*EF!$H5)*kgtoGg,IF('Net zero activities &amp; levers'!$C$5="On",(((('Activity data'!BJ6-'Net zero supporting data'!AH16)*EF!$H5)+('Net zero supporting data'!AH16*'Net zero supporting data'!AH26))*kgtoGg)))</f>
        <v>75.075061353002226</v>
      </c>
      <c r="AR5" s="93">
        <f>IF('Net zero activities &amp; levers'!$C$5="Off",('Activity data'!BK6*EF!$H5)*kgtoGg,IF('Net zero activities &amp; levers'!$C$5="On",(((('Activity data'!BK6-'Net zero supporting data'!AI16)*EF!$H5)+('Net zero supporting data'!AI16*'Net zero supporting data'!AI26))*kgtoGg)))</f>
        <v>76.064231814656821</v>
      </c>
      <c r="AS5" s="93">
        <f>IF('Net zero activities &amp; levers'!$C$5="Off",('Activity data'!BL6*EF!$H5)*kgtoGg,IF('Net zero activities &amp; levers'!$C$5="On",(((('Activity data'!BL6-'Net zero supporting data'!AJ16)*EF!$H5)+('Net zero supporting data'!AJ16*'Net zero supporting data'!AJ26))*kgtoGg)))</f>
        <v>77.034528860212504</v>
      </c>
      <c r="AT5" s="93">
        <f>IF('Net zero activities &amp; levers'!$C$5="Off",('Activity data'!BM6*EF!$H5)*kgtoGg,IF('Net zero activities &amp; levers'!$C$5="On",(((('Activity data'!BM6-'Net zero supporting data'!AK16)*EF!$H5)+('Net zero supporting data'!AK16*'Net zero supporting data'!AK26))*kgtoGg)))</f>
        <v>77.155980922191077</v>
      </c>
      <c r="AU5" s="93">
        <f>IF('Net zero activities &amp; levers'!$C$5="Off",('Activity data'!BN6*EF!$H5)*kgtoGg,IF('Net zero activities &amp; levers'!$C$5="On",(((('Activity data'!BN6-'Net zero supporting data'!AL16)*EF!$H5)+('Net zero supporting data'!AL16*'Net zero supporting data'!AL26))*kgtoGg)))</f>
        <v>77.149523513131541</v>
      </c>
      <c r="AV5" s="93">
        <f>IF('Net zero activities &amp; levers'!$C$5="Off",('Activity data'!BO6*EF!$H5)*kgtoGg,IF('Net zero activities &amp; levers'!$C$5="On",(((('Activity data'!BO6-'Net zero supporting data'!AM16)*EF!$H5)+('Net zero supporting data'!AM16*'Net zero supporting data'!AM26))*kgtoGg)))</f>
        <v>77.18461164334586</v>
      </c>
      <c r="AW5" s="93">
        <f>IF('Net zero activities &amp; levers'!$C$5="Off",('Activity data'!BP6*EF!$H5)*kgtoGg,IF('Net zero activities &amp; levers'!$C$5="On",(((('Activity data'!BP6-'Net zero supporting data'!AN16)*EF!$H5)+('Net zero supporting data'!AN16*'Net zero supporting data'!AN26))*kgtoGg)))</f>
        <v>77.18281632776204</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26.315577355767893</v>
      </c>
      <c r="T6" s="93">
        <f>IF('Net zero activities &amp; levers'!$C$5="Off",('Activity data'!AM7*EF!$H6)*kgtoGg,IF('Net zero activities &amp; levers'!$C$5="On",(((('Activity data'!AM7-'Net zero supporting data'!K17)*EF!$H6)+('Net zero supporting data'!K17*'Net zero supporting data'!K27))*kgtoGg)))</f>
        <v>26.595521058133311</v>
      </c>
      <c r="U6" s="93">
        <f>IF('Net zero activities &amp; levers'!$C$5="Off",('Activity data'!AN7*EF!$H6)*kgtoGg,IF('Net zero activities &amp; levers'!$C$5="On",(((('Activity data'!AN7-'Net zero supporting data'!L17)*EF!$H6)+('Net zero supporting data'!L17*'Net zero supporting data'!L27))*kgtoGg)))</f>
        <v>26.776260582046472</v>
      </c>
      <c r="V6" s="93">
        <f>IF('Net zero activities &amp; levers'!$C$5="Off",('Activity data'!AO7*EF!$H6)*kgtoGg,IF('Net zero activities &amp; levers'!$C$5="On",(((('Activity data'!AO7-'Net zero supporting data'!M17)*EF!$H6)+('Net zero supporting data'!M17*'Net zero supporting data'!M27))*kgtoGg)))</f>
        <v>26.934564252315681</v>
      </c>
      <c r="W6" s="93">
        <f>IF('Net zero activities &amp; levers'!$C$5="Off",('Activity data'!AP7*EF!$H6)*kgtoGg,IF('Net zero activities &amp; levers'!$C$5="On",(((('Activity data'!AP7-'Net zero supporting data'!N17)*EF!$H6)+('Net zero supporting data'!N17*'Net zero supporting data'!N27))*kgtoGg)))</f>
        <v>27.119044511125868</v>
      </c>
      <c r="X6" s="93">
        <f>IF('Net zero activities &amp; levers'!$C$5="Off",('Activity data'!AQ7*EF!$H6)*kgtoGg,IF('Net zero activities &amp; levers'!$C$5="On",(((('Activity data'!AQ7-'Net zero supporting data'!O17)*EF!$H6)+('Net zero supporting data'!O17*'Net zero supporting data'!O27))*kgtoGg)))</f>
        <v>27.335853743121671</v>
      </c>
      <c r="Y6" s="93">
        <f>IF('Net zero activities &amp; levers'!$C$5="Off",('Activity data'!AR7*EF!$H6)*kgtoGg,IF('Net zero activities &amp; levers'!$C$5="On",(((('Activity data'!AR7-'Net zero supporting data'!P17)*EF!$H6)+('Net zero supporting data'!P17*'Net zero supporting data'!P27))*kgtoGg)))</f>
        <v>27.552411538366737</v>
      </c>
      <c r="Z6" s="93">
        <f>IF('Net zero activities &amp; levers'!$C$5="Off",('Activity data'!AS7*EF!$H6)*kgtoGg,IF('Net zero activities &amp; levers'!$C$5="On",(((('Activity data'!AS7-'Net zero supporting data'!Q17)*EF!$H6)+('Net zero supporting data'!Q17*'Net zero supporting data'!Q27))*kgtoGg)))</f>
        <v>27.792605728234577</v>
      </c>
      <c r="AA6" s="93">
        <f>IF('Net zero activities &amp; levers'!$C$5="Off",('Activity data'!AT7*EF!$H6)*kgtoGg,IF('Net zero activities &amp; levers'!$C$5="On",(((('Activity data'!AT7-'Net zero supporting data'!R17)*EF!$H6)+('Net zero supporting data'!R17*'Net zero supporting data'!R27))*kgtoGg)))</f>
        <v>28.032203859799587</v>
      </c>
      <c r="AB6" s="93">
        <f>IF('Net zero activities &amp; levers'!$C$5="Off",('Activity data'!AU7*EF!$H6)*kgtoGg,IF('Net zero activities &amp; levers'!$C$5="On",(((('Activity data'!AU7-'Net zero supporting data'!S17)*EF!$H6)+('Net zero supporting data'!S17*'Net zero supporting data'!S27))*kgtoGg)))</f>
        <v>28.294059399751969</v>
      </c>
      <c r="AC6" s="93">
        <f>IF('Net zero activities &amp; levers'!$C$5="Off",('Activity data'!AV7*EF!$H6)*kgtoGg,IF('Net zero activities &amp; levers'!$C$5="On",(((('Activity data'!AV7-'Net zero supporting data'!T17)*EF!$H6)+('Net zero supporting data'!T17*'Net zero supporting data'!T27))*kgtoGg)))</f>
        <v>28.557331374318672</v>
      </c>
      <c r="AD6" s="93">
        <f>IF('Net zero activities &amp; levers'!$C$5="Off",('Activity data'!AW7*EF!$H6)*kgtoGg,IF('Net zero activities &amp; levers'!$C$5="On",(((('Activity data'!AW7-'Net zero supporting data'!U17)*EF!$H6)+('Net zero supporting data'!U17*'Net zero supporting data'!U27))*kgtoGg)))</f>
        <v>28.858828112731018</v>
      </c>
      <c r="AE6" s="93">
        <f>IF('Net zero activities &amp; levers'!$C$5="Off",('Activity data'!AX7*EF!$H6)*kgtoGg,IF('Net zero activities &amp; levers'!$C$5="On",(((('Activity data'!AX7-'Net zero supporting data'!V17)*EF!$H6)+('Net zero supporting data'!V17*'Net zero supporting data'!V27))*kgtoGg)))</f>
        <v>29.180191276648134</v>
      </c>
      <c r="AF6" s="93">
        <f>IF('Net zero activities &amp; levers'!$C$5="Off",('Activity data'!AY7*EF!$H6)*kgtoGg,IF('Net zero activities &amp; levers'!$C$5="On",(((('Activity data'!AY7-'Net zero supporting data'!W17)*EF!$H6)+('Net zero supporting data'!W17*'Net zero supporting data'!W27))*kgtoGg)))</f>
        <v>29.519721590923922</v>
      </c>
      <c r="AG6" s="93">
        <f>IF('Net zero activities &amp; levers'!$C$5="Off",('Activity data'!AZ7*EF!$H6)*kgtoGg,IF('Net zero activities &amp; levers'!$C$5="On",(((('Activity data'!AZ7-'Net zero supporting data'!X17)*EF!$H6)+('Net zero supporting data'!X17*'Net zero supporting data'!X27))*kgtoGg)))</f>
        <v>29.90842057540781</v>
      </c>
      <c r="AH6" s="93">
        <f>IF('Net zero activities &amp; levers'!$C$5="Off",('Activity data'!BA7*EF!$H6)*kgtoGg,IF('Net zero activities &amp; levers'!$C$5="On",(((('Activity data'!BA7-'Net zero supporting data'!Y17)*EF!$H6)+('Net zero supporting data'!Y17*'Net zero supporting data'!Y27))*kgtoGg)))</f>
        <v>30.277424596926085</v>
      </c>
      <c r="AI6" s="93">
        <f>IF('Net zero activities &amp; levers'!$C$5="Off",('Activity data'!BB7*EF!$H6)*kgtoGg,IF('Net zero activities &amp; levers'!$C$5="On",(((('Activity data'!BB7-'Net zero supporting data'!Z17)*EF!$H6)+('Net zero supporting data'!Z17*'Net zero supporting data'!Z27))*kgtoGg)))</f>
        <v>30.660932976211647</v>
      </c>
      <c r="AJ6" s="93">
        <f>IF('Net zero activities &amp; levers'!$C$5="Off",('Activity data'!BC7*EF!$H6)*kgtoGg,IF('Net zero activities &amp; levers'!$C$5="On",(((('Activity data'!BC7-'Net zero supporting data'!AA17)*EF!$H6)+('Net zero supporting data'!AA17*'Net zero supporting data'!AA27))*kgtoGg)))</f>
        <v>31.081508341280731</v>
      </c>
      <c r="AK6" s="93">
        <f>IF('Net zero activities &amp; levers'!$C$5="Off",('Activity data'!BD7*EF!$H6)*kgtoGg,IF('Net zero activities &amp; levers'!$C$5="On",(((('Activity data'!BD7-'Net zero supporting data'!AB17)*EF!$H6)+('Net zero supporting data'!AB17*'Net zero supporting data'!AB27))*kgtoGg)))</f>
        <v>31.475788902471496</v>
      </c>
      <c r="AL6" s="93">
        <f>IF('Net zero activities &amp; levers'!$C$5="Off",('Activity data'!BE7*EF!$H6)*kgtoGg,IF('Net zero activities &amp; levers'!$C$5="On",(((('Activity data'!BE7-'Net zero supporting data'!AC17)*EF!$H6)+('Net zero supporting data'!AC17*'Net zero supporting data'!AC27))*kgtoGg)))</f>
        <v>31.875350857564332</v>
      </c>
      <c r="AM6" s="93">
        <f>IF('Net zero activities &amp; levers'!$C$5="Off",('Activity data'!BF7*EF!$H6)*kgtoGg,IF('Net zero activities &amp; levers'!$C$5="On",(((('Activity data'!BF7-'Net zero supporting data'!AD17)*EF!$H6)+('Net zero supporting data'!AD17*'Net zero supporting data'!AD27))*kgtoGg)))</f>
        <v>32.281285933780239</v>
      </c>
      <c r="AN6" s="93">
        <f>IF('Net zero activities &amp; levers'!$C$5="Off",('Activity data'!BG7*EF!$H6)*kgtoGg,IF('Net zero activities &amp; levers'!$C$5="On",(((('Activity data'!BG7-'Net zero supporting data'!AE17)*EF!$H6)+('Net zero supporting data'!AE17*'Net zero supporting data'!AE27))*kgtoGg)))</f>
        <v>32.700223233473018</v>
      </c>
      <c r="AO6" s="93">
        <f>IF('Net zero activities &amp; levers'!$C$5="Off",('Activity data'!BH7*EF!$H6)*kgtoGg,IF('Net zero activities &amp; levers'!$C$5="On",(((('Activity data'!BH7-'Net zero supporting data'!AF17)*EF!$H6)+('Net zero supporting data'!AF17*'Net zero supporting data'!AF27))*kgtoGg)))</f>
        <v>33.100406906571621</v>
      </c>
      <c r="AP6" s="93">
        <f>IF('Net zero activities &amp; levers'!$C$5="Off",('Activity data'!BI7*EF!$H6)*kgtoGg,IF('Net zero activities &amp; levers'!$C$5="On",(((('Activity data'!BI7-'Net zero supporting data'!AG17)*EF!$H6)+('Net zero supporting data'!AG17*'Net zero supporting data'!AG27))*kgtoGg)))</f>
        <v>33.514538261306519</v>
      </c>
      <c r="AQ6" s="93">
        <f>IF('Net zero activities &amp; levers'!$C$5="Off",('Activity data'!BJ7*EF!$H6)*kgtoGg,IF('Net zero activities &amp; levers'!$C$5="On",(((('Activity data'!BJ7-'Net zero supporting data'!AH17)*EF!$H6)+('Net zero supporting data'!AH17*'Net zero supporting data'!AH27))*kgtoGg)))</f>
        <v>33.944328326808041</v>
      </c>
      <c r="AR6" s="93">
        <f>IF('Net zero activities &amp; levers'!$C$5="Off",('Activity data'!BK7*EF!$H6)*kgtoGg,IF('Net zero activities &amp; levers'!$C$5="On",(((('Activity data'!BK7-'Net zero supporting data'!AI17)*EF!$H6)+('Net zero supporting data'!AI17*'Net zero supporting data'!AI27))*kgtoGg)))</f>
        <v>34.391570411149551</v>
      </c>
      <c r="AS6" s="93">
        <f>IF('Net zero activities &amp; levers'!$C$5="Off",('Activity data'!BL7*EF!$H6)*kgtoGg,IF('Net zero activities &amp; levers'!$C$5="On",(((('Activity data'!BL7-'Net zero supporting data'!AJ17)*EF!$H6)+('Net zero supporting data'!AJ17*'Net zero supporting data'!AJ27))*kgtoGg)))</f>
        <v>34.830279096767654</v>
      </c>
      <c r="AT6" s="93">
        <f>IF('Net zero activities &amp; levers'!$C$5="Off",('Activity data'!BM7*EF!$H6)*kgtoGg,IF('Net zero activities &amp; levers'!$C$5="On",(((('Activity data'!BM7-'Net zero supporting data'!AK17)*EF!$H6)+('Net zero supporting data'!AK17*'Net zero supporting data'!AK27))*kgtoGg)))</f>
        <v>34.885192254259252</v>
      </c>
      <c r="AU6" s="93">
        <f>IF('Net zero activities &amp; levers'!$C$5="Off",('Activity data'!BN7*EF!$H6)*kgtoGg,IF('Net zero activities &amp; levers'!$C$5="On",(((('Activity data'!BN7-'Net zero supporting data'!AL17)*EF!$H6)+('Net zero supporting data'!AL17*'Net zero supporting data'!AL27))*kgtoGg)))</f>
        <v>34.882272610781008</v>
      </c>
      <c r="AV6" s="93">
        <f>IF('Net zero activities &amp; levers'!$C$5="Off",('Activity data'!BO7*EF!$H6)*kgtoGg,IF('Net zero activities &amp; levers'!$C$5="On",(((('Activity data'!BO7-'Net zero supporting data'!AM17)*EF!$H6)+('Net zero supporting data'!AM17*'Net zero supporting data'!AM27))*kgtoGg)))</f>
        <v>34.898137306605477</v>
      </c>
      <c r="AW6" s="93">
        <f>IF('Net zero activities &amp; levers'!$C$5="Off",('Activity data'!BP7*EF!$H6)*kgtoGg,IF('Net zero activities &amp; levers'!$C$5="On",(((('Activity data'!BP7-'Net zero supporting data'!AN17)*EF!$H6)+('Net zero supporting data'!AN17*'Net zero supporting data'!AN27))*kgtoGg)))</f>
        <v>34.89732557524583</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371.86802211396304</v>
      </c>
      <c r="T7" s="93">
        <f>IF('Net zero activities &amp; levers'!$C$5="Off",('Activity data'!AM8*EF!$H7)*kgtoGg,IF('Net zero activities &amp; levers'!$C$5="On",(((('Activity data'!AM8-'Net zero supporting data'!K18)*EF!$H7)+('Net zero supporting data'!K18*'Net zero supporting data'!K28))*kgtoGg)))</f>
        <v>377.88391715324576</v>
      </c>
      <c r="U7" s="93">
        <f>IF('Net zero activities &amp; levers'!$C$5="Off",('Activity data'!AN8*EF!$H7)*kgtoGg,IF('Net zero activities &amp; levers'!$C$5="On",(((('Activity data'!AN8-'Net zero supporting data'!L18)*EF!$H7)+('Net zero supporting data'!L18*'Net zero supporting data'!L28))*kgtoGg)))</f>
        <v>379.18644168002265</v>
      </c>
      <c r="V7" s="93">
        <f>IF('Net zero activities &amp; levers'!$C$5="Off",('Activity data'!AO8*EF!$H7)*kgtoGg,IF('Net zero activities &amp; levers'!$C$5="On",(((('Activity data'!AO8-'Net zero supporting data'!M18)*EF!$H7)+('Net zero supporting data'!M18*'Net zero supporting data'!M28))*kgtoGg)))</f>
        <v>379.26924643481152</v>
      </c>
      <c r="W7" s="93">
        <f>IF('Net zero activities &amp; levers'!$C$5="Off",('Activity data'!AP8*EF!$H7)*kgtoGg,IF('Net zero activities &amp; levers'!$C$5="On",(((('Activity data'!AP8-'Net zero supporting data'!N18)*EF!$H7)+('Net zero supporting data'!N18*'Net zero supporting data'!N28))*kgtoGg)))</f>
        <v>380.23704005881922</v>
      </c>
      <c r="X7" s="93">
        <f>IF('Net zero activities &amp; levers'!$C$5="Off",('Activity data'!AQ8*EF!$H7)*kgtoGg,IF('Net zero activities &amp; levers'!$C$5="On",(((('Activity data'!AQ8-'Net zero supporting data'!O18)*EF!$H7)+('Net zero supporting data'!O18*'Net zero supporting data'!O28))*kgtoGg)))</f>
        <v>382.31047197436595</v>
      </c>
      <c r="Y7" s="93">
        <f>IF('Net zero activities &amp; levers'!$C$5="Off",('Activity data'!AR8*EF!$H7)*kgtoGg,IF('Net zero activities &amp; levers'!$C$5="On",(((('Activity data'!AR8-'Net zero supporting data'!P18)*EF!$H7)+('Net zero supporting data'!P18*'Net zero supporting data'!P28))*kgtoGg)))</f>
        <v>384.85658472774611</v>
      </c>
      <c r="Z7" s="93">
        <f>IF('Net zero activities &amp; levers'!$C$5="Off",('Activity data'!AS8*EF!$H7)*kgtoGg,IF('Net zero activities &amp; levers'!$C$5="On",(((('Activity data'!AS8-'Net zero supporting data'!Q18)*EF!$H7)+('Net zero supporting data'!Q18*'Net zero supporting data'!Q28))*kgtoGg)))</f>
        <v>388.0944574824394</v>
      </c>
      <c r="AA7" s="93">
        <f>IF('Net zero activities &amp; levers'!$C$5="Off",('Activity data'!AT8*EF!$H7)*kgtoGg,IF('Net zero activities &amp; levers'!$C$5="On",(((('Activity data'!AT8-'Net zero supporting data'!R18)*EF!$H7)+('Net zero supporting data'!R18*'Net zero supporting data'!R28))*kgtoGg)))</f>
        <v>391.0342343026249</v>
      </c>
      <c r="AB7" s="93">
        <f>IF('Net zero activities &amp; levers'!$C$5="Off",('Activity data'!AU8*EF!$H7)*kgtoGg,IF('Net zero activities &amp; levers'!$C$5="On",(((('Activity data'!AU8-'Net zero supporting data'!S18)*EF!$H7)+('Net zero supporting data'!S18*'Net zero supporting data'!S28))*kgtoGg)))</f>
        <v>394.58259538166374</v>
      </c>
      <c r="AC7" s="93">
        <f>IF('Net zero activities &amp; levers'!$C$5="Off",('Activity data'!AV8*EF!$H7)*kgtoGg,IF('Net zero activities &amp; levers'!$C$5="On",(((('Activity data'!AV8-'Net zero supporting data'!T18)*EF!$H7)+('Net zero supporting data'!T18*'Net zero supporting data'!T28))*kgtoGg)))</f>
        <v>397.91029507858417</v>
      </c>
      <c r="AD7" s="93">
        <f>IF('Net zero activities &amp; levers'!$C$5="Off",('Activity data'!AW8*EF!$H7)*kgtoGg,IF('Net zero activities &amp; levers'!$C$5="On",(((('Activity data'!AW8-'Net zero supporting data'!U18)*EF!$H7)+('Net zero supporting data'!U18*'Net zero supporting data'!U28))*kgtoGg)))</f>
        <v>399.59459401940535</v>
      </c>
      <c r="AE7" s="93">
        <f>IF('Net zero activities &amp; levers'!$C$5="Off",('Activity data'!AX8*EF!$H7)*kgtoGg,IF('Net zero activities &amp; levers'!$C$5="On",(((('Activity data'!AX8-'Net zero supporting data'!V18)*EF!$H7)+('Net zero supporting data'!V18*'Net zero supporting data'!V28))*kgtoGg)))</f>
        <v>401.56331886371214</v>
      </c>
      <c r="AF7" s="93">
        <f>IF('Net zero activities &amp; levers'!$C$5="Off",('Activity data'!AY8*EF!$H7)*kgtoGg,IF('Net zero activities &amp; levers'!$C$5="On",(((('Activity data'!AY8-'Net zero supporting data'!W18)*EF!$H7)+('Net zero supporting data'!W18*'Net zero supporting data'!W28))*kgtoGg)))</f>
        <v>403.71959236612065</v>
      </c>
      <c r="AG7" s="93">
        <f>IF('Net zero activities &amp; levers'!$C$5="Off",('Activity data'!AZ8*EF!$H7)*kgtoGg,IF('Net zero activities &amp; levers'!$C$5="On",(((('Activity data'!AZ8-'Net zero supporting data'!X18)*EF!$H7)+('Net zero supporting data'!X18*'Net zero supporting data'!X28))*kgtoGg)))</f>
        <v>407.12008928644985</v>
      </c>
      <c r="AH7" s="93">
        <f>IF('Net zero activities &amp; levers'!$C$5="Off",('Activity data'!BA8*EF!$H7)*kgtoGg,IF('Net zero activities &amp; levers'!$C$5="On",(((('Activity data'!BA8-'Net zero supporting data'!Y18)*EF!$H7)+('Net zero supporting data'!Y18*'Net zero supporting data'!Y28))*kgtoGg)))</f>
        <v>409.29779632679129</v>
      </c>
      <c r="AI7" s="93">
        <f>IF('Net zero activities &amp; levers'!$C$5="Off",('Activity data'!BB8*EF!$H7)*kgtoGg,IF('Net zero activities &amp; levers'!$C$5="On",(((('Activity data'!BB8-'Net zero supporting data'!Z18)*EF!$H7)+('Net zero supporting data'!Z18*'Net zero supporting data'!Z28))*kgtoGg)))</f>
        <v>411.92425438545865</v>
      </c>
      <c r="AJ7" s="93">
        <f>IF('Net zero activities &amp; levers'!$C$5="Off",('Activity data'!BC8*EF!$H7)*kgtoGg,IF('Net zero activities &amp; levers'!$C$5="On",(((('Activity data'!BC8-'Net zero supporting data'!AA18)*EF!$H7)+('Net zero supporting data'!AA18*'Net zero supporting data'!AA28))*kgtoGg)))</f>
        <v>415.23138804752585</v>
      </c>
      <c r="AK7" s="93">
        <f>IF('Net zero activities &amp; levers'!$C$5="Off",('Activity data'!BD8*EF!$H7)*kgtoGg,IF('Net zero activities &amp; levers'!$C$5="On",(((('Activity data'!BD8-'Net zero supporting data'!AB18)*EF!$H7)+('Net zero supporting data'!AB18*'Net zero supporting data'!AB28))*kgtoGg)))</f>
        <v>417.12702253127077</v>
      </c>
      <c r="AL7" s="93">
        <f>IF('Net zero activities &amp; levers'!$C$5="Off",('Activity data'!BE8*EF!$H7)*kgtoGg,IF('Net zero activities &amp; levers'!$C$5="On",(((('Activity data'!BE8-'Net zero supporting data'!AC18)*EF!$H7)+('Net zero supporting data'!AC18*'Net zero supporting data'!AC28))*kgtoGg)))</f>
        <v>418.66786680539423</v>
      </c>
      <c r="AM7" s="93">
        <f>IF('Net zero activities &amp; levers'!$C$5="Off",('Activity data'!BF8*EF!$H7)*kgtoGg,IF('Net zero activities &amp; levers'!$C$5="On",(((('Activity data'!BF8-'Net zero supporting data'!AD18)*EF!$H7)+('Net zero supporting data'!AD18*'Net zero supporting data'!AD28))*kgtoGg)))</f>
        <v>419.88737276079786</v>
      </c>
      <c r="AN7" s="93">
        <f>IF('Net zero activities &amp; levers'!$C$5="Off",('Activity data'!BG8*EF!$H7)*kgtoGg,IF('Net zero activities &amp; levers'!$C$5="On",(((('Activity data'!BG8-'Net zero supporting data'!AE18)*EF!$H7)+('Net zero supporting data'!AE18*'Net zero supporting data'!AE28))*kgtoGg)))</f>
        <v>423.51043805795996</v>
      </c>
      <c r="AO7" s="93">
        <f>IF('Net zero activities &amp; levers'!$C$5="Off",('Activity data'!BH8*EF!$H7)*kgtoGg,IF('Net zero activities &amp; levers'!$C$5="On",(((('Activity data'!BH8-'Net zero supporting data'!AF18)*EF!$H7)+('Net zero supporting data'!AF18*'Net zero supporting data'!AF28))*kgtoGg)))</f>
        <v>426.15125754977788</v>
      </c>
      <c r="AP7" s="93">
        <f>IF('Net zero activities &amp; levers'!$C$5="Off",('Activity data'!BI8*EF!$H7)*kgtoGg,IF('Net zero activities &amp; levers'!$C$5="On",(((('Activity data'!BI8-'Net zero supporting data'!AG18)*EF!$H7)+('Net zero supporting data'!AG18*'Net zero supporting data'!AG28))*kgtoGg)))</f>
        <v>428.78385161183411</v>
      </c>
      <c r="AQ7" s="93">
        <f>IF('Net zero activities &amp; levers'!$C$5="Off",('Activity data'!BJ8*EF!$H7)*kgtoGg,IF('Net zero activities &amp; levers'!$C$5="On",(((('Activity data'!BJ8-'Net zero supporting data'!AH18)*EF!$H7)+('Net zero supporting data'!AH18*'Net zero supporting data'!AH28))*kgtoGg)))</f>
        <v>431.44004141324541</v>
      </c>
      <c r="AR7" s="93">
        <f>IF('Net zero activities &amp; levers'!$C$5="Off",('Activity data'!BK8*EF!$H7)*kgtoGg,IF('Net zero activities &amp; levers'!$C$5="On",(((('Activity data'!BK8-'Net zero supporting data'!AI18)*EF!$H7)+('Net zero supporting data'!AI18*'Net zero supporting data'!AI28))*kgtoGg)))</f>
        <v>434.15005112765465</v>
      </c>
      <c r="AS7" s="93">
        <f>IF('Net zero activities &amp; levers'!$C$5="Off",('Activity data'!BL8*EF!$H7)*kgtoGg,IF('Net zero activities &amp; levers'!$C$5="On",(((('Activity data'!BL8-'Net zero supporting data'!AJ18)*EF!$H7)+('Net zero supporting data'!AJ18*'Net zero supporting data'!AJ28))*kgtoGg)))</f>
        <v>436.54806948418684</v>
      </c>
      <c r="AT7" s="93">
        <f>IF('Net zero activities &amp; levers'!$C$5="Off",('Activity data'!BM8*EF!$H7)*kgtoGg,IF('Net zero activities &amp; levers'!$C$5="On",(((('Activity data'!BM8-'Net zero supporting data'!AK18)*EF!$H7)+('Net zero supporting data'!AK18*'Net zero supporting data'!AK28))*kgtoGg)))</f>
        <v>428.49876345855586</v>
      </c>
      <c r="AU7" s="93">
        <f>IF('Net zero activities &amp; levers'!$C$5="Off",('Activity data'!BN8*EF!$H7)*kgtoGg,IF('Net zero activities &amp; levers'!$C$5="On",(((('Activity data'!BN8-'Net zero supporting data'!AL18)*EF!$H7)+('Net zero supporting data'!AL18*'Net zero supporting data'!AL28))*kgtoGg)))</f>
        <v>418.9897739728454</v>
      </c>
      <c r="AV7" s="93">
        <f>IF('Net zero activities &amp; levers'!$C$5="Off",('Activity data'!BO8*EF!$H7)*kgtoGg,IF('Net zero activities &amp; levers'!$C$5="On",(((('Activity data'!BO8-'Net zero supporting data'!AM18)*EF!$H7)+('Net zero supporting data'!AM18*'Net zero supporting data'!AM28))*kgtoGg)))</f>
        <v>410.03332100048516</v>
      </c>
      <c r="AW7" s="93">
        <f>IF('Net zero activities &amp; levers'!$C$5="Off",('Activity data'!BP8*EF!$H7)*kgtoGg,IF('Net zero activities &amp; levers'!$C$5="On",(((('Activity data'!BP8-'Net zero supporting data'!AN18)*EF!$H7)+('Net zero supporting data'!AN18*'Net zero supporting data'!AN28))*kgtoGg)))</f>
        <v>400.73215996719455</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261.86170026858338</v>
      </c>
      <c r="T8" s="27">
        <f t="shared" si="5"/>
        <v>266.0979680032184</v>
      </c>
      <c r="U8" s="27">
        <f t="shared" si="5"/>
        <v>267.01517859122316</v>
      </c>
      <c r="V8" s="27">
        <f t="shared" si="5"/>
        <v>267.07348797140611</v>
      </c>
      <c r="W8" s="27">
        <f t="shared" si="5"/>
        <v>267.7549880435314</v>
      </c>
      <c r="X8" s="27">
        <f t="shared" si="5"/>
        <v>269.21505552583238</v>
      </c>
      <c r="Y8" s="27">
        <f t="shared" si="5"/>
        <v>271.00797498926329</v>
      </c>
      <c r="Z8" s="27">
        <f t="shared" si="5"/>
        <v>273.28801740855329</v>
      </c>
      <c r="AA8" s="27">
        <f t="shared" si="5"/>
        <v>275.35814689203983</v>
      </c>
      <c r="AB8" s="27">
        <f t="shared" si="5"/>
        <v>277.8568287094273</v>
      </c>
      <c r="AC8" s="27">
        <f t="shared" si="5"/>
        <v>280.20012538674092</v>
      </c>
      <c r="AD8" s="27">
        <f t="shared" si="5"/>
        <v>281.38617354946473</v>
      </c>
      <c r="AE8" s="27">
        <f t="shared" si="5"/>
        <v>282.7725084974403</v>
      </c>
      <c r="AF8" s="27">
        <f t="shared" si="5"/>
        <v>284.29091129630149</v>
      </c>
      <c r="AG8" s="27">
        <f t="shared" si="5"/>
        <v>286.68547025905781</v>
      </c>
      <c r="AH8" s="27">
        <f t="shared" si="5"/>
        <v>288.2189661080123</v>
      </c>
      <c r="AI8" s="27">
        <f t="shared" si="5"/>
        <v>290.06846305861598</v>
      </c>
      <c r="AJ8" s="27">
        <f t="shared" si="5"/>
        <v>292.39727756340005</v>
      </c>
      <c r="AK8" s="27">
        <f t="shared" si="5"/>
        <v>293.73214380486758</v>
      </c>
      <c r="AL8" s="27">
        <f t="shared" si="5"/>
        <v>294.81717418520878</v>
      </c>
      <c r="AM8" s="27">
        <f t="shared" si="5"/>
        <v>295.67592482785426</v>
      </c>
      <c r="AN8" s="27">
        <f t="shared" si="5"/>
        <v>298.22721179656338</v>
      </c>
      <c r="AO8" s="27">
        <f t="shared" si="5"/>
        <v>300.08682176866768</v>
      </c>
      <c r="AP8" s="27">
        <f t="shared" si="5"/>
        <v>301.94063956479908</v>
      </c>
      <c r="AQ8" s="27">
        <f t="shared" si="5"/>
        <v>303.81107298813993</v>
      </c>
      <c r="AR8" s="27">
        <f t="shared" si="5"/>
        <v>305.71940527098968</v>
      </c>
      <c r="AS8" s="27">
        <f t="shared" si="5"/>
        <v>307.40803975089761</v>
      </c>
      <c r="AT8" s="27">
        <f t="shared" si="5"/>
        <v>301.7398864370644</v>
      </c>
      <c r="AU8" s="27">
        <f t="shared" si="5"/>
        <v>295.04385449430936</v>
      </c>
      <c r="AV8" s="27">
        <f t="shared" si="5"/>
        <v>288.73690723279117</v>
      </c>
      <c r="AW8" s="27">
        <f t="shared" si="5"/>
        <v>282.1872237488401</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35.398874749106575</v>
      </c>
      <c r="T9" s="93">
        <f>IF('Net zero activities &amp; levers'!$C$5="Off",('Activity data'!AM10*EF!$H9)*kgtoGg,IF('Net zero activities &amp; levers'!$C$5="On",(((('Activity data'!AM10-'Net zero supporting data'!K19)*EF!$H9)+('Net zero supporting data'!K19*'Net zero supporting data'!K29))*kgtoGg)))</f>
        <v>36.838191353060658</v>
      </c>
      <c r="U9" s="93">
        <f>IF('Net zero activities &amp; levers'!$C$5="Off",('Activity data'!AN10*EF!$H9)*kgtoGg,IF('Net zero activities &amp; levers'!$C$5="On",(((('Activity data'!AN10-'Net zero supporting data'!L19)*EF!$H9)+('Net zero supporting data'!L19*'Net zero supporting data'!L29))*kgtoGg)))</f>
        <v>37.843529530347269</v>
      </c>
      <c r="V9" s="93">
        <f>IF('Net zero activities &amp; levers'!$C$5="Off",('Activity data'!AO10*EF!$H9)*kgtoGg,IF('Net zero activities &amp; levers'!$C$5="On",(((('Activity data'!AO10-'Net zero supporting data'!M19)*EF!$H9)+('Net zero supporting data'!M19*'Net zero supporting data'!M29))*kgtoGg)))</f>
        <v>38.739790959771824</v>
      </c>
      <c r="W9" s="93">
        <f>IF('Net zero activities &amp; levers'!$C$5="Off",('Activity data'!AP10*EF!$H9)*kgtoGg,IF('Net zero activities &amp; levers'!$C$5="On",(((('Activity data'!AP10-'Net zero supporting data'!N19)*EF!$H9)+('Net zero supporting data'!N19*'Net zero supporting data'!N29))*kgtoGg)))</f>
        <v>39.739068458789191</v>
      </c>
      <c r="X9" s="93">
        <f>IF('Net zero activities &amp; levers'!$C$5="Off",('Activity data'!AQ10*EF!$H9)*kgtoGg,IF('Net zero activities &amp; levers'!$C$5="On",(((('Activity data'!AQ10-'Net zero supporting data'!O19)*EF!$H9)+('Net zero supporting data'!O19*'Net zero supporting data'!O29))*kgtoGg)))</f>
        <v>40.871987054199685</v>
      </c>
      <c r="Y9" s="93">
        <f>IF('Net zero activities &amp; levers'!$C$5="Off",('Activity data'!AR10*EF!$H9)*kgtoGg,IF('Net zero activities &amp; levers'!$C$5="On",(((('Activity data'!AR10-'Net zero supporting data'!P19)*EF!$H9)+('Net zero supporting data'!P19*'Net zero supporting data'!P29))*kgtoGg)))</f>
        <v>42.078126916824068</v>
      </c>
      <c r="Z9" s="93">
        <f>IF('Net zero activities &amp; levers'!$C$5="Off",('Activity data'!AS10*EF!$H9)*kgtoGg,IF('Net zero activities &amp; levers'!$C$5="On",(((('Activity data'!AS10-'Net zero supporting data'!Q19)*EF!$H9)+('Net zero supporting data'!Q19*'Net zero supporting data'!Q29))*kgtoGg)))</f>
        <v>43.386298782942156</v>
      </c>
      <c r="AA9" s="93">
        <f>IF('Net zero activities &amp; levers'!$C$5="Off",('Activity data'!AT10*EF!$H9)*kgtoGg,IF('Net zero activities &amp; levers'!$C$5="On",(((('Activity data'!AT10-'Net zero supporting data'!R19)*EF!$H9)+('Net zero supporting data'!R19*'Net zero supporting data'!R29))*kgtoGg)))</f>
        <v>44.689431875584368</v>
      </c>
      <c r="AB9" s="93">
        <f>IF('Net zero activities &amp; levers'!$C$5="Off",('Activity data'!AU10*EF!$H9)*kgtoGg,IF('Net zero activities &amp; levers'!$C$5="On",(((('Activity data'!AU10-'Net zero supporting data'!S19)*EF!$H9)+('Net zero supporting data'!S19*'Net zero supporting data'!S29))*kgtoGg)))</f>
        <v>46.092143184348259</v>
      </c>
      <c r="AC9" s="93">
        <f>IF('Net zero activities &amp; levers'!$C$5="Off",('Activity data'!AV10*EF!$H9)*kgtoGg,IF('Net zero activities &amp; levers'!$C$5="On",(((('Activity data'!AV10-'Net zero supporting data'!T19)*EF!$H9)+('Net zero supporting data'!T19*'Net zero supporting data'!T29))*kgtoGg)))</f>
        <v>47.501070752296521</v>
      </c>
      <c r="AD9" s="93">
        <f>IF('Net zero activities &amp; levers'!$C$5="Off",('Activity data'!AW10*EF!$H9)*kgtoGg,IF('Net zero activities &amp; levers'!$C$5="On",(((('Activity data'!AW10-'Net zero supporting data'!U19)*EF!$H9)+('Net zero supporting data'!U19*'Net zero supporting data'!U29))*kgtoGg)))</f>
        <v>49.284068253147211</v>
      </c>
      <c r="AE9" s="93">
        <f>IF('Net zero activities &amp; levers'!$C$5="Off",('Activity data'!AX10*EF!$H9)*kgtoGg,IF('Net zero activities &amp; levers'!$C$5="On",(((('Activity data'!AX10-'Net zero supporting data'!V19)*EF!$H9)+('Net zero supporting data'!V19*'Net zero supporting data'!V29))*kgtoGg)))</f>
        <v>51.172475495945278</v>
      </c>
      <c r="AF9" s="93">
        <f>IF('Net zero activities &amp; levers'!$C$5="Off",('Activity data'!AY10*EF!$H9)*kgtoGg,IF('Net zero activities &amp; levers'!$C$5="On",(((('Activity data'!AY10-'Net zero supporting data'!W19)*EF!$H9)+('Net zero supporting data'!W19*'Net zero supporting data'!W29))*kgtoGg)))</f>
        <v>53.161023119328362</v>
      </c>
      <c r="AG9" s="93">
        <f>IF('Net zero activities &amp; levers'!$C$5="Off",('Activity data'!AZ10*EF!$H9)*kgtoGg,IF('Net zero activities &amp; levers'!$C$5="On",(((('Activity data'!AZ10-'Net zero supporting data'!X19)*EF!$H9)+('Net zero supporting data'!X19*'Net zero supporting data'!X29))*kgtoGg)))</f>
        <v>55.400239771345767</v>
      </c>
      <c r="AH9" s="93">
        <f>IF('Net zero activities &amp; levers'!$C$5="Off",('Activity data'!BA10*EF!$H9)*kgtoGg,IF('Net zero activities &amp; levers'!$C$5="On",(((('Activity data'!BA10-'Net zero supporting data'!Y19)*EF!$H9)+('Net zero supporting data'!Y19*'Net zero supporting data'!Y29))*kgtoGg)))</f>
        <v>57.564850264863111</v>
      </c>
      <c r="AI9" s="93">
        <f>IF('Net zero activities &amp; levers'!$C$5="Off",('Activity data'!BB10*EF!$H9)*kgtoGg,IF('Net zero activities &amp; levers'!$C$5="On",(((('Activity data'!BB10-'Net zero supporting data'!Z19)*EF!$H9)+('Net zero supporting data'!Z19*'Net zero supporting data'!Z29))*kgtoGg)))</f>
        <v>59.886123100274006</v>
      </c>
      <c r="AJ9" s="93">
        <f>IF('Net zero activities &amp; levers'!$C$5="Off",('Activity data'!BC10*EF!$H9)*kgtoGg,IF('Net zero activities &amp; levers'!$C$5="On",(((('Activity data'!BC10-'Net zero supporting data'!AA19)*EF!$H9)+('Net zero supporting data'!AA19*'Net zero supporting data'!AA29))*kgtoGg)))</f>
        <v>62.410928867820786</v>
      </c>
      <c r="AK9" s="93">
        <f>IF('Net zero activities &amp; levers'!$C$5="Off",('Activity data'!BD10*EF!$H9)*kgtoGg,IF('Net zero activities &amp; levers'!$C$5="On",(((('Activity data'!BD10-'Net zero supporting data'!AB19)*EF!$H9)+('Net zero supporting data'!AB19*'Net zero supporting data'!AB29))*kgtoGg)))</f>
        <v>64.830602873876416</v>
      </c>
      <c r="AL9" s="93">
        <f>IF('Net zero activities &amp; levers'!$C$5="Off",('Activity data'!BE10*EF!$H9)*kgtoGg,IF('Net zero activities &amp; levers'!$C$5="On",(((('Activity data'!BE10-'Net zero supporting data'!AC19)*EF!$H9)+('Net zero supporting data'!AC19*'Net zero supporting data'!AC29))*kgtoGg)))</f>
        <v>67.29940552451562</v>
      </c>
      <c r="AM9" s="93">
        <f>IF('Net zero activities &amp; levers'!$C$5="Off",('Activity data'!BF10*EF!$H9)*kgtoGg,IF('Net zero activities &amp; levers'!$C$5="On",(((('Activity data'!BF10-'Net zero supporting data'!AD19)*EF!$H9)+('Net zero supporting data'!AD19*'Net zero supporting data'!AD29))*kgtoGg)))</f>
        <v>69.823564443290891</v>
      </c>
      <c r="AN9" s="93">
        <f>IF('Net zero activities &amp; levers'!$C$5="Off",('Activity data'!BG10*EF!$H9)*kgtoGg,IF('Net zero activities &amp; levers'!$C$5="On",(((('Activity data'!BG10-'Net zero supporting data'!AE19)*EF!$H9)+('Net zero supporting data'!AE19*'Net zero supporting data'!AE29))*kgtoGg)))</f>
        <v>72.413135748054685</v>
      </c>
      <c r="AO9" s="93">
        <f>IF('Net zero activities &amp; levers'!$C$5="Off",('Activity data'!BH10*EF!$H9)*kgtoGg,IF('Net zero activities &amp; levers'!$C$5="On",(((('Activity data'!BH10-'Net zero supporting data'!AF19)*EF!$H9)+('Net zero supporting data'!AF19*'Net zero supporting data'!AF29))*kgtoGg)))</f>
        <v>74.927672214176809</v>
      </c>
      <c r="AP9" s="93">
        <f>IF('Net zero activities &amp; levers'!$C$5="Off",('Activity data'!BI10*EF!$H9)*kgtoGg,IF('Net zero activities &amp; levers'!$C$5="On",(((('Activity data'!BI10-'Net zero supporting data'!AG19)*EF!$H9)+('Net zero supporting data'!AG19*'Net zero supporting data'!AG29))*kgtoGg)))</f>
        <v>77.533375133504563</v>
      </c>
      <c r="AQ9" s="93">
        <f>IF('Net zero activities &amp; levers'!$C$5="Off",('Activity data'!BJ10*EF!$H9)*kgtoGg,IF('Net zero activities &amp; levers'!$C$5="On",(((('Activity data'!BJ10-'Net zero supporting data'!AH19)*EF!$H9)+('Net zero supporting data'!AH19*'Net zero supporting data'!AH29))*kgtoGg)))</f>
        <v>80.240658672987692</v>
      </c>
      <c r="AR9" s="93">
        <f>IF('Net zero activities &amp; levers'!$C$5="Off",('Activity data'!BK10*EF!$H9)*kgtoGg,IF('Net zero activities &amp; levers'!$C$5="On",(((('Activity data'!BK10-'Net zero supporting data'!AI19)*EF!$H9)+('Net zero supporting data'!AI19*'Net zero supporting data'!AI29))*kgtoGg)))</f>
        <v>83.060598053507462</v>
      </c>
      <c r="AS9" s="93">
        <f>IF('Net zero activities &amp; levers'!$C$5="Off",('Activity data'!BL10*EF!$H9)*kgtoGg,IF('Net zero activities &amp; levers'!$C$5="On",(((('Activity data'!BL10-'Net zero supporting data'!AJ19)*EF!$H9)+('Net zero supporting data'!AJ19*'Net zero supporting data'!AJ29))*kgtoGg)))</f>
        <v>85.927328590781258</v>
      </c>
      <c r="AT9" s="93">
        <f>IF('Net zero activities &amp; levers'!$C$5="Off",('Activity data'!BM10*EF!$H9)*kgtoGg,IF('Net zero activities &amp; levers'!$C$5="On",(((('Activity data'!BM10-'Net zero supporting data'!AK19)*EF!$H9)+('Net zero supporting data'!AK19*'Net zero supporting data'!AK29))*kgtoGg)))</f>
        <v>86.788322423877631</v>
      </c>
      <c r="AU9" s="93">
        <f>IF('Net zero activities &amp; levers'!$C$5="Off",('Activity data'!BN10*EF!$H9)*kgtoGg,IF('Net zero activities &amp; levers'!$C$5="On",(((('Activity data'!BN10-'Net zero supporting data'!AL19)*EF!$H9)+('Net zero supporting data'!AL19*'Net zero supporting data'!AL29))*kgtoGg)))</f>
        <v>87.337695281027223</v>
      </c>
      <c r="AV9" s="93">
        <f>IF('Net zero activities &amp; levers'!$C$5="Off",('Activity data'!BO10*EF!$H9)*kgtoGg,IF('Net zero activities &amp; levers'!$C$5="On",(((('Activity data'!BO10-'Net zero supporting data'!AM19)*EF!$H9)+('Net zero supporting data'!AM19*'Net zero supporting data'!AM29))*kgtoGg)))</f>
        <v>87.979991040548214</v>
      </c>
      <c r="AW9" s="93">
        <f>IF('Net zero activities &amp; levers'!$C$5="Off",('Activity data'!BP10*EF!$H9)*kgtoGg,IF('Net zero activities &amp; levers'!$C$5="On",(((('Activity data'!BP10-'Net zero supporting data'!AN19)*EF!$H9)+('Net zero supporting data'!AN19*'Net zero supporting data'!AN29))*kgtoGg)))</f>
        <v>88.526074738003331</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135.27274994198945</v>
      </c>
      <c r="T10" s="27">
        <f t="shared" si="6"/>
        <v>135.4767328122187</v>
      </c>
      <c r="U10" s="27">
        <f t="shared" si="6"/>
        <v>135.70433284880139</v>
      </c>
      <c r="V10" s="27">
        <f t="shared" si="6"/>
        <v>135.96081188340216</v>
      </c>
      <c r="W10" s="27">
        <f t="shared" si="6"/>
        <v>136.24900724713456</v>
      </c>
      <c r="X10" s="27">
        <f t="shared" si="6"/>
        <v>136.56795077103493</v>
      </c>
      <c r="Y10" s="27">
        <f t="shared" si="6"/>
        <v>136.76447745560924</v>
      </c>
      <c r="Z10" s="27">
        <f t="shared" si="6"/>
        <v>136.98669206595702</v>
      </c>
      <c r="AA10" s="27">
        <f t="shared" si="6"/>
        <v>137.23114401317784</v>
      </c>
      <c r="AB10" s="27">
        <f t="shared" si="6"/>
        <v>137.49894195790617</v>
      </c>
      <c r="AC10" s="27">
        <f t="shared" si="6"/>
        <v>137.78717893038962</v>
      </c>
      <c r="AD10" s="27">
        <f t="shared" si="6"/>
        <v>137.97851546222114</v>
      </c>
      <c r="AE10" s="27">
        <f t="shared" si="6"/>
        <v>138.1892814696532</v>
      </c>
      <c r="AF10" s="27">
        <f t="shared" si="6"/>
        <v>138.41857163759772</v>
      </c>
      <c r="AG10" s="27">
        <f t="shared" si="6"/>
        <v>138.66862562733903</v>
      </c>
      <c r="AH10" s="27">
        <f t="shared" si="6"/>
        <v>138.93233782317995</v>
      </c>
      <c r="AI10" s="27">
        <f t="shared" si="6"/>
        <v>139.09908449268423</v>
      </c>
      <c r="AJ10" s="27">
        <f t="shared" si="6"/>
        <v>139.28285549492142</v>
      </c>
      <c r="AK10" s="27">
        <f t="shared" si="6"/>
        <v>139.47717572353361</v>
      </c>
      <c r="AL10" s="27">
        <f t="shared" si="6"/>
        <v>139.68454502725515</v>
      </c>
      <c r="AM10" s="27">
        <f t="shared" si="6"/>
        <v>139.90462964378</v>
      </c>
      <c r="AN10" s="27">
        <f t="shared" si="6"/>
        <v>140.03216415496829</v>
      </c>
      <c r="AO10" s="27">
        <f t="shared" si="6"/>
        <v>140.16860884449162</v>
      </c>
      <c r="AP10" s="27">
        <f t="shared" si="6"/>
        <v>140.3166670904786</v>
      </c>
      <c r="AQ10" s="27">
        <f t="shared" si="6"/>
        <v>140.47615285754415</v>
      </c>
      <c r="AR10" s="27">
        <f t="shared" si="6"/>
        <v>140.64691103050956</v>
      </c>
      <c r="AS10" s="27">
        <f t="shared" si="6"/>
        <v>140.71966772636441</v>
      </c>
      <c r="AT10" s="27">
        <f t="shared" si="6"/>
        <v>140.76491791548446</v>
      </c>
      <c r="AU10" s="27">
        <f t="shared" si="6"/>
        <v>140.81301220823124</v>
      </c>
      <c r="AV10" s="27">
        <f t="shared" si="6"/>
        <v>140.87088220657802</v>
      </c>
      <c r="AW10" s="27">
        <f t="shared" si="6"/>
        <v>140.93494720928268</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14.660024134711691</v>
      </c>
      <c r="T11" s="27">
        <f t="shared" si="7"/>
        <v>14.682130536791275</v>
      </c>
      <c r="U11" s="27">
        <f t="shared" si="7"/>
        <v>14.706796421315655</v>
      </c>
      <c r="V11" s="27">
        <f t="shared" si="7"/>
        <v>14.734592033062341</v>
      </c>
      <c r="W11" s="27">
        <f t="shared" si="7"/>
        <v>14.765824864431863</v>
      </c>
      <c r="X11" s="27">
        <f t="shared" si="7"/>
        <v>14.800389991258912</v>
      </c>
      <c r="Y11" s="27">
        <f t="shared" si="7"/>
        <v>14.821688338045018</v>
      </c>
      <c r="Z11" s="27">
        <f t="shared" si="7"/>
        <v>14.845770583376622</v>
      </c>
      <c r="AA11" s="27">
        <f t="shared" si="6"/>
        <v>14.872262773766565</v>
      </c>
      <c r="AB11" s="27">
        <f t="shared" si="6"/>
        <v>14.901285058998642</v>
      </c>
      <c r="AC11" s="27">
        <f t="shared" si="6"/>
        <v>14.932522399667294</v>
      </c>
      <c r="AD11" s="27">
        <f t="shared" si="6"/>
        <v>14.953258269794169</v>
      </c>
      <c r="AE11" s="27">
        <f t="shared" si="6"/>
        <v>14.976099786338008</v>
      </c>
      <c r="AF11" s="27">
        <f t="shared" si="6"/>
        <v>15.00094883684789</v>
      </c>
      <c r="AG11" s="27">
        <f t="shared" si="6"/>
        <v>15.028048141964115</v>
      </c>
      <c r="AH11" s="27">
        <f t="shared" si="6"/>
        <v>15.056627638997357</v>
      </c>
      <c r="AI11" s="27">
        <f t="shared" si="6"/>
        <v>15.074698611904788</v>
      </c>
      <c r="AJ11" s="27">
        <f t="shared" si="6"/>
        <v>15.094614576718195</v>
      </c>
      <c r="AK11" s="27">
        <f t="shared" si="6"/>
        <v>15.115673801451477</v>
      </c>
      <c r="AL11" s="27">
        <f t="shared" si="6"/>
        <v>15.138147204251819</v>
      </c>
      <c r="AM11" s="27">
        <f t="shared" si="6"/>
        <v>15.161998614024419</v>
      </c>
      <c r="AN11" s="27">
        <f t="shared" si="6"/>
        <v>15.175820015694976</v>
      </c>
      <c r="AO11" s="27">
        <f t="shared" si="6"/>
        <v>15.190607047394435</v>
      </c>
      <c r="AP11" s="27">
        <f t="shared" si="6"/>
        <v>15.206652684527141</v>
      </c>
      <c r="AQ11" s="27">
        <f t="shared" si="6"/>
        <v>15.223936765728466</v>
      </c>
      <c r="AR11" s="27">
        <f t="shared" si="6"/>
        <v>15.242442480574551</v>
      </c>
      <c r="AS11" s="27">
        <f t="shared" si="6"/>
        <v>15.250327401356088</v>
      </c>
      <c r="AT11" s="27">
        <f t="shared" si="6"/>
        <v>15.255231337033344</v>
      </c>
      <c r="AU11" s="27">
        <f t="shared" si="6"/>
        <v>15.260443499074196</v>
      </c>
      <c r="AV11" s="27">
        <f t="shared" si="6"/>
        <v>15.266715091636653</v>
      </c>
      <c r="AW11" s="27">
        <f t="shared" si="6"/>
        <v>15.273658060462553</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15.74379363900659</v>
      </c>
      <c r="T12" s="27">
        <f t="shared" si="6"/>
        <v>15.789177564335771</v>
      </c>
      <c r="U12" s="27">
        <f t="shared" si="6"/>
        <v>15.837421522718094</v>
      </c>
      <c r="V12" s="27">
        <f t="shared" si="6"/>
        <v>15.889528936231425</v>
      </c>
      <c r="W12" s="27">
        <f t="shared" si="6"/>
        <v>15.946058209850227</v>
      </c>
      <c r="X12" s="27">
        <f t="shared" si="6"/>
        <v>16.006888945182933</v>
      </c>
      <c r="Y12" s="27">
        <f t="shared" si="6"/>
        <v>16.045374657831026</v>
      </c>
      <c r="Z12" s="27">
        <f t="shared" si="6"/>
        <v>16.087479117910242</v>
      </c>
      <c r="AA12" s="27">
        <f t="shared" si="6"/>
        <v>16.132634899984698</v>
      </c>
      <c r="AB12" s="27">
        <f t="shared" si="6"/>
        <v>16.181064068128425</v>
      </c>
      <c r="AC12" s="27">
        <f t="shared" si="6"/>
        <v>16.232289068961919</v>
      </c>
      <c r="AD12" s="27">
        <f t="shared" si="6"/>
        <v>16.266107359963815</v>
      </c>
      <c r="AE12" s="27">
        <f t="shared" si="6"/>
        <v>16.302674719379858</v>
      </c>
      <c r="AF12" s="27">
        <f t="shared" si="6"/>
        <v>16.341852027594634</v>
      </c>
      <c r="AG12" s="27">
        <f t="shared" si="6"/>
        <v>16.384037805485768</v>
      </c>
      <c r="AH12" s="27">
        <f t="shared" si="6"/>
        <v>16.428027256604828</v>
      </c>
      <c r="AI12" s="27">
        <f t="shared" si="6"/>
        <v>16.454953704560829</v>
      </c>
      <c r="AJ12" s="27">
        <f t="shared" si="6"/>
        <v>16.48435701608895</v>
      </c>
      <c r="AK12" s="27">
        <f t="shared" si="6"/>
        <v>16.515143013222563</v>
      </c>
      <c r="AL12" s="27">
        <f t="shared" si="6"/>
        <v>16.547747702117324</v>
      </c>
      <c r="AM12" s="27">
        <f t="shared" si="6"/>
        <v>16.582122595716356</v>
      </c>
      <c r="AN12" s="27">
        <f t="shared" si="6"/>
        <v>16.600470123477731</v>
      </c>
      <c r="AO12" s="27">
        <f t="shared" si="6"/>
        <v>16.620020877934213</v>
      </c>
      <c r="AP12" s="27">
        <f t="shared" si="6"/>
        <v>16.641237794269543</v>
      </c>
      <c r="AQ12" s="27">
        <f t="shared" si="6"/>
        <v>16.664093670955594</v>
      </c>
      <c r="AR12" s="27">
        <f t="shared" si="6"/>
        <v>16.688566019350009</v>
      </c>
      <c r="AS12" s="27">
        <f t="shared" si="6"/>
        <v>16.696331381272817</v>
      </c>
      <c r="AT12" s="27">
        <f t="shared" si="6"/>
        <v>16.699285630129914</v>
      </c>
      <c r="AU12" s="27">
        <f t="shared" si="6"/>
        <v>16.702534642083243</v>
      </c>
      <c r="AV12" s="27">
        <f t="shared" si="6"/>
        <v>16.707242014459261</v>
      </c>
      <c r="AW12" s="27">
        <f t="shared" si="6"/>
        <v>16.712811774495297</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23.299199623740702</v>
      </c>
      <c r="T13" s="27">
        <f t="shared" si="6"/>
        <v>23.366363177849646</v>
      </c>
      <c r="U13" s="27">
        <f t="shared" si="6"/>
        <v>23.43775928750166</v>
      </c>
      <c r="V13" s="27">
        <f t="shared" si="6"/>
        <v>23.514872914443256</v>
      </c>
      <c r="W13" s="27">
        <f t="shared" si="6"/>
        <v>23.598530440756761</v>
      </c>
      <c r="X13" s="27">
        <f t="shared" si="6"/>
        <v>23.688553689172828</v>
      </c>
      <c r="Y13" s="27">
        <f t="shared" si="6"/>
        <v>23.745508596116498</v>
      </c>
      <c r="Z13" s="27">
        <f t="shared" si="6"/>
        <v>23.807818878055468</v>
      </c>
      <c r="AA13" s="27">
        <f t="shared" si="6"/>
        <v>23.874644803549824</v>
      </c>
      <c r="AB13" s="27">
        <f t="shared" si="6"/>
        <v>23.946315004650327</v>
      </c>
      <c r="AC13" s="27">
        <f t="shared" si="6"/>
        <v>24.022122751341634</v>
      </c>
      <c r="AD13" s="27">
        <f t="shared" si="6"/>
        <v>24.072170353022251</v>
      </c>
      <c r="AE13" s="27">
        <f t="shared" si="6"/>
        <v>24.126286293962728</v>
      </c>
      <c r="AF13" s="27">
        <f t="shared" si="6"/>
        <v>24.184264691402795</v>
      </c>
      <c r="AG13" s="27">
        <f t="shared" si="6"/>
        <v>24.246695315362018</v>
      </c>
      <c r="AH13" s="27">
        <f t="shared" si="6"/>
        <v>24.311795190681927</v>
      </c>
      <c r="AI13" s="27">
        <f t="shared" si="6"/>
        <v>24.351643571603976</v>
      </c>
      <c r="AJ13" s="27">
        <f t="shared" si="6"/>
        <v>24.395157456541803</v>
      </c>
      <c r="AK13" s="27">
        <f t="shared" si="6"/>
        <v>24.440717574343065</v>
      </c>
      <c r="AL13" s="27">
        <f t="shared" si="6"/>
        <v>24.488969169393634</v>
      </c>
      <c r="AM13" s="27">
        <f t="shared" si="6"/>
        <v>24.539840485823007</v>
      </c>
      <c r="AN13" s="27">
        <f t="shared" si="6"/>
        <v>24.566992944862818</v>
      </c>
      <c r="AO13" s="27">
        <f t="shared" si="6"/>
        <v>24.595926055987174</v>
      </c>
      <c r="AP13" s="27">
        <f t="shared" si="6"/>
        <v>24.627324915781191</v>
      </c>
      <c r="AQ13" s="27">
        <f t="shared" si="6"/>
        <v>24.66114926877351</v>
      </c>
      <c r="AR13" s="27">
        <f t="shared" si="6"/>
        <v>24.697365834080266</v>
      </c>
      <c r="AS13" s="27">
        <f t="shared" si="6"/>
        <v>24.708857773173129</v>
      </c>
      <c r="AT13" s="27">
        <f t="shared" si="6"/>
        <v>24.71322975844161</v>
      </c>
      <c r="AU13" s="27">
        <f t="shared" si="6"/>
        <v>24.718037962856389</v>
      </c>
      <c r="AV13" s="27">
        <f t="shared" si="6"/>
        <v>24.72500439110151</v>
      </c>
      <c r="AW13" s="27">
        <f t="shared" si="6"/>
        <v>24.733247064621722</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5.2888001747321844</v>
      </c>
      <c r="T14" s="27">
        <f t="shared" si="6"/>
        <v>5.3549104933648488</v>
      </c>
      <c r="U14" s="27">
        <f t="shared" si="6"/>
        <v>5.3864074181281323</v>
      </c>
      <c r="V14" s="27">
        <f t="shared" si="6"/>
        <v>5.4084520023376257</v>
      </c>
      <c r="W14" s="27">
        <f t="shared" si="6"/>
        <v>5.4367019980088367</v>
      </c>
      <c r="X14" s="27">
        <f t="shared" si="6"/>
        <v>5.4730522028178319</v>
      </c>
      <c r="Y14" s="27">
        <f t="shared" si="6"/>
        <v>5.5183413325460924</v>
      </c>
      <c r="Z14" s="27">
        <f t="shared" si="6"/>
        <v>5.5691056579484624</v>
      </c>
      <c r="AA14" s="27">
        <f t="shared" si="6"/>
        <v>5.6177871904602759</v>
      </c>
      <c r="AB14" s="27">
        <f t="shared" si="6"/>
        <v>5.6715084141713676</v>
      </c>
      <c r="AC14" s="27">
        <f t="shared" si="6"/>
        <v>5.7238215564317478</v>
      </c>
      <c r="AD14" s="27">
        <f t="shared" si="6"/>
        <v>5.7951448499816118</v>
      </c>
      <c r="AE14" s="27">
        <f t="shared" si="6"/>
        <v>5.8708152391256094</v>
      </c>
      <c r="AF14" s="27">
        <f t="shared" si="6"/>
        <v>5.9502777911979985</v>
      </c>
      <c r="AG14" s="27">
        <f t="shared" si="6"/>
        <v>6.0428511203152757</v>
      </c>
      <c r="AH14" s="27">
        <f t="shared" si="6"/>
        <v>6.1276763008750397</v>
      </c>
      <c r="AI14" s="27">
        <f t="shared" si="6"/>
        <v>6.2240584028338324</v>
      </c>
      <c r="AJ14" s="27">
        <f t="shared" si="6"/>
        <v>6.3299559561580176</v>
      </c>
      <c r="AK14" s="27">
        <f t="shared" si="6"/>
        <v>6.4264327438871129</v>
      </c>
      <c r="AL14" s="27">
        <f t="shared" si="6"/>
        <v>6.5229450618536617</v>
      </c>
      <c r="AM14" s="27">
        <f t="shared" si="6"/>
        <v>6.6198156764753957</v>
      </c>
      <c r="AN14" s="27">
        <f t="shared" si="6"/>
        <v>6.7277615297054645</v>
      </c>
      <c r="AO14" s="27">
        <f t="shared" si="6"/>
        <v>6.82889575833455</v>
      </c>
      <c r="AP14" s="27">
        <f t="shared" si="6"/>
        <v>6.932846561035845</v>
      </c>
      <c r="AQ14" s="27">
        <f t="shared" si="6"/>
        <v>7.0400892153101466</v>
      </c>
      <c r="AR14" s="27">
        <f t="shared" si="6"/>
        <v>7.1511154926757348</v>
      </c>
      <c r="AS14" s="27">
        <f t="shared" si="6"/>
        <v>7.2676936564330177</v>
      </c>
      <c r="AT14" s="27">
        <f t="shared" si="6"/>
        <v>7.2719835334173766</v>
      </c>
      <c r="AU14" s="27">
        <f t="shared" si="6"/>
        <v>7.2589495808630424</v>
      </c>
      <c r="AV14" s="27">
        <f t="shared" si="6"/>
        <v>7.2508321439605989</v>
      </c>
      <c r="AW14" s="27">
        <f t="shared" si="6"/>
        <v>7.2374038316981046</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1.531675788558454</v>
      </c>
      <c r="T16" s="27">
        <f t="shared" si="6"/>
        <v>1.5509969062237812</v>
      </c>
      <c r="U16" s="27">
        <f t="shared" si="6"/>
        <v>1.5506767661897198</v>
      </c>
      <c r="V16" s="27">
        <f t="shared" si="6"/>
        <v>1.5454789101997239</v>
      </c>
      <c r="W16" s="27">
        <f t="shared" si="6"/>
        <v>1.544237667180592</v>
      </c>
      <c r="X16" s="27">
        <f t="shared" si="6"/>
        <v>1.5478449437228776</v>
      </c>
      <c r="Y16" s="27">
        <f t="shared" si="6"/>
        <v>1.5541547190586729</v>
      </c>
      <c r="Z16" s="27">
        <f t="shared" si="6"/>
        <v>1.5635202729114777</v>
      </c>
      <c r="AA16" s="27">
        <f t="shared" si="6"/>
        <v>1.5717954090973836</v>
      </c>
      <c r="AB16" s="27">
        <f t="shared" si="6"/>
        <v>1.5827536033482281</v>
      </c>
      <c r="AC16" s="27">
        <f t="shared" si="6"/>
        <v>1.5929304999956655</v>
      </c>
      <c r="AD16" s="27">
        <f t="shared" si="6"/>
        <v>1.6108800730615591</v>
      </c>
      <c r="AE16" s="27">
        <f t="shared" si="6"/>
        <v>1.6307409732214615</v>
      </c>
      <c r="AF16" s="27">
        <f t="shared" si="6"/>
        <v>1.6521566099106721</v>
      </c>
      <c r="AG16" s="27">
        <f t="shared" si="6"/>
        <v>1.6797121914547875</v>
      </c>
      <c r="AH16" s="27">
        <f t="shared" si="6"/>
        <v>1.7029021534438327</v>
      </c>
      <c r="AI16" s="27">
        <f t="shared" si="6"/>
        <v>1.7292757097784488</v>
      </c>
      <c r="AJ16" s="27">
        <f t="shared" si="6"/>
        <v>1.7595948834600084</v>
      </c>
      <c r="AK16" s="27">
        <f t="shared" si="6"/>
        <v>1.7846861220344088</v>
      </c>
      <c r="AL16" s="27">
        <f t="shared" si="6"/>
        <v>1.8091664404595389</v>
      </c>
      <c r="AM16" s="27">
        <f t="shared" si="6"/>
        <v>1.8331907504895764</v>
      </c>
      <c r="AN16" s="27">
        <f t="shared" si="6"/>
        <v>1.8597044420320308</v>
      </c>
      <c r="AO16" s="27">
        <f t="shared" si="6"/>
        <v>1.882330973166122</v>
      </c>
      <c r="AP16" s="27">
        <f t="shared" si="6"/>
        <v>1.9055114819391912</v>
      </c>
      <c r="AQ16" s="27">
        <f t="shared" si="6"/>
        <v>1.929416392805523</v>
      </c>
      <c r="AR16" s="27">
        <f t="shared" si="6"/>
        <v>1.9542139795969686</v>
      </c>
      <c r="AS16" s="27">
        <f t="shared" si="6"/>
        <v>1.9784975867023906</v>
      </c>
      <c r="AT16" s="27">
        <f t="shared" si="6"/>
        <v>1.954019421357523</v>
      </c>
      <c r="AU16" s="27">
        <f t="shared" si="6"/>
        <v>1.9226171209422818</v>
      </c>
      <c r="AV16" s="27">
        <f t="shared" si="6"/>
        <v>1.8937902246599378</v>
      </c>
      <c r="AW16" s="27">
        <f t="shared" si="6"/>
        <v>1.8632470082492709</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0.21223148573110692</v>
      </c>
      <c r="T17" s="27">
        <f t="shared" si="8"/>
        <v>0.21490865118526423</v>
      </c>
      <c r="U17" s="27">
        <f t="shared" si="8"/>
        <v>0.21486429206202268</v>
      </c>
      <c r="V17" s="27">
        <f t="shared" si="8"/>
        <v>0.21414406869124558</v>
      </c>
      <c r="W17" s="27">
        <f t="shared" si="8"/>
        <v>0.21397208004190377</v>
      </c>
      <c r="X17" s="27">
        <f t="shared" si="8"/>
        <v>0.21447191014023859</v>
      </c>
      <c r="Y17" s="27">
        <f t="shared" si="8"/>
        <v>0.21534620286207215</v>
      </c>
      <c r="Z17" s="27">
        <f t="shared" si="8"/>
        <v>0.21664390921985571</v>
      </c>
      <c r="AA17" s="27">
        <f t="shared" si="8"/>
        <v>0.21779052553414435</v>
      </c>
      <c r="AB17" s="27">
        <f t="shared" si="8"/>
        <v>0.21930891073299619</v>
      </c>
      <c r="AC17" s="27">
        <f t="shared" si="8"/>
        <v>0.22071903806656873</v>
      </c>
      <c r="AD17" s="27">
        <f t="shared" si="8"/>
        <v>0.22320616007272054</v>
      </c>
      <c r="AE17" s="27">
        <f t="shared" si="8"/>
        <v>0.22595811866629489</v>
      </c>
      <c r="AF17" s="27">
        <f t="shared" si="8"/>
        <v>0.22892550407930479</v>
      </c>
      <c r="AG17" s="27">
        <f t="shared" si="8"/>
        <v>0.23274365022679747</v>
      </c>
      <c r="AH17" s="27">
        <f t="shared" si="8"/>
        <v>0.23595688903604636</v>
      </c>
      <c r="AI17" s="27">
        <f t="shared" si="8"/>
        <v>0.2396112518501094</v>
      </c>
      <c r="AJ17" s="27">
        <f t="shared" si="8"/>
        <v>0.2438123258140929</v>
      </c>
      <c r="AK17" s="27">
        <f t="shared" si="8"/>
        <v>0.24728900859595659</v>
      </c>
      <c r="AL17" s="27">
        <f t="shared" si="8"/>
        <v>0.25068104128939345</v>
      </c>
      <c r="AM17" s="27">
        <f t="shared" si="8"/>
        <v>0.25400988871874292</v>
      </c>
      <c r="AN17" s="27">
        <f t="shared" si="8"/>
        <v>0.25768366889487748</v>
      </c>
      <c r="AO17" s="27">
        <f t="shared" si="8"/>
        <v>0.26081883780947451</v>
      </c>
      <c r="AP17" s="27">
        <f t="shared" si="8"/>
        <v>0.26403076676575937</v>
      </c>
      <c r="AQ17" s="27">
        <f t="shared" si="8"/>
        <v>0.26734307005300151</v>
      </c>
      <c r="AR17" s="27">
        <f t="shared" si="8"/>
        <v>0.27077906396673163</v>
      </c>
      <c r="AS17" s="27">
        <f t="shared" si="8"/>
        <v>0.2741438400201186</v>
      </c>
      <c r="AT17" s="27">
        <f t="shared" si="8"/>
        <v>0.27075210566098096</v>
      </c>
      <c r="AU17" s="27">
        <f t="shared" si="8"/>
        <v>0.26640095189705443</v>
      </c>
      <c r="AV17" s="27">
        <f t="shared" si="8"/>
        <v>0.26240665031396532</v>
      </c>
      <c r="AW17" s="27">
        <f t="shared" si="8"/>
        <v>0.2581745326254411</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7.4046195421518561</v>
      </c>
      <c r="T18" s="27">
        <f t="shared" si="8"/>
        <v>7.4833894882265142</v>
      </c>
      <c r="U18" s="27">
        <f t="shared" si="8"/>
        <v>7.5342455797617154</v>
      </c>
      <c r="V18" s="27">
        <f t="shared" si="8"/>
        <v>7.5787887199186921</v>
      </c>
      <c r="W18" s="27">
        <f t="shared" si="8"/>
        <v>7.6306973712494122</v>
      </c>
      <c r="X18" s="27">
        <f t="shared" si="8"/>
        <v>7.6917026782754139</v>
      </c>
      <c r="Y18" s="27">
        <f t="shared" si="8"/>
        <v>7.7526372365789742</v>
      </c>
      <c r="Z18" s="27">
        <f t="shared" si="8"/>
        <v>7.8202225518529671</v>
      </c>
      <c r="AA18" s="27">
        <f t="shared" si="8"/>
        <v>7.887640149546697</v>
      </c>
      <c r="AB18" s="27">
        <f t="shared" si="8"/>
        <v>7.9613204880830315</v>
      </c>
      <c r="AC18" s="27">
        <f t="shared" si="8"/>
        <v>8.0353993798900643</v>
      </c>
      <c r="AD18" s="27">
        <f t="shared" si="8"/>
        <v>8.1202338720603002</v>
      </c>
      <c r="AE18" s="27">
        <f t="shared" si="8"/>
        <v>8.2106583355443536</v>
      </c>
      <c r="AF18" s="27">
        <f t="shared" si="8"/>
        <v>8.3061946320219384</v>
      </c>
      <c r="AG18" s="27">
        <f t="shared" si="8"/>
        <v>8.4155659012748671</v>
      </c>
      <c r="AH18" s="27">
        <f t="shared" si="8"/>
        <v>8.5193954449678522</v>
      </c>
      <c r="AI18" s="27">
        <f t="shared" si="8"/>
        <v>8.627306193094169</v>
      </c>
      <c r="AJ18" s="27">
        <f t="shared" si="8"/>
        <v>8.745646768527358</v>
      </c>
      <c r="AK18" s="27">
        <f t="shared" si="8"/>
        <v>8.8565885696140008</v>
      </c>
      <c r="AL18" s="27">
        <f t="shared" si="8"/>
        <v>8.9690164377539467</v>
      </c>
      <c r="AM18" s="27">
        <f t="shared" si="8"/>
        <v>9.0832375607624591</v>
      </c>
      <c r="AN18" s="27">
        <f t="shared" si="8"/>
        <v>9.2011172209463741</v>
      </c>
      <c r="AO18" s="27">
        <f t="shared" si="8"/>
        <v>9.3137200267376201</v>
      </c>
      <c r="AP18" s="27">
        <f t="shared" si="8"/>
        <v>9.430247400651222</v>
      </c>
      <c r="AQ18" s="27">
        <f t="shared" si="8"/>
        <v>9.5511807883178133</v>
      </c>
      <c r="AR18" s="27">
        <f t="shared" si="8"/>
        <v>9.6770247868368919</v>
      </c>
      <c r="AS18" s="27">
        <f t="shared" si="8"/>
        <v>9.8004676763058374</v>
      </c>
      <c r="AT18" s="27">
        <f t="shared" si="8"/>
        <v>9.8159190203362741</v>
      </c>
      <c r="AU18" s="27">
        <f t="shared" si="8"/>
        <v>9.8150974974465104</v>
      </c>
      <c r="AV18" s="27">
        <f t="shared" si="8"/>
        <v>9.8195614708241035</v>
      </c>
      <c r="AW18" s="27">
        <f t="shared" si="8"/>
        <v>9.8193330676312982</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2.1096314921444392</v>
      </c>
      <c r="T19" s="27">
        <f t="shared" si="8"/>
        <v>2.1320736389593615</v>
      </c>
      <c r="U19" s="27">
        <f t="shared" si="8"/>
        <v>2.1465629198277836</v>
      </c>
      <c r="V19" s="27">
        <f t="shared" si="8"/>
        <v>2.1592535936293507</v>
      </c>
      <c r="W19" s="27">
        <f t="shared" si="8"/>
        <v>2.1740427566563829</v>
      </c>
      <c r="X19" s="27">
        <f t="shared" si="8"/>
        <v>2.1914236249315668</v>
      </c>
      <c r="Y19" s="27">
        <f t="shared" si="8"/>
        <v>2.2087843363665458</v>
      </c>
      <c r="Z19" s="27">
        <f t="shared" si="8"/>
        <v>2.2280398982082943</v>
      </c>
      <c r="AA19" s="27">
        <f t="shared" si="8"/>
        <v>2.2472476760569431</v>
      </c>
      <c r="AB19" s="27">
        <f t="shared" si="8"/>
        <v>2.2682397556152867</v>
      </c>
      <c r="AC19" s="27">
        <f t="shared" si="8"/>
        <v>2.289345385981524</v>
      </c>
      <c r="AD19" s="27">
        <f t="shared" si="8"/>
        <v>2.3135153673402695</v>
      </c>
      <c r="AE19" s="27">
        <f t="shared" si="8"/>
        <v>2.3392779733378202</v>
      </c>
      <c r="AF19" s="27">
        <f t="shared" si="8"/>
        <v>2.36649697879038</v>
      </c>
      <c r="AG19" s="27">
        <f t="shared" si="8"/>
        <v>2.3976576714685529</v>
      </c>
      <c r="AH19" s="27">
        <f t="shared" si="8"/>
        <v>2.4272394850840642</v>
      </c>
      <c r="AI19" s="27">
        <f t="shared" si="8"/>
        <v>2.4579840643689557</v>
      </c>
      <c r="AJ19" s="27">
        <f t="shared" si="8"/>
        <v>2.4917001794659104</v>
      </c>
      <c r="AK19" s="27">
        <f t="shared" si="8"/>
        <v>2.5233083284106681</v>
      </c>
      <c r="AL19" s="27">
        <f t="shared" si="8"/>
        <v>2.5553398689742997</v>
      </c>
      <c r="AM19" s="27">
        <f t="shared" si="8"/>
        <v>2.5878823212630548</v>
      </c>
      <c r="AN19" s="27">
        <f t="shared" si="8"/>
        <v>2.6214671181579678</v>
      </c>
      <c r="AO19" s="27">
        <f t="shared" si="8"/>
        <v>2.6535484997669414</v>
      </c>
      <c r="AP19" s="27">
        <f t="shared" si="8"/>
        <v>2.6867480201886997</v>
      </c>
      <c r="AQ19" s="27">
        <f t="shared" si="8"/>
        <v>2.7212028468844967</v>
      </c>
      <c r="AR19" s="27">
        <f t="shared" si="8"/>
        <v>2.7570567433422304</v>
      </c>
      <c r="AS19" s="27">
        <f t="shared" si="8"/>
        <v>2.7922265458719244</v>
      </c>
      <c r="AT19" s="27">
        <f t="shared" si="8"/>
        <v>2.7966287493581405</v>
      </c>
      <c r="AU19" s="27">
        <f t="shared" si="8"/>
        <v>2.7963946913420741</v>
      </c>
      <c r="AV19" s="27">
        <f t="shared" si="8"/>
        <v>2.7976665107466849</v>
      </c>
      <c r="AW19" s="27">
        <f t="shared" si="8"/>
        <v>2.7976014369686593</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0.43571951838874362</v>
      </c>
      <c r="T20" s="27">
        <f t="shared" si="8"/>
        <v>0.44035467928685268</v>
      </c>
      <c r="U20" s="27">
        <f t="shared" si="8"/>
        <v>0.44334726946447206</v>
      </c>
      <c r="V20" s="27">
        <f t="shared" si="8"/>
        <v>0.44596837855268867</v>
      </c>
      <c r="W20" s="27">
        <f t="shared" si="8"/>
        <v>0.44902290585544563</v>
      </c>
      <c r="X20" s="27">
        <f t="shared" si="8"/>
        <v>0.45261271932867114</v>
      </c>
      <c r="Y20" s="27">
        <f t="shared" si="8"/>
        <v>0.45619836964414207</v>
      </c>
      <c r="Z20" s="27">
        <f t="shared" si="8"/>
        <v>0.46017537897645111</v>
      </c>
      <c r="AA20" s="27">
        <f t="shared" si="8"/>
        <v>0.46414251908821719</v>
      </c>
      <c r="AB20" s="27">
        <f t="shared" si="8"/>
        <v>0.46847818568648275</v>
      </c>
      <c r="AC20" s="27">
        <f t="shared" si="8"/>
        <v>0.47283730486569064</v>
      </c>
      <c r="AD20" s="27">
        <f t="shared" si="8"/>
        <v>0.47782932962276903</v>
      </c>
      <c r="AE20" s="27">
        <f t="shared" si="8"/>
        <v>0.48315029222666028</v>
      </c>
      <c r="AF20" s="27">
        <f t="shared" si="8"/>
        <v>0.48877205697134296</v>
      </c>
      <c r="AG20" s="27">
        <f t="shared" si="8"/>
        <v>0.49520793075164554</v>
      </c>
      <c r="AH20" s="27">
        <f t="shared" si="8"/>
        <v>0.50131770567186829</v>
      </c>
      <c r="AI20" s="27">
        <f t="shared" si="8"/>
        <v>0.50766763613553445</v>
      </c>
      <c r="AJ20" s="27">
        <f t="shared" si="8"/>
        <v>0.51463130229556664</v>
      </c>
      <c r="AK20" s="27">
        <f t="shared" si="8"/>
        <v>0.52115959289354707</v>
      </c>
      <c r="AL20" s="27">
        <f t="shared" si="8"/>
        <v>0.52777533003987098</v>
      </c>
      <c r="AM20" s="27">
        <f t="shared" si="8"/>
        <v>0.53449658998088179</v>
      </c>
      <c r="AN20" s="27">
        <f t="shared" si="8"/>
        <v>0.54143313391413539</v>
      </c>
      <c r="AO20" s="27">
        <f t="shared" si="8"/>
        <v>0.54805916514089648</v>
      </c>
      <c r="AP20" s="27">
        <f t="shared" si="8"/>
        <v>0.55491613475988966</v>
      </c>
      <c r="AQ20" s="27">
        <f t="shared" si="8"/>
        <v>0.56203237309343868</v>
      </c>
      <c r="AR20" s="27">
        <f t="shared" si="8"/>
        <v>0.5694375727954224</v>
      </c>
      <c r="AS20" s="27">
        <f t="shared" si="8"/>
        <v>0.57670148096001295</v>
      </c>
      <c r="AT20" s="27">
        <f t="shared" si="8"/>
        <v>0.57761070420113625</v>
      </c>
      <c r="AU20" s="27">
        <f t="shared" si="8"/>
        <v>0.57756236227676927</v>
      </c>
      <c r="AV20" s="27">
        <f t="shared" si="8"/>
        <v>0.57782504158380354</v>
      </c>
      <c r="AW20" s="27">
        <f t="shared" si="8"/>
        <v>0.57781160136197973</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7.615946366368484E-2</v>
      </c>
      <c r="T21" s="27">
        <f t="shared" si="8"/>
        <v>7.7391533409946547E-2</v>
      </c>
      <c r="U21" s="27">
        <f t="shared" si="8"/>
        <v>7.7658293559970212E-2</v>
      </c>
      <c r="V21" s="27">
        <f t="shared" si="8"/>
        <v>7.7675252172538387E-2</v>
      </c>
      <c r="W21" s="27">
        <f t="shared" si="8"/>
        <v>7.7873458630094372E-2</v>
      </c>
      <c r="X21" s="27">
        <f t="shared" si="8"/>
        <v>7.8298102464037178E-2</v>
      </c>
      <c r="Y21" s="27">
        <f t="shared" si="8"/>
        <v>7.8819552468321966E-2</v>
      </c>
      <c r="Z21" s="27">
        <f t="shared" si="8"/>
        <v>7.9482676581567518E-2</v>
      </c>
      <c r="AA21" s="27">
        <f t="shared" si="8"/>
        <v>8.0084749931794041E-2</v>
      </c>
      <c r="AB21" s="27">
        <f t="shared" si="8"/>
        <v>8.0811462799247516E-2</v>
      </c>
      <c r="AC21" s="27">
        <f t="shared" si="8"/>
        <v>8.14929836859066E-2</v>
      </c>
      <c r="AD21" s="27">
        <f t="shared" si="8"/>
        <v>8.183793215244331E-2</v>
      </c>
      <c r="AE21" s="27">
        <f t="shared" si="8"/>
        <v>8.2241131726828398E-2</v>
      </c>
      <c r="AF21" s="27">
        <f t="shared" si="8"/>
        <v>8.2682741716636352E-2</v>
      </c>
      <c r="AG21" s="27">
        <f t="shared" si="8"/>
        <v>8.3379171649412123E-2</v>
      </c>
      <c r="AH21" s="27">
        <f t="shared" si="8"/>
        <v>8.3825171279243701E-2</v>
      </c>
      <c r="AI21" s="27">
        <f t="shared" si="8"/>
        <v>8.4363076194934383E-2</v>
      </c>
      <c r="AJ21" s="27">
        <f t="shared" si="8"/>
        <v>8.5040385108283129E-2</v>
      </c>
      <c r="AK21" s="27">
        <f t="shared" si="8"/>
        <v>8.5428615601358865E-2</v>
      </c>
      <c r="AL21" s="27">
        <f t="shared" si="8"/>
        <v>8.5744184207767651E-2</v>
      </c>
      <c r="AM21" s="27">
        <f t="shared" si="8"/>
        <v>8.5993941955073358E-2</v>
      </c>
      <c r="AN21" s="27">
        <f t="shared" si="8"/>
        <v>8.6735954425739129E-2</v>
      </c>
      <c r="AO21" s="27">
        <f t="shared" si="8"/>
        <v>8.7276800597416201E-2</v>
      </c>
      <c r="AP21" s="27">
        <f t="shared" si="8"/>
        <v>8.7815962181331475E-2</v>
      </c>
      <c r="AQ21" s="27">
        <f t="shared" si="8"/>
        <v>8.8359956229312392E-2</v>
      </c>
      <c r="AR21" s="27">
        <f t="shared" si="8"/>
        <v>8.8914972724679478E-2</v>
      </c>
      <c r="AS21" s="27">
        <f t="shared" si="8"/>
        <v>8.9406092640963095E-2</v>
      </c>
      <c r="AT21" s="27">
        <f t="shared" si="8"/>
        <v>8.7757575443135699E-2</v>
      </c>
      <c r="AU21" s="27">
        <f t="shared" si="8"/>
        <v>8.5810111568456568E-2</v>
      </c>
      <c r="AV21" s="27">
        <f t="shared" si="8"/>
        <v>8.3975808498172863E-2</v>
      </c>
      <c r="AW21" s="27">
        <f t="shared" si="8"/>
        <v>8.2070908389478128E-2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5.5944129053042968E-2</v>
      </c>
      <c r="T22" s="27">
        <f t="shared" si="8"/>
        <v>5.6849165217577838E-2</v>
      </c>
      <c r="U22" s="27">
        <f t="shared" si="8"/>
        <v>5.7045118071513815E-2</v>
      </c>
      <c r="V22" s="27">
        <f t="shared" si="8"/>
        <v>5.7057575286473525E-2</v>
      </c>
      <c r="W22" s="27">
        <f t="shared" si="8"/>
        <v>5.7203170949930729E-2</v>
      </c>
      <c r="X22" s="27">
        <f t="shared" si="8"/>
        <v>5.7515099741243927E-2</v>
      </c>
      <c r="Y22" s="27">
        <f t="shared" si="8"/>
        <v>5.7898139023968405E-2</v>
      </c>
      <c r="Z22" s="27">
        <f t="shared" si="8"/>
        <v>5.8385247246439821E-2</v>
      </c>
      <c r="AA22" s="27">
        <f t="shared" si="8"/>
        <v>5.8827509672987485E-2</v>
      </c>
      <c r="AB22" s="27">
        <f t="shared" si="8"/>
        <v>5.9361328012634086E-2</v>
      </c>
      <c r="AC22" s="27">
        <f t="shared" si="8"/>
        <v>5.9861949873680376E-2</v>
      </c>
      <c r="AD22" s="27">
        <f t="shared" si="8"/>
        <v>6.0115337182364649E-2</v>
      </c>
      <c r="AE22" s="27">
        <f t="shared" si="8"/>
        <v>6.0411513756337638E-2</v>
      </c>
      <c r="AF22" s="27">
        <f t="shared" si="8"/>
        <v>6.073590530365771E-2</v>
      </c>
      <c r="AG22" s="27">
        <f t="shared" si="8"/>
        <v>6.1247478838466964E-2</v>
      </c>
      <c r="AH22" s="27">
        <f t="shared" si="8"/>
        <v>6.157509486474428E-2</v>
      </c>
      <c r="AI22" s="27">
        <f t="shared" si="8"/>
        <v>6.1970221360836131E-2</v>
      </c>
      <c r="AJ22" s="27">
        <f t="shared" si="8"/>
        <v>6.2467749250797192E-2</v>
      </c>
      <c r="AK22" s="27">
        <f t="shared" si="8"/>
        <v>6.2752930051214392E-2</v>
      </c>
      <c r="AL22" s="27">
        <f t="shared" si="8"/>
        <v>6.2984735922642046E-2</v>
      </c>
      <c r="AM22" s="27">
        <f t="shared" si="8"/>
        <v>6.3168199394876681E-2</v>
      </c>
      <c r="AN22" s="27">
        <f t="shared" si="8"/>
        <v>6.3713256298129115E-2</v>
      </c>
      <c r="AO22" s="27">
        <f t="shared" si="8"/>
        <v>6.4110543339957013E-2</v>
      </c>
      <c r="AP22" s="27">
        <f t="shared" si="8"/>
        <v>6.4506592941411631E-2</v>
      </c>
      <c r="AQ22" s="27">
        <f t="shared" si="8"/>
        <v>6.4906192305171875E-2</v>
      </c>
      <c r="AR22" s="27">
        <f t="shared" si="8"/>
        <v>6.5313888380613E-2</v>
      </c>
      <c r="AS22" s="27">
        <f t="shared" si="8"/>
        <v>6.5674648221286505E-2</v>
      </c>
      <c r="AT22" s="27">
        <f t="shared" si="8"/>
        <v>6.4463704046723053E-2</v>
      </c>
      <c r="AU22" s="27">
        <f t="shared" si="8"/>
        <v>6.3033163899902933E-2</v>
      </c>
      <c r="AV22" s="27">
        <f t="shared" si="8"/>
        <v>6.1685747797558775E-2</v>
      </c>
      <c r="AW22" s="27">
        <f t="shared" si="8"/>
        <v>6.0286473532910972E-2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0.52286962702415485</v>
      </c>
      <c r="T23" s="27">
        <f t="shared" si="8"/>
        <v>0.54412948178544618</v>
      </c>
      <c r="U23" s="27">
        <f t="shared" si="8"/>
        <v>0.55897912888628398</v>
      </c>
      <c r="V23" s="27">
        <f t="shared" si="8"/>
        <v>0.57221762538202869</v>
      </c>
      <c r="W23" s="27">
        <f t="shared" si="8"/>
        <v>0.58697775142863484</v>
      </c>
      <c r="X23" s="27">
        <f t="shared" si="8"/>
        <v>0.60371186310957092</v>
      </c>
      <c r="Y23" s="27">
        <f t="shared" si="8"/>
        <v>0.62152751133509232</v>
      </c>
      <c r="Z23" s="27">
        <f t="shared" si="8"/>
        <v>0.64085025366994364</v>
      </c>
      <c r="AA23" s="27">
        <f t="shared" si="8"/>
        <v>0.66009856929980304</v>
      </c>
      <c r="AB23" s="27">
        <f t="shared" si="8"/>
        <v>0.68081773464147688</v>
      </c>
      <c r="AC23" s="27">
        <f t="shared" si="8"/>
        <v>0.70162871909164637</v>
      </c>
      <c r="AD23" s="27">
        <f t="shared" si="8"/>
        <v>0.72796501494461918</v>
      </c>
      <c r="AE23" s="27">
        <f t="shared" si="8"/>
        <v>0.7558582967991917</v>
      </c>
      <c r="AF23" s="27">
        <f t="shared" si="8"/>
        <v>0.7852307319832883</v>
      </c>
      <c r="AG23" s="27">
        <f t="shared" si="8"/>
        <v>0.81830574874483564</v>
      </c>
      <c r="AH23" s="27">
        <f t="shared" si="8"/>
        <v>0.85027877301240928</v>
      </c>
      <c r="AI23" s="27">
        <f t="shared" si="8"/>
        <v>0.88456582508044801</v>
      </c>
      <c r="AJ23" s="27">
        <f t="shared" si="8"/>
        <v>0.92185922096781137</v>
      </c>
      <c r="AK23" s="27">
        <f t="shared" si="8"/>
        <v>0.95759973684673139</v>
      </c>
      <c r="AL23" s="27">
        <f t="shared" si="8"/>
        <v>0.99406592200897448</v>
      </c>
      <c r="AM23" s="27">
        <f t="shared" si="8"/>
        <v>1.0313497634238211</v>
      </c>
      <c r="AN23" s="27">
        <f t="shared" si="8"/>
        <v>1.0695997979763594</v>
      </c>
      <c r="AO23" s="27">
        <f t="shared" si="8"/>
        <v>1.1067415080871619</v>
      </c>
      <c r="AP23" s="27">
        <f t="shared" si="8"/>
        <v>1.1452298194592354</v>
      </c>
      <c r="AQ23" s="27">
        <f t="shared" ref="L23:AW30" si="9">AQ1398</f>
        <v>1.185218557648545</v>
      </c>
      <c r="AR23" s="27">
        <f t="shared" si="9"/>
        <v>1.2268713125051185</v>
      </c>
      <c r="AS23" s="27">
        <f t="shared" si="9"/>
        <v>1.2692152100845446</v>
      </c>
      <c r="AT23" s="27">
        <f t="shared" si="9"/>
        <v>1.2819327760402979</v>
      </c>
      <c r="AU23" s="27">
        <f t="shared" si="9"/>
        <v>1.2900474515194176</v>
      </c>
      <c r="AV23" s="27">
        <f t="shared" si="9"/>
        <v>1.2995346724155679</v>
      </c>
      <c r="AW23" s="27">
        <f t="shared" si="9"/>
        <v>1.3076007643813732</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3.6784089815169091E-2</v>
      </c>
      <c r="T24" s="27">
        <f t="shared" si="9"/>
        <v>3.6839557928462316E-2</v>
      </c>
      <c r="U24" s="27">
        <f t="shared" si="9"/>
        <v>3.6901448147972048E-2</v>
      </c>
      <c r="V24" s="27">
        <f t="shared" si="9"/>
        <v>3.697119129911304E-2</v>
      </c>
      <c r="W24" s="27">
        <f t="shared" si="9"/>
        <v>3.7049558924140212E-2</v>
      </c>
      <c r="X24" s="27">
        <f t="shared" si="9"/>
        <v>3.7136287753369662E-2</v>
      </c>
      <c r="Y24" s="27">
        <f t="shared" si="9"/>
        <v>3.7189728340772221E-2</v>
      </c>
      <c r="Z24" s="27">
        <f t="shared" si="9"/>
        <v>3.7250154126370436E-2</v>
      </c>
      <c r="AA24" s="27">
        <f t="shared" si="9"/>
        <v>3.7316626807571335E-2</v>
      </c>
      <c r="AB24" s="27">
        <f t="shared" si="9"/>
        <v>3.7389447857305524E-2</v>
      </c>
      <c r="AC24" s="27">
        <f t="shared" si="9"/>
        <v>3.7467826796806859E-2</v>
      </c>
      <c r="AD24" s="27">
        <f t="shared" si="9"/>
        <v>3.7519856050110517E-2</v>
      </c>
      <c r="AE24" s="27">
        <f t="shared" si="9"/>
        <v>3.757716867035879E-2</v>
      </c>
      <c r="AF24" s="27">
        <f t="shared" si="9"/>
        <v>3.7639518479429895E-2</v>
      </c>
      <c r="AG24" s="27">
        <f t="shared" si="9"/>
        <v>3.7707514498001492E-2</v>
      </c>
      <c r="AH24" s="27">
        <f t="shared" si="9"/>
        <v>3.7779224529041207E-2</v>
      </c>
      <c r="AI24" s="27">
        <f t="shared" si="9"/>
        <v>3.7824567175435662E-2</v>
      </c>
      <c r="AJ24" s="27">
        <f t="shared" si="9"/>
        <v>3.7874539169459702E-2</v>
      </c>
      <c r="AK24" s="27">
        <f t="shared" si="9"/>
        <v>3.7927379765553451E-2</v>
      </c>
      <c r="AL24" s="27">
        <f t="shared" si="9"/>
        <v>3.7983768735957858E-2</v>
      </c>
      <c r="AM24" s="27">
        <f t="shared" si="9"/>
        <v>3.8043615322241195E-2</v>
      </c>
      <c r="AN24" s="27">
        <f t="shared" si="9"/>
        <v>3.8078295188778213E-2</v>
      </c>
      <c r="AO24" s="27">
        <f t="shared" si="9"/>
        <v>3.8115397958673719E-2</v>
      </c>
      <c r="AP24" s="27">
        <f t="shared" si="9"/>
        <v>3.8155658748970339E-2</v>
      </c>
      <c r="AQ24" s="27">
        <f t="shared" si="9"/>
        <v>3.8199026971930949E-2</v>
      </c>
      <c r="AR24" s="27">
        <f t="shared" si="9"/>
        <v>3.8245460447806377E-2</v>
      </c>
      <c r="AS24" s="27">
        <f t="shared" si="9"/>
        <v>3.8265244837760212E-2</v>
      </c>
      <c r="AT24" s="27">
        <f t="shared" si="9"/>
        <v>3.8277549511254755E-2</v>
      </c>
      <c r="AU24" s="27">
        <f t="shared" si="9"/>
        <v>3.8290627568622206E-2</v>
      </c>
      <c r="AV24" s="27">
        <f t="shared" si="9"/>
        <v>3.8306363888152228E-2</v>
      </c>
      <c r="AW24" s="27">
        <f t="shared" si="9"/>
        <v>3.8323784786407848E-2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4.200918389270311E-3</v>
      </c>
      <c r="T25" s="27">
        <f t="shared" si="9"/>
        <v>4.207253112198688E-3</v>
      </c>
      <c r="U25" s="27">
        <f t="shared" si="9"/>
        <v>4.2143212702681378E-3</v>
      </c>
      <c r="V25" s="27">
        <f t="shared" si="9"/>
        <v>4.2222862705610905E-3</v>
      </c>
      <c r="W25" s="27">
        <f t="shared" si="9"/>
        <v>4.2312362268806386E-3</v>
      </c>
      <c r="X25" s="27">
        <f t="shared" si="9"/>
        <v>4.2411410725739966E-3</v>
      </c>
      <c r="Y25" s="27">
        <f t="shared" si="9"/>
        <v>4.2472442423814013E-3</v>
      </c>
      <c r="Z25" s="27">
        <f t="shared" si="9"/>
        <v>4.2541451551178899E-3</v>
      </c>
      <c r="AA25" s="27">
        <f t="shared" si="9"/>
        <v>4.2617366521548999E-3</v>
      </c>
      <c r="AB25" s="27">
        <f t="shared" si="9"/>
        <v>4.2700531631380849E-3</v>
      </c>
      <c r="AC25" s="27">
        <f t="shared" si="9"/>
        <v>4.2790044116245134E-3</v>
      </c>
      <c r="AD25" s="27">
        <f t="shared" si="9"/>
        <v>4.284946400350661E-3</v>
      </c>
      <c r="AE25" s="27">
        <f t="shared" si="9"/>
        <v>4.2914917747651979E-3</v>
      </c>
      <c r="AF25" s="27">
        <f t="shared" si="9"/>
        <v>4.2986124201532016E-3</v>
      </c>
      <c r="AG25" s="27">
        <f t="shared" si="9"/>
        <v>4.3063778895789757E-3</v>
      </c>
      <c r="AH25" s="27">
        <f t="shared" si="9"/>
        <v>4.3145675169315497E-3</v>
      </c>
      <c r="AI25" s="27">
        <f t="shared" si="9"/>
        <v>4.3197458632767711E-3</v>
      </c>
      <c r="AJ25" s="27">
        <f t="shared" si="9"/>
        <v>4.3254529031872034E-3</v>
      </c>
      <c r="AK25" s="27">
        <f t="shared" si="9"/>
        <v>4.3314875511272664E-3</v>
      </c>
      <c r="AL25" s="27">
        <f t="shared" si="9"/>
        <v>4.3379274403270328E-3</v>
      </c>
      <c r="AM25" s="27">
        <f t="shared" si="9"/>
        <v>4.3447622057409914E-3</v>
      </c>
      <c r="AN25" s="27">
        <f t="shared" si="9"/>
        <v>4.3487228118020589E-3</v>
      </c>
      <c r="AO25" s="27">
        <f t="shared" si="9"/>
        <v>4.3529601249755016E-3</v>
      </c>
      <c r="AP25" s="27">
        <f t="shared" si="9"/>
        <v>4.3575580991315416E-3</v>
      </c>
      <c r="AQ25" s="27">
        <f t="shared" si="9"/>
        <v>4.3625109569094744E-3</v>
      </c>
      <c r="AR25" s="27">
        <f t="shared" si="9"/>
        <v>4.3678138811808912E-3</v>
      </c>
      <c r="AS25" s="27">
        <f t="shared" si="9"/>
        <v>4.370073352816457E-3</v>
      </c>
      <c r="AT25" s="27">
        <f t="shared" si="9"/>
        <v>4.3714786051801012E-3</v>
      </c>
      <c r="AU25" s="27">
        <f t="shared" si="9"/>
        <v>4.3729721816683845E-3</v>
      </c>
      <c r="AV25" s="27">
        <f t="shared" si="9"/>
        <v>4.3747693443663138E-3</v>
      </c>
      <c r="AW25" s="27">
        <f t="shared" si="9"/>
        <v>4.3767588939842977E-3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1.6437382879249268E-2</v>
      </c>
      <c r="T26" s="27">
        <f t="shared" si="9"/>
        <v>1.6484766183064346E-2</v>
      </c>
      <c r="U26" s="27">
        <f t="shared" si="9"/>
        <v>1.6535135518036832E-2</v>
      </c>
      <c r="V26" s="27">
        <f t="shared" si="9"/>
        <v>1.6589538511775512E-2</v>
      </c>
      <c r="W26" s="27">
        <f t="shared" si="9"/>
        <v>1.6648558169658729E-2</v>
      </c>
      <c r="X26" s="27">
        <f t="shared" si="9"/>
        <v>1.6712068789171211E-2</v>
      </c>
      <c r="Y26" s="27">
        <f t="shared" si="9"/>
        <v>1.6752249981117868E-2</v>
      </c>
      <c r="Z26" s="27">
        <f t="shared" si="9"/>
        <v>1.6796209343588896E-2</v>
      </c>
      <c r="AA26" s="27">
        <f t="shared" si="9"/>
        <v>1.6843354453350164E-2</v>
      </c>
      <c r="AB26" s="27">
        <f t="shared" si="9"/>
        <v>1.6893917157457878E-2</v>
      </c>
      <c r="AC26" s="27">
        <f t="shared" si="9"/>
        <v>1.6947398864027248E-2</v>
      </c>
      <c r="AD26" s="27">
        <f t="shared" si="9"/>
        <v>1.6982707012130935E-2</v>
      </c>
      <c r="AE26" s="27">
        <f t="shared" si="9"/>
        <v>1.7020885338231165E-2</v>
      </c>
      <c r="AF26" s="27">
        <f t="shared" si="9"/>
        <v>1.7061788593829553E-2</v>
      </c>
      <c r="AG26" s="27">
        <f t="shared" si="9"/>
        <v>1.7105832856550169E-2</v>
      </c>
      <c r="AH26" s="27">
        <f t="shared" si="9"/>
        <v>1.7151760252911648E-2</v>
      </c>
      <c r="AI26" s="27">
        <f t="shared" si="9"/>
        <v>1.7179872939394939E-2</v>
      </c>
      <c r="AJ26" s="27">
        <f t="shared" si="9"/>
        <v>1.7210571607110457E-2</v>
      </c>
      <c r="AK26" s="27">
        <f t="shared" si="9"/>
        <v>1.7242713874330656E-2</v>
      </c>
      <c r="AL26" s="27">
        <f t="shared" si="9"/>
        <v>1.7276754955363009E-2</v>
      </c>
      <c r="AM26" s="27">
        <f t="shared" si="9"/>
        <v>1.7312644227064383E-2</v>
      </c>
      <c r="AN26" s="27">
        <f t="shared" si="9"/>
        <v>1.7331800050979288E-2</v>
      </c>
      <c r="AO26" s="27">
        <f t="shared" si="9"/>
        <v>1.7352212109467094E-2</v>
      </c>
      <c r="AP26" s="27">
        <f t="shared" si="9"/>
        <v>1.7374363732215552E-2</v>
      </c>
      <c r="AQ26" s="27">
        <f t="shared" si="9"/>
        <v>1.7398226519339408E-2</v>
      </c>
      <c r="AR26" s="27">
        <f t="shared" si="9"/>
        <v>1.7423776991464291E-2</v>
      </c>
      <c r="AS26" s="27">
        <f t="shared" si="9"/>
        <v>1.7431884454636632E-2</v>
      </c>
      <c r="AT26" s="27">
        <f t="shared" si="9"/>
        <v>1.7434968852253756E-2</v>
      </c>
      <c r="AU26" s="27">
        <f t="shared" si="9"/>
        <v>1.7438360998688136E-2</v>
      </c>
      <c r="AV26" s="27">
        <f t="shared" si="9"/>
        <v>1.7443275753281213E-2</v>
      </c>
      <c r="AW26" s="27">
        <f t="shared" si="9"/>
        <v>1.7449090887826105E-2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2.7683061491625756E-2</v>
      </c>
      <c r="T27" s="27">
        <f t="shared" si="9"/>
        <v>2.7762862207033147E-2</v>
      </c>
      <c r="U27" s="27">
        <f t="shared" si="9"/>
        <v>2.7847691854646691E-2</v>
      </c>
      <c r="V27" s="27">
        <f t="shared" si="9"/>
        <v>2.7939314799251682E-2</v>
      </c>
      <c r="W27" s="27">
        <f t="shared" si="9"/>
        <v>2.8038712910885274E-2</v>
      </c>
      <c r="X27" s="27">
        <f t="shared" si="9"/>
        <v>2.8145674487326664E-2</v>
      </c>
      <c r="Y27" s="27">
        <f t="shared" si="9"/>
        <v>2.8213345747139587E-2</v>
      </c>
      <c r="Z27" s="27">
        <f t="shared" si="9"/>
        <v>2.8287380022751329E-2</v>
      </c>
      <c r="AA27" s="27">
        <f t="shared" si="9"/>
        <v>2.8366779583018205E-2</v>
      </c>
      <c r="AB27" s="27">
        <f t="shared" si="9"/>
        <v>2.8451934893768058E-2</v>
      </c>
      <c r="AC27" s="27">
        <f t="shared" si="9"/>
        <v>2.8542006250170299E-2</v>
      </c>
      <c r="AD27" s="27">
        <f t="shared" si="9"/>
        <v>2.8601470560413008E-2</v>
      </c>
      <c r="AE27" s="27">
        <f t="shared" si="9"/>
        <v>2.8665768688457115E-2</v>
      </c>
      <c r="AF27" s="27">
        <f t="shared" si="9"/>
        <v>2.8734656013663078E-2</v>
      </c>
      <c r="AG27" s="27">
        <f t="shared" si="9"/>
        <v>2.8808833274252866E-2</v>
      </c>
      <c r="AH27" s="27">
        <f t="shared" si="9"/>
        <v>2.8886182019303399E-2</v>
      </c>
      <c r="AI27" s="27">
        <f t="shared" si="9"/>
        <v>2.8933528073984294E-2</v>
      </c>
      <c r="AJ27" s="27">
        <f t="shared" si="9"/>
        <v>2.8985229315740518E-2</v>
      </c>
      <c r="AK27" s="27">
        <f t="shared" si="9"/>
        <v>2.9039361799389138E-2</v>
      </c>
      <c r="AL27" s="27">
        <f t="shared" si="9"/>
        <v>2.9096692175300115E-2</v>
      </c>
      <c r="AM27" s="27">
        <f t="shared" si="9"/>
        <v>2.9157135186374163E-2</v>
      </c>
      <c r="AN27" s="27">
        <f t="shared" si="9"/>
        <v>2.9189396517466496E-2</v>
      </c>
      <c r="AO27" s="27">
        <f t="shared" si="9"/>
        <v>2.9223773539309921E-2</v>
      </c>
      <c r="AP27" s="27">
        <f t="shared" si="9"/>
        <v>2.9261080252865827E-2</v>
      </c>
      <c r="AQ27" s="27">
        <f t="shared" si="9"/>
        <v>2.9301268828392974E-2</v>
      </c>
      <c r="AR27" s="27">
        <f t="shared" si="9"/>
        <v>2.9344299723041426E-2</v>
      </c>
      <c r="AS27" s="27">
        <f t="shared" si="9"/>
        <v>2.9357953928409133E-2</v>
      </c>
      <c r="AT27" s="27">
        <f t="shared" si="9"/>
        <v>2.9363148524746446E-2</v>
      </c>
      <c r="AU27" s="27">
        <f t="shared" si="9"/>
        <v>2.9368861417061555E-2</v>
      </c>
      <c r="AV27" s="27">
        <f t="shared" si="9"/>
        <v>2.9377138613900979E-2</v>
      </c>
      <c r="AW27" s="27">
        <f t="shared" si="9"/>
        <v>2.9386932187997955E-2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3.9372179078561824E-3</v>
      </c>
      <c r="T28" s="27">
        <f t="shared" si="9"/>
        <v>3.9864333672827218E-3</v>
      </c>
      <c r="U28" s="27">
        <f t="shared" si="9"/>
        <v>4.0098810779398324E-3</v>
      </c>
      <c r="V28" s="27">
        <f t="shared" si="9"/>
        <v>4.0262920461846766E-3</v>
      </c>
      <c r="W28" s="27">
        <f t="shared" si="9"/>
        <v>4.0473225985176902E-3</v>
      </c>
      <c r="X28" s="27">
        <f t="shared" si="9"/>
        <v>4.074383306542164E-3</v>
      </c>
      <c r="Y28" s="27">
        <f t="shared" si="9"/>
        <v>4.1080985475620913E-3</v>
      </c>
      <c r="Z28" s="27">
        <f t="shared" si="9"/>
        <v>4.1458897675838548E-3</v>
      </c>
      <c r="AA28" s="27">
        <f t="shared" si="9"/>
        <v>4.1821304640093163E-3</v>
      </c>
      <c r="AB28" s="27">
        <f t="shared" si="9"/>
        <v>4.2221229305497961E-3</v>
      </c>
      <c r="AC28" s="27">
        <f t="shared" si="9"/>
        <v>4.2610671586769686E-3</v>
      </c>
      <c r="AD28" s="27">
        <f t="shared" si="9"/>
        <v>4.3141633883196449E-3</v>
      </c>
      <c r="AE28" s="27">
        <f t="shared" si="9"/>
        <v>4.3704957891268431E-3</v>
      </c>
      <c r="AF28" s="27">
        <f t="shared" si="9"/>
        <v>4.4296512445585103E-3</v>
      </c>
      <c r="AG28" s="27">
        <f t="shared" si="9"/>
        <v>4.4985669451235956E-3</v>
      </c>
      <c r="AH28" s="27">
        <f t="shared" si="9"/>
        <v>4.5617145795403069E-3</v>
      </c>
      <c r="AI28" s="27">
        <f t="shared" si="9"/>
        <v>4.6334656998874083E-3</v>
      </c>
      <c r="AJ28" s="27">
        <f t="shared" si="9"/>
        <v>4.7123005451398577E-3</v>
      </c>
      <c r="AK28" s="27">
        <f t="shared" si="9"/>
        <v>4.7841221537826282E-3</v>
      </c>
      <c r="AL28" s="27">
        <f t="shared" si="9"/>
        <v>4.8559702127132821E-3</v>
      </c>
      <c r="AM28" s="27">
        <f t="shared" si="9"/>
        <v>4.9280850035983512E-3</v>
      </c>
      <c r="AN28" s="27">
        <f t="shared" si="9"/>
        <v>5.0084446943362898E-3</v>
      </c>
      <c r="AO28" s="27">
        <f t="shared" si="9"/>
        <v>5.0837335089823875E-3</v>
      </c>
      <c r="AP28" s="27">
        <f t="shared" si="9"/>
        <v>5.1611191065489073E-3</v>
      </c>
      <c r="AQ28" s="27">
        <f t="shared" si="9"/>
        <v>5.2409553047308866E-3</v>
      </c>
      <c r="AR28" s="27">
        <f t="shared" si="9"/>
        <v>5.3236082001030466E-3</v>
      </c>
      <c r="AS28" s="27">
        <f t="shared" si="9"/>
        <v>5.410394166455691E-3</v>
      </c>
      <c r="AT28" s="27">
        <f t="shared" si="9"/>
        <v>5.4135877415440467E-3</v>
      </c>
      <c r="AU28" s="27">
        <f t="shared" si="9"/>
        <v>5.4038846879758207E-3</v>
      </c>
      <c r="AV28" s="27">
        <f t="shared" si="9"/>
        <v>5.3978417071706688E-3</v>
      </c>
      <c r="AW28" s="27">
        <f t="shared" si="9"/>
        <v>5.3878450747085888E-3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19.377199881674734</v>
      </c>
      <c r="T30" s="27">
        <f t="shared" si="9"/>
        <v>19.621630956276206</v>
      </c>
      <c r="U30" s="27">
        <f t="shared" si="9"/>
        <v>19.617580871084247</v>
      </c>
      <c r="V30" s="27">
        <f t="shared" si="9"/>
        <v>19.551822898524588</v>
      </c>
      <c r="W30" s="27">
        <f t="shared" si="9"/>
        <v>19.536119957821917</v>
      </c>
      <c r="X30" s="27">
        <f t="shared" si="9"/>
        <v>19.581755541481652</v>
      </c>
      <c r="Y30" s="27">
        <f t="shared" si="9"/>
        <v>19.661580383529479</v>
      </c>
      <c r="Z30" s="27">
        <f t="shared" si="9"/>
        <v>19.780063818708143</v>
      </c>
      <c r="AA30" s="27">
        <f t="shared" si="9"/>
        <v>19.884752401709957</v>
      </c>
      <c r="AB30" s="27">
        <f t="shared" si="9"/>
        <v>20.023384298830091</v>
      </c>
      <c r="AC30" s="27">
        <f t="shared" si="9"/>
        <v>20.152132015537255</v>
      </c>
      <c r="AD30" s="27">
        <f t="shared" si="9"/>
        <v>20.379211706739977</v>
      </c>
      <c r="AE30" s="27">
        <f t="shared" si="9"/>
        <v>20.630471558924892</v>
      </c>
      <c r="AF30" s="27">
        <f t="shared" ref="L30:AW38" si="10">AF1405</f>
        <v>20.901400351963218</v>
      </c>
      <c r="AG30" s="27">
        <f t="shared" si="10"/>
        <v>21.250005465019576</v>
      </c>
      <c r="AH30" s="27">
        <f t="shared" si="10"/>
        <v>21.543381212071822</v>
      </c>
      <c r="AI30" s="27">
        <f t="shared" si="10"/>
        <v>21.877032547755228</v>
      </c>
      <c r="AJ30" s="27">
        <f t="shared" si="10"/>
        <v>22.260599809876492</v>
      </c>
      <c r="AK30" s="27">
        <f t="shared" si="10"/>
        <v>22.578028569126211</v>
      </c>
      <c r="AL30" s="27">
        <f t="shared" si="10"/>
        <v>22.887728589740387</v>
      </c>
      <c r="AM30" s="27">
        <f t="shared" si="10"/>
        <v>23.191659657234435</v>
      </c>
      <c r="AN30" s="27">
        <f t="shared" si="10"/>
        <v>23.527083840639943</v>
      </c>
      <c r="AO30" s="27">
        <f t="shared" si="10"/>
        <v>23.813331635172794</v>
      </c>
      <c r="AP30" s="27">
        <f t="shared" si="10"/>
        <v>24.106587789778082</v>
      </c>
      <c r="AQ30" s="27">
        <f t="shared" si="10"/>
        <v>24.409008340831178</v>
      </c>
      <c r="AR30" s="27">
        <f t="shared" si="10"/>
        <v>24.722722117225889</v>
      </c>
      <c r="AS30" s="27">
        <f t="shared" si="10"/>
        <v>25.029933546854007</v>
      </c>
      <c r="AT30" s="27">
        <f t="shared" si="10"/>
        <v>24.720260764815329</v>
      </c>
      <c r="AU30" s="27">
        <f t="shared" si="10"/>
        <v>24.322990887968082</v>
      </c>
      <c r="AV30" s="27">
        <f t="shared" si="10"/>
        <v>23.958302397489952</v>
      </c>
      <c r="AW30" s="27">
        <f t="shared" si="10"/>
        <v>23.571900775266911</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6.4869656548252941E-2</v>
      </c>
      <c r="T31" s="27">
        <f t="shared" si="10"/>
        <v>6.5687946082135129E-2</v>
      </c>
      <c r="U31" s="27">
        <f t="shared" si="10"/>
        <v>6.5674387485588778E-2</v>
      </c>
      <c r="V31" s="27">
        <f t="shared" si="10"/>
        <v>6.5454247469420163E-2</v>
      </c>
      <c r="W31" s="27">
        <f t="shared" si="10"/>
        <v>6.5401678244950162E-2</v>
      </c>
      <c r="X31" s="27">
        <f t="shared" si="10"/>
        <v>6.5554453912046687E-2</v>
      </c>
      <c r="Y31" s="27">
        <f t="shared" si="10"/>
        <v>6.5821686026040549E-2</v>
      </c>
      <c r="Z31" s="27">
        <f t="shared" si="10"/>
        <v>6.621833671827837E-2</v>
      </c>
      <c r="AA31" s="27">
        <f t="shared" si="10"/>
        <v>6.6568805953530139E-2</v>
      </c>
      <c r="AB31" s="27">
        <f t="shared" si="10"/>
        <v>6.7032908280374615E-2</v>
      </c>
      <c r="AC31" s="27">
        <f t="shared" si="10"/>
        <v>6.7463921028096938E-2</v>
      </c>
      <c r="AD31" s="27">
        <f t="shared" si="10"/>
        <v>6.8224122794469558E-2</v>
      </c>
      <c r="AE31" s="27">
        <f t="shared" si="10"/>
        <v>6.9065273240103045E-2</v>
      </c>
      <c r="AF31" s="27">
        <f t="shared" si="10"/>
        <v>6.9972270012637228E-2</v>
      </c>
      <c r="AG31" s="27">
        <f t="shared" si="10"/>
        <v>7.1139306224939358E-2</v>
      </c>
      <c r="AH31" s="27">
        <f t="shared" si="10"/>
        <v>7.2121449365696463E-2</v>
      </c>
      <c r="AI31" s="27">
        <f t="shared" si="10"/>
        <v>7.3238424350978909E-2</v>
      </c>
      <c r="AJ31" s="27">
        <f t="shared" si="10"/>
        <v>7.4522504440408713E-2</v>
      </c>
      <c r="AK31" s="27">
        <f t="shared" si="10"/>
        <v>7.5585170600473497E-2</v>
      </c>
      <c r="AL31" s="27">
        <f t="shared" si="10"/>
        <v>7.662196302109707E-2</v>
      </c>
      <c r="AM31" s="27">
        <f t="shared" si="10"/>
        <v>7.7639442537388206E-2</v>
      </c>
      <c r="AN31" s="27">
        <f t="shared" si="10"/>
        <v>7.8762352540296898E-2</v>
      </c>
      <c r="AO31" s="27">
        <f t="shared" si="10"/>
        <v>7.9720633212036346E-2</v>
      </c>
      <c r="AP31" s="27">
        <f t="shared" si="10"/>
        <v>8.070237598942788E-2</v>
      </c>
      <c r="AQ31" s="27">
        <f t="shared" si="10"/>
        <v>8.1714798702706537E-2</v>
      </c>
      <c r="AR31" s="27">
        <f t="shared" si="10"/>
        <v>8.2765028098772481E-2</v>
      </c>
      <c r="AS31" s="27">
        <f t="shared" si="10"/>
        <v>8.3793489385716236E-2</v>
      </c>
      <c r="AT31" s="27">
        <f t="shared" si="10"/>
        <v>8.2756788152521604E-2</v>
      </c>
      <c r="AU31" s="27">
        <f t="shared" si="10"/>
        <v>8.1426835392297475E-2</v>
      </c>
      <c r="AV31" s="27">
        <f t="shared" si="10"/>
        <v>8.0205956355652461E-2</v>
      </c>
      <c r="AW31" s="27">
        <f t="shared" si="10"/>
        <v>7.8912387590487312E-2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0.59994215914204641</v>
      </c>
      <c r="T32" s="27">
        <f t="shared" si="10"/>
        <v>0.61494292789376837</v>
      </c>
      <c r="U32" s="27">
        <f t="shared" si="10"/>
        <v>0.62598476024630745</v>
      </c>
      <c r="V32" s="27">
        <f t="shared" si="10"/>
        <v>0.63603105497564771</v>
      </c>
      <c r="W32" s="27">
        <f t="shared" si="10"/>
        <v>0.64699879006556338</v>
      </c>
      <c r="X32" s="27">
        <f t="shared" si="10"/>
        <v>0.65915615829681906</v>
      </c>
      <c r="Y32" s="27">
        <f t="shared" si="10"/>
        <v>0.67152465177143505</v>
      </c>
      <c r="Z32" s="27">
        <f t="shared" si="10"/>
        <v>0.68477686806901517</v>
      </c>
      <c r="AA32" s="27">
        <f t="shared" si="10"/>
        <v>0.69795298357886826</v>
      </c>
      <c r="AB32" s="27">
        <f t="shared" si="10"/>
        <v>0.71198308194922444</v>
      </c>
      <c r="AC32" s="27">
        <f t="shared" si="10"/>
        <v>0.72603400894374959</v>
      </c>
      <c r="AD32" s="27">
        <f t="shared" si="10"/>
        <v>0.74186147053475093</v>
      </c>
      <c r="AE32" s="27">
        <f t="shared" si="10"/>
        <v>0.75849204460135511</v>
      </c>
      <c r="AF32" s="27">
        <f t="shared" si="10"/>
        <v>0.77586781908487135</v>
      </c>
      <c r="AG32" s="27">
        <f t="shared" si="10"/>
        <v>0.79528365425354652</v>
      </c>
      <c r="AH32" s="27">
        <f t="shared" si="10"/>
        <v>0.81390134450083207</v>
      </c>
      <c r="AI32" s="27">
        <f t="shared" si="10"/>
        <v>0.83337744593584484</v>
      </c>
      <c r="AJ32" s="27">
        <f t="shared" si="10"/>
        <v>0.85443122517106096</v>
      </c>
      <c r="AK32" s="27">
        <f t="shared" si="10"/>
        <v>0.87441537837700556</v>
      </c>
      <c r="AL32" s="27">
        <f t="shared" si="10"/>
        <v>0.89465104442848542</v>
      </c>
      <c r="AM32" s="27">
        <f t="shared" si="10"/>
        <v>0.91518721311964357</v>
      </c>
      <c r="AN32" s="27">
        <f t="shared" si="10"/>
        <v>0.93653448015462948</v>
      </c>
      <c r="AO32" s="27">
        <f t="shared" si="10"/>
        <v>0.95712127067386477</v>
      </c>
      <c r="AP32" s="27">
        <f t="shared" si="10"/>
        <v>0.97833942301329824</v>
      </c>
      <c r="AQ32" s="27">
        <f t="shared" si="10"/>
        <v>1.0002685137061929</v>
      </c>
      <c r="AR32" s="27">
        <f t="shared" si="10"/>
        <v>1.0229924143306466</v>
      </c>
      <c r="AS32" s="27">
        <f t="shared" si="10"/>
        <v>1.0456268249911065</v>
      </c>
      <c r="AT32" s="27">
        <f t="shared" si="10"/>
        <v>1.0516655617301693</v>
      </c>
      <c r="AU32" s="27">
        <f t="shared" si="10"/>
        <v>1.0551330282926035</v>
      </c>
      <c r="AV32" s="27">
        <f t="shared" si="10"/>
        <v>1.0593510706366738</v>
      </c>
      <c r="AW32" s="27">
        <f t="shared" si="10"/>
        <v>1.0627773035068668</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1.9531194903852347</v>
      </c>
      <c r="T33" s="27">
        <f t="shared" si="10"/>
        <v>2.0295094312446431</v>
      </c>
      <c r="U33" s="27">
        <f t="shared" si="10"/>
        <v>2.067242880953005</v>
      </c>
      <c r="V33" s="27">
        <f t="shared" si="10"/>
        <v>2.094913159160134</v>
      </c>
      <c r="W33" s="27">
        <f t="shared" si="10"/>
        <v>2.1304341993706162</v>
      </c>
      <c r="X33" s="27">
        <f t="shared" si="10"/>
        <v>2.1760413173573192</v>
      </c>
      <c r="Y33" s="27">
        <f t="shared" si="10"/>
        <v>2.2294921213964933</v>
      </c>
      <c r="Z33" s="27">
        <f t="shared" si="10"/>
        <v>2.2899554284589527</v>
      </c>
      <c r="AA33" s="27">
        <f t="shared" si="10"/>
        <v>2.3487067031337783</v>
      </c>
      <c r="AB33" s="27">
        <f t="shared" si="10"/>
        <v>2.4140193115756508</v>
      </c>
      <c r="AC33" s="27">
        <f t="shared" si="10"/>
        <v>2.4784293875670027</v>
      </c>
      <c r="AD33" s="27">
        <f t="shared" si="10"/>
        <v>2.5627465144197079</v>
      </c>
      <c r="AE33" s="27">
        <f t="shared" si="10"/>
        <v>2.6527841135186923</v>
      </c>
      <c r="AF33" s="27">
        <f t="shared" si="10"/>
        <v>2.7479347449852871</v>
      </c>
      <c r="AG33" s="27">
        <f t="shared" si="10"/>
        <v>2.8591626548735847</v>
      </c>
      <c r="AH33" s="27">
        <f t="shared" si="10"/>
        <v>2.962081100155074</v>
      </c>
      <c r="AI33" s="27">
        <f t="shared" si="10"/>
        <v>3.0759326155602094</v>
      </c>
      <c r="AJ33" s="27">
        <f t="shared" si="10"/>
        <v>3.2015497832224034</v>
      </c>
      <c r="AK33" s="27">
        <f t="shared" si="10"/>
        <v>3.3166981049814392</v>
      </c>
      <c r="AL33" s="27">
        <f t="shared" si="10"/>
        <v>3.4325123981628018</v>
      </c>
      <c r="AM33" s="27">
        <f t="shared" si="10"/>
        <v>3.5493960290021462</v>
      </c>
      <c r="AN33" s="27">
        <f t="shared" si="10"/>
        <v>3.6762100678477463</v>
      </c>
      <c r="AO33" s="27">
        <f t="shared" si="10"/>
        <v>3.7954221026982808</v>
      </c>
      <c r="AP33" s="27">
        <f t="shared" si="10"/>
        <v>3.9184155018322455</v>
      </c>
      <c r="AQ33" s="27">
        <f t="shared" si="10"/>
        <v>4.045775893893186</v>
      </c>
      <c r="AR33" s="27">
        <f t="shared" si="10"/>
        <v>4.1781107741008192</v>
      </c>
      <c r="AS33" s="27">
        <f t="shared" si="10"/>
        <v>4.3130195967011318</v>
      </c>
      <c r="AT33" s="27">
        <f t="shared" si="10"/>
        <v>4.315530629247248</v>
      </c>
      <c r="AU33" s="27">
        <f t="shared" si="10"/>
        <v>4.2979257352367837</v>
      </c>
      <c r="AV33" s="27">
        <f t="shared" si="10"/>
        <v>4.2864663365102249</v>
      </c>
      <c r="AW33" s="27">
        <f t="shared" si="10"/>
        <v>4.2690602367558386</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2.499758996425196E-2</v>
      </c>
      <c r="T34" s="27">
        <f t="shared" si="10"/>
        <v>2.5622621995573705E-2</v>
      </c>
      <c r="U34" s="27">
        <f t="shared" si="10"/>
        <v>2.6082698343596174E-2</v>
      </c>
      <c r="V34" s="27">
        <f t="shared" si="10"/>
        <v>2.6501293957318681E-2</v>
      </c>
      <c r="W34" s="27">
        <f t="shared" si="10"/>
        <v>2.6958282919398502E-2</v>
      </c>
      <c r="X34" s="27">
        <f t="shared" si="10"/>
        <v>2.7464839929034146E-2</v>
      </c>
      <c r="Y34" s="27">
        <f t="shared" si="10"/>
        <v>2.7980193823809819E-2</v>
      </c>
      <c r="Z34" s="27">
        <f t="shared" si="10"/>
        <v>2.853236950287566E-2</v>
      </c>
      <c r="AA34" s="27">
        <f t="shared" si="10"/>
        <v>2.9081374315786203E-2</v>
      </c>
      <c r="AB34" s="27">
        <f t="shared" si="10"/>
        <v>2.9665961747884381E-2</v>
      </c>
      <c r="AC34" s="27">
        <f t="shared" si="10"/>
        <v>3.0251417039322926E-2</v>
      </c>
      <c r="AD34" s="27">
        <f t="shared" si="10"/>
        <v>3.091089460561465E-2</v>
      </c>
      <c r="AE34" s="27">
        <f t="shared" si="10"/>
        <v>3.1603835191723155E-2</v>
      </c>
      <c r="AF34" s="27">
        <f t="shared" si="10"/>
        <v>3.2327825795203005E-2</v>
      </c>
      <c r="AG34" s="27">
        <f t="shared" si="10"/>
        <v>3.3136818927231144E-2</v>
      </c>
      <c r="AH34" s="27">
        <f t="shared" si="10"/>
        <v>3.3912556020868033E-2</v>
      </c>
      <c r="AI34" s="27">
        <f t="shared" si="10"/>
        <v>3.4724060247326903E-2</v>
      </c>
      <c r="AJ34" s="27">
        <f t="shared" si="10"/>
        <v>3.5601301048794241E-2</v>
      </c>
      <c r="AK34" s="27">
        <f t="shared" si="10"/>
        <v>3.6433974099041928E-2</v>
      </c>
      <c r="AL34" s="27">
        <f t="shared" si="10"/>
        <v>3.7277126851186934E-2</v>
      </c>
      <c r="AM34" s="27">
        <f t="shared" si="10"/>
        <v>3.813280054665185E-2</v>
      </c>
      <c r="AN34" s="27">
        <f t="shared" si="10"/>
        <v>3.9022270006442927E-2</v>
      </c>
      <c r="AO34" s="27">
        <f t="shared" si="10"/>
        <v>3.98800529447444E-2</v>
      </c>
      <c r="AP34" s="27">
        <f t="shared" si="10"/>
        <v>4.0764142625554133E-2</v>
      </c>
      <c r="AQ34" s="27">
        <f t="shared" si="10"/>
        <v>4.167785473775807E-2</v>
      </c>
      <c r="AR34" s="27">
        <f t="shared" si="10"/>
        <v>4.2624683930443649E-2</v>
      </c>
      <c r="AS34" s="27">
        <f t="shared" si="10"/>
        <v>4.3567784374629485E-2</v>
      </c>
      <c r="AT34" s="27">
        <f t="shared" si="10"/>
        <v>4.3819398405423766E-2</v>
      </c>
      <c r="AU34" s="27">
        <f t="shared" si="10"/>
        <v>4.3963876178858524E-2</v>
      </c>
      <c r="AV34" s="27">
        <f t="shared" si="10"/>
        <v>4.413962794319478E-2</v>
      </c>
      <c r="AW34" s="27">
        <f t="shared" si="10"/>
        <v>4.4282387646119477E-2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8.1379978766051519E-2</v>
      </c>
      <c r="T35" s="27">
        <f t="shared" si="10"/>
        <v>8.4562892968526898E-2</v>
      </c>
      <c r="U35" s="27">
        <f t="shared" si="10"/>
        <v>8.6135120039708635E-2</v>
      </c>
      <c r="V35" s="27">
        <f t="shared" si="10"/>
        <v>8.7288048298338999E-2</v>
      </c>
      <c r="W35" s="27">
        <f t="shared" si="10"/>
        <v>8.8768091640442429E-2</v>
      </c>
      <c r="X35" s="27">
        <f t="shared" si="10"/>
        <v>9.0668388223221708E-2</v>
      </c>
      <c r="Y35" s="27">
        <f t="shared" si="10"/>
        <v>9.2895505058187319E-2</v>
      </c>
      <c r="Z35" s="27">
        <f t="shared" si="10"/>
        <v>9.5414809519123109E-2</v>
      </c>
      <c r="AA35" s="27">
        <f t="shared" si="10"/>
        <v>9.786277929724084E-2</v>
      </c>
      <c r="AB35" s="27">
        <f t="shared" si="10"/>
        <v>0.10058413798231887</v>
      </c>
      <c r="AC35" s="27">
        <f t="shared" si="10"/>
        <v>0.1032678911486252</v>
      </c>
      <c r="AD35" s="27">
        <f t="shared" si="10"/>
        <v>0.10678110476748792</v>
      </c>
      <c r="AE35" s="27">
        <f t="shared" si="10"/>
        <v>0.1105326713966123</v>
      </c>
      <c r="AF35" s="27">
        <f t="shared" si="10"/>
        <v>0.11449728104105371</v>
      </c>
      <c r="AG35" s="27">
        <f t="shared" si="10"/>
        <v>0.11913177728639947</v>
      </c>
      <c r="AH35" s="27">
        <f t="shared" si="10"/>
        <v>0.12342004583979488</v>
      </c>
      <c r="AI35" s="27">
        <f t="shared" si="10"/>
        <v>0.12816385898167551</v>
      </c>
      <c r="AJ35" s="27">
        <f t="shared" si="10"/>
        <v>0.1333979076342669</v>
      </c>
      <c r="AK35" s="27">
        <f t="shared" si="10"/>
        <v>0.13819575437422676</v>
      </c>
      <c r="AL35" s="27">
        <f t="shared" si="10"/>
        <v>0.1430213499234502</v>
      </c>
      <c r="AM35" s="27">
        <f t="shared" si="10"/>
        <v>0.1478915012084229</v>
      </c>
      <c r="AN35" s="27">
        <f t="shared" si="10"/>
        <v>0.15317541949365626</v>
      </c>
      <c r="AO35" s="27">
        <f t="shared" si="10"/>
        <v>0.15814258761242853</v>
      </c>
      <c r="AP35" s="27">
        <f t="shared" si="10"/>
        <v>0.16326731257634369</v>
      </c>
      <c r="AQ35" s="27">
        <f t="shared" si="10"/>
        <v>0.16857399557888289</v>
      </c>
      <c r="AR35" s="27">
        <f t="shared" si="10"/>
        <v>0.17408794892086762</v>
      </c>
      <c r="AS35" s="27">
        <f t="shared" si="10"/>
        <v>0.1797091498625473</v>
      </c>
      <c r="AT35" s="27">
        <f t="shared" si="10"/>
        <v>0.17981377621863548</v>
      </c>
      <c r="AU35" s="27">
        <f t="shared" si="10"/>
        <v>0.17908023896819947</v>
      </c>
      <c r="AV35" s="27">
        <f t="shared" si="10"/>
        <v>0.17860276402125955</v>
      </c>
      <c r="AW35" s="27">
        <f t="shared" si="10"/>
        <v>0.17787750986482673</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5.9905199350711535E-2</v>
      </c>
      <c r="T36" s="27">
        <f t="shared" si="11"/>
        <v>6.0542467652693173E-2</v>
      </c>
      <c r="U36" s="27">
        <f t="shared" si="11"/>
        <v>6.0953905983085629E-2</v>
      </c>
      <c r="V36" s="27">
        <f t="shared" si="11"/>
        <v>6.131427097896696E-2</v>
      </c>
      <c r="W36" s="27">
        <f t="shared" si="11"/>
        <v>6.1734224777847707E-2</v>
      </c>
      <c r="X36" s="27">
        <f t="shared" si="11"/>
        <v>6.2227772766105582E-2</v>
      </c>
      <c r="Y36" s="27">
        <f t="shared" si="11"/>
        <v>6.2720748379740093E-2</v>
      </c>
      <c r="Z36" s="27">
        <f t="shared" si="11"/>
        <v>6.326753025848772E-2</v>
      </c>
      <c r="AA36" s="27">
        <f t="shared" si="11"/>
        <v>6.3812955260622986E-2</v>
      </c>
      <c r="AB36" s="27">
        <f t="shared" si="11"/>
        <v>6.4409047381645629E-2</v>
      </c>
      <c r="AC36" s="27">
        <f t="shared" si="11"/>
        <v>6.5008363896980115E-2</v>
      </c>
      <c r="AD36" s="27">
        <f t="shared" si="11"/>
        <v>6.5694695873436737E-2</v>
      </c>
      <c r="AE36" s="27">
        <f t="shared" si="11"/>
        <v>6.6426252097271987E-2</v>
      </c>
      <c r="AF36" s="27">
        <f t="shared" si="11"/>
        <v>6.7199164311483497E-2</v>
      </c>
      <c r="AG36" s="27">
        <f t="shared" si="11"/>
        <v>6.8084004869535045E-2</v>
      </c>
      <c r="AH36" s="27">
        <f t="shared" si="11"/>
        <v>6.8924011500262505E-2</v>
      </c>
      <c r="AI36" s="27">
        <f t="shared" si="11"/>
        <v>6.9797036081983663E-2</v>
      </c>
      <c r="AJ36" s="27">
        <f t="shared" si="11"/>
        <v>7.0754440540409483E-2</v>
      </c>
      <c r="AK36" s="27">
        <f t="shared" si="11"/>
        <v>7.1651987088559452E-2</v>
      </c>
      <c r="AL36" s="27">
        <f t="shared" si="11"/>
        <v>7.256155628589081E-2</v>
      </c>
      <c r="AM36" s="27">
        <f t="shared" si="11"/>
        <v>7.3485633357634389E-2</v>
      </c>
      <c r="AN36" s="27">
        <f t="shared" si="11"/>
        <v>7.4439308897952486E-2</v>
      </c>
      <c r="AO36" s="27">
        <f t="shared" si="11"/>
        <v>7.5350293384052608E-2</v>
      </c>
      <c r="AP36" s="27">
        <f t="shared" si="11"/>
        <v>7.6293028594737106E-2</v>
      </c>
      <c r="AQ36" s="27">
        <f t="shared" si="11"/>
        <v>7.7271409543965289E-2</v>
      </c>
      <c r="AR36" s="27">
        <f t="shared" si="11"/>
        <v>7.8289518546792614E-2</v>
      </c>
      <c r="AS36" s="27">
        <f t="shared" si="11"/>
        <v>7.9288201984877266E-2</v>
      </c>
      <c r="AT36" s="27">
        <f t="shared" si="11"/>
        <v>7.9413207171046579E-2</v>
      </c>
      <c r="AU36" s="27">
        <f t="shared" si="11"/>
        <v>7.9406560848139351E-2</v>
      </c>
      <c r="AV36" s="27">
        <f t="shared" si="11"/>
        <v>7.9442675494348886E-2</v>
      </c>
      <c r="AW36" s="27">
        <f t="shared" si="11"/>
        <v>7.944082765615551E-2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0.26230283090767742</v>
      </c>
      <c r="T37" s="27">
        <f t="shared" si="10"/>
        <v>0.26509319437310713</v>
      </c>
      <c r="U37" s="27">
        <f t="shared" si="10"/>
        <v>0.26689473146797682</v>
      </c>
      <c r="V37" s="27">
        <f t="shared" si="10"/>
        <v>0.26847263721913406</v>
      </c>
      <c r="W37" s="27">
        <f t="shared" si="10"/>
        <v>0.27031146041796794</v>
      </c>
      <c r="X37" s="27">
        <f t="shared" si="10"/>
        <v>0.27247252549932949</v>
      </c>
      <c r="Y37" s="27">
        <f t="shared" si="10"/>
        <v>0.27463108436277217</v>
      </c>
      <c r="Z37" s="27">
        <f t="shared" si="10"/>
        <v>0.27702524106768295</v>
      </c>
      <c r="AA37" s="27">
        <f t="shared" si="10"/>
        <v>0.27941345650905608</v>
      </c>
      <c r="AB37" s="27">
        <f t="shared" si="10"/>
        <v>0.28202352462535807</v>
      </c>
      <c r="AC37" s="27">
        <f t="shared" si="10"/>
        <v>0.28464771117820842</v>
      </c>
      <c r="AD37" s="27">
        <f t="shared" si="10"/>
        <v>0.2876529064253367</v>
      </c>
      <c r="AE37" s="27">
        <f t="shared" si="10"/>
        <v>0.29085612201530103</v>
      </c>
      <c r="AF37" s="27">
        <f t="shared" si="10"/>
        <v>0.29424042027368569</v>
      </c>
      <c r="AG37" s="27">
        <f t="shared" si="10"/>
        <v>0.29811481157518288</v>
      </c>
      <c r="AH37" s="27">
        <f t="shared" si="10"/>
        <v>0.30179289160177769</v>
      </c>
      <c r="AI37" s="27">
        <f t="shared" si="10"/>
        <v>0.30561554508961269</v>
      </c>
      <c r="AJ37" s="27">
        <f t="shared" si="10"/>
        <v>0.30980766701710183</v>
      </c>
      <c r="AK37" s="27">
        <f t="shared" si="10"/>
        <v>0.3137376931751461</v>
      </c>
      <c r="AL37" s="27">
        <f t="shared" si="10"/>
        <v>0.31772036209123911</v>
      </c>
      <c r="AM37" s="27">
        <f t="shared" si="10"/>
        <v>0.32176655565243856</v>
      </c>
      <c r="AN37" s="27">
        <f t="shared" si="10"/>
        <v>0.32594235001927385</v>
      </c>
      <c r="AO37" s="27">
        <f t="shared" si="10"/>
        <v>0.32993121596424962</v>
      </c>
      <c r="AP37" s="27">
        <f t="shared" si="10"/>
        <v>0.33405910665218791</v>
      </c>
      <c r="AQ37" s="27">
        <f t="shared" si="10"/>
        <v>0.33834307691637577</v>
      </c>
      <c r="AR37" s="27">
        <f t="shared" si="10"/>
        <v>0.34280100171269862</v>
      </c>
      <c r="AS37" s="27">
        <f t="shared" si="10"/>
        <v>0.34717386910700609</v>
      </c>
      <c r="AT37" s="27">
        <f t="shared" si="10"/>
        <v>0.34772122083216089</v>
      </c>
      <c r="AU37" s="27">
        <f t="shared" si="10"/>
        <v>0.34769211902910219</v>
      </c>
      <c r="AV37" s="27">
        <f t="shared" si="10"/>
        <v>0.34785025177952567</v>
      </c>
      <c r="AW37" s="27">
        <f t="shared" si="10"/>
        <v>0.34784216077583252</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1.1670927062969525E-2</v>
      </c>
      <c r="T38" s="27">
        <f t="shared" si="10"/>
        <v>1.1795081759933766E-2</v>
      </c>
      <c r="U38" s="27">
        <f t="shared" ref="L38:AW44" si="12">U1413</f>
        <v>1.1875239522481353E-2</v>
      </c>
      <c r="V38" s="27">
        <f t="shared" si="12"/>
        <v>1.1945447010788935E-2</v>
      </c>
      <c r="W38" s="27">
        <f t="shared" si="12"/>
        <v>1.2027263784786468E-2</v>
      </c>
      <c r="X38" s="27">
        <f t="shared" si="12"/>
        <v>1.2123418419700712E-2</v>
      </c>
      <c r="Y38" s="27">
        <f t="shared" si="12"/>
        <v>1.2219461542716924E-2</v>
      </c>
      <c r="Z38" s="27">
        <f t="shared" si="12"/>
        <v>1.2325987378460451E-2</v>
      </c>
      <c r="AA38" s="27">
        <f t="shared" si="12"/>
        <v>1.2432248863060035E-2</v>
      </c>
      <c r="AB38" s="27">
        <f t="shared" si="12"/>
        <v>1.254838148164189E-2</v>
      </c>
      <c r="AC38" s="27">
        <f t="shared" si="12"/>
        <v>1.2665142287280017E-2</v>
      </c>
      <c r="AD38" s="27">
        <f t="shared" si="12"/>
        <v>1.279885572993654E-2</v>
      </c>
      <c r="AE38" s="27">
        <f t="shared" si="12"/>
        <v>1.2941379908528415E-2</v>
      </c>
      <c r="AF38" s="27">
        <f t="shared" si="12"/>
        <v>1.3091961196562033E-2</v>
      </c>
      <c r="AG38" s="27">
        <f t="shared" si="12"/>
        <v>1.3264348730988194E-2</v>
      </c>
      <c r="AH38" s="27">
        <f t="shared" si="12"/>
        <v>1.3428001572909914E-2</v>
      </c>
      <c r="AI38" s="27">
        <f t="shared" si="12"/>
        <v>1.3598087080142702E-2</v>
      </c>
      <c r="AJ38" s="27">
        <f t="shared" si="12"/>
        <v>1.3784611751208953E-2</v>
      </c>
      <c r="AK38" s="27">
        <f t="shared" si="12"/>
        <v>1.3959474708224619E-2</v>
      </c>
      <c r="AL38" s="27">
        <f t="shared" si="12"/>
        <v>1.4136679957115114E-2</v>
      </c>
      <c r="AM38" s="27">
        <f t="shared" si="12"/>
        <v>1.4316711677596386E-2</v>
      </c>
      <c r="AN38" s="27">
        <f t="shared" si="12"/>
        <v>1.4502509868628669E-2</v>
      </c>
      <c r="AO38" s="27">
        <f t="shared" si="12"/>
        <v>1.4679990848710658E-2</v>
      </c>
      <c r="AP38" s="27">
        <f t="shared" si="12"/>
        <v>1.4863657608905846E-2</v>
      </c>
      <c r="AQ38" s="27">
        <f t="shared" si="12"/>
        <v>1.5054268988585789E-2</v>
      </c>
      <c r="AR38" s="27">
        <f t="shared" si="12"/>
        <v>1.5252620317734802E-2</v>
      </c>
      <c r="AS38" s="27">
        <f t="shared" si="12"/>
        <v>1.5447187094762699E-2</v>
      </c>
      <c r="AT38" s="27">
        <f t="shared" si="12"/>
        <v>1.5471541014390508E-2</v>
      </c>
      <c r="AU38" s="27">
        <f t="shared" si="12"/>
        <v>1.5470246156002119E-2</v>
      </c>
      <c r="AV38" s="27">
        <f t="shared" si="12"/>
        <v>1.5477282129613506E-2</v>
      </c>
      <c r="AW38" s="27">
        <f t="shared" si="12"/>
        <v>1.5476922127726977E-2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0.42165320205642409</v>
      </c>
      <c r="T39" s="27">
        <f t="shared" si="12"/>
        <v>0.42847449685915795</v>
      </c>
      <c r="U39" s="27">
        <f t="shared" si="12"/>
        <v>0.42995140158022116</v>
      </c>
      <c r="V39" s="27">
        <f t="shared" si="12"/>
        <v>0.43004529212182702</v>
      </c>
      <c r="W39" s="27">
        <f t="shared" si="12"/>
        <v>0.43114265262669882</v>
      </c>
      <c r="X39" s="27">
        <f t="shared" si="12"/>
        <v>0.43349367275869694</v>
      </c>
      <c r="Y39" s="27">
        <f t="shared" si="12"/>
        <v>0.4363806555897467</v>
      </c>
      <c r="Z39" s="27">
        <f t="shared" si="12"/>
        <v>0.44005201030077179</v>
      </c>
      <c r="AA39" s="27">
        <f t="shared" si="12"/>
        <v>0.44338536040309012</v>
      </c>
      <c r="AB39" s="27">
        <f t="shared" si="12"/>
        <v>0.44740877118878691</v>
      </c>
      <c r="AC39" s="27">
        <f t="shared" si="12"/>
        <v>0.45118197874966381</v>
      </c>
      <c r="AD39" s="27">
        <f t="shared" si="12"/>
        <v>0.4530917693188562</v>
      </c>
      <c r="AE39" s="27">
        <f t="shared" si="12"/>
        <v>0.45532406434075945</v>
      </c>
      <c r="AF39" s="27">
        <f t="shared" si="12"/>
        <v>0.4577690167774639</v>
      </c>
      <c r="AG39" s="27">
        <f t="shared" si="12"/>
        <v>0.46162476755401327</v>
      </c>
      <c r="AH39" s="27">
        <f t="shared" si="12"/>
        <v>0.46409402302126446</v>
      </c>
      <c r="AI39" s="27">
        <f t="shared" si="12"/>
        <v>0.46707210767669788</v>
      </c>
      <c r="AJ39" s="27">
        <f t="shared" si="12"/>
        <v>0.47082199585022816</v>
      </c>
      <c r="AK39" s="27">
        <f t="shared" si="12"/>
        <v>0.47297141527450626</v>
      </c>
      <c r="AL39" s="27">
        <f t="shared" si="12"/>
        <v>0.47471854566329597</v>
      </c>
      <c r="AM39" s="27">
        <f t="shared" si="12"/>
        <v>0.47610131740069805</v>
      </c>
      <c r="AN39" s="27">
        <f t="shared" si="12"/>
        <v>0.48020943370261487</v>
      </c>
      <c r="AO39" s="27">
        <f t="shared" si="12"/>
        <v>0.48320380248014</v>
      </c>
      <c r="AP39" s="27">
        <f t="shared" si="12"/>
        <v>0.48618884461866663</v>
      </c>
      <c r="AQ39" s="27">
        <f t="shared" si="12"/>
        <v>0.48920064146171827</v>
      </c>
      <c r="AR39" s="27">
        <f t="shared" si="12"/>
        <v>0.49227346355378415</v>
      </c>
      <c r="AS39" s="27">
        <f t="shared" si="12"/>
        <v>0.49499252531358245</v>
      </c>
      <c r="AT39" s="27">
        <f t="shared" si="12"/>
        <v>0.48586558925507067</v>
      </c>
      <c r="AU39" s="27">
        <f t="shared" si="12"/>
        <v>0.47508354932010177</v>
      </c>
      <c r="AV39" s="27">
        <f t="shared" si="12"/>
        <v>0.46492801872783662</v>
      </c>
      <c r="AW39" s="27">
        <f t="shared" si="12"/>
        <v>0.45438163103299062</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0.64584379583077745</v>
      </c>
      <c r="T40" s="27">
        <f t="shared" si="12"/>
        <v>0.65629193403153729</v>
      </c>
      <c r="U40" s="27">
        <f t="shared" si="12"/>
        <v>0.65855410053822983</v>
      </c>
      <c r="V40" s="27">
        <f t="shared" si="12"/>
        <v>0.65869791214333018</v>
      </c>
      <c r="W40" s="27">
        <f t="shared" si="12"/>
        <v>0.66037873294678828</v>
      </c>
      <c r="X40" s="27">
        <f t="shared" si="12"/>
        <v>0.66397977702452537</v>
      </c>
      <c r="Y40" s="27">
        <f t="shared" si="12"/>
        <v>0.66840175210027508</v>
      </c>
      <c r="Z40" s="27">
        <f t="shared" si="12"/>
        <v>0.67402514509443601</v>
      </c>
      <c r="AA40" s="27">
        <f t="shared" si="12"/>
        <v>0.67913081836435241</v>
      </c>
      <c r="AB40" s="27">
        <f t="shared" si="12"/>
        <v>0.68529345363273886</v>
      </c>
      <c r="AC40" s="27">
        <f t="shared" si="12"/>
        <v>0.69107285405396002</v>
      </c>
      <c r="AD40" s="27">
        <f t="shared" si="12"/>
        <v>0.69399806933617181</v>
      </c>
      <c r="AE40" s="27">
        <f t="shared" si="12"/>
        <v>0.69741726284241989</v>
      </c>
      <c r="AF40" s="27">
        <f t="shared" si="12"/>
        <v>0.70116218249355922</v>
      </c>
      <c r="AG40" s="27">
        <f t="shared" si="12"/>
        <v>0.70706801388570606</v>
      </c>
      <c r="AH40" s="27">
        <f t="shared" si="12"/>
        <v>0.71085015834961085</v>
      </c>
      <c r="AI40" s="27">
        <f t="shared" si="12"/>
        <v>0.71541167356825563</v>
      </c>
      <c r="AJ40" s="27">
        <f t="shared" si="12"/>
        <v>0.72115535581736989</v>
      </c>
      <c r="AK40" s="27">
        <f t="shared" si="12"/>
        <v>0.72444760924515816</v>
      </c>
      <c r="AL40" s="27">
        <f t="shared" si="12"/>
        <v>0.72712367886019746</v>
      </c>
      <c r="AM40" s="27">
        <f t="shared" si="12"/>
        <v>0.72924166241468225</v>
      </c>
      <c r="AN40" s="27">
        <f t="shared" si="12"/>
        <v>0.73553404063736483</v>
      </c>
      <c r="AO40" s="27">
        <f t="shared" si="12"/>
        <v>0.74012049815259839</v>
      </c>
      <c r="AP40" s="27">
        <f t="shared" si="12"/>
        <v>0.74469267010826845</v>
      </c>
      <c r="AQ40" s="27">
        <f t="shared" si="12"/>
        <v>0.74930582209170149</v>
      </c>
      <c r="AR40" s="27">
        <f t="shared" si="12"/>
        <v>0.75401244609971041</v>
      </c>
      <c r="AS40" s="27">
        <f t="shared" si="12"/>
        <v>0.75817721743189037</v>
      </c>
      <c r="AT40" s="27">
        <f t="shared" si="12"/>
        <v>0.74419754171832797</v>
      </c>
      <c r="AU40" s="27">
        <f t="shared" si="12"/>
        <v>0.72768275287185891</v>
      </c>
      <c r="AV40" s="27">
        <f t="shared" si="12"/>
        <v>0.71212758479914884</v>
      </c>
      <c r="AW40" s="27">
        <f t="shared" si="12"/>
        <v>0.6959737431398817</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1.0869418314074915</v>
      </c>
      <c r="T41" s="27">
        <f t="shared" si="12"/>
        <v>1.131136835812725</v>
      </c>
      <c r="U41" s="27">
        <f t="shared" si="12"/>
        <v>1.1620062950073664</v>
      </c>
      <c r="V41" s="27">
        <f t="shared" si="12"/>
        <v>1.1895264929352176</v>
      </c>
      <c r="W41" s="27">
        <f t="shared" si="12"/>
        <v>1.2202098556851493</v>
      </c>
      <c r="X41" s="27">
        <f t="shared" si="12"/>
        <v>1.2549967414734373</v>
      </c>
      <c r="Y41" s="27">
        <f t="shared" si="12"/>
        <v>1.2920319263629687</v>
      </c>
      <c r="Z41" s="27">
        <f t="shared" si="12"/>
        <v>1.332200059786194</v>
      </c>
      <c r="AA41" s="27">
        <f t="shared" si="12"/>
        <v>1.3722134749109216</v>
      </c>
      <c r="AB41" s="27">
        <f t="shared" si="12"/>
        <v>1.4152844936845421</v>
      </c>
      <c r="AC41" s="27">
        <f t="shared" si="12"/>
        <v>1.4585463861000587</v>
      </c>
      <c r="AD41" s="27">
        <f t="shared" si="12"/>
        <v>1.513294300622922</v>
      </c>
      <c r="AE41" s="27">
        <f t="shared" si="12"/>
        <v>1.5712788789881398</v>
      </c>
      <c r="AF41" s="27">
        <f t="shared" si="12"/>
        <v>1.6323383225699046</v>
      </c>
      <c r="AG41" s="27">
        <f t="shared" si="12"/>
        <v>1.7010946959267546</v>
      </c>
      <c r="AH41" s="27">
        <f t="shared" si="12"/>
        <v>1.7675602463371387</v>
      </c>
      <c r="AI41" s="27">
        <f t="shared" si="12"/>
        <v>1.8388361997339808</v>
      </c>
      <c r="AJ41" s="27">
        <f t="shared" si="12"/>
        <v>1.9163617432541113</v>
      </c>
      <c r="AK41" s="27">
        <f t="shared" si="12"/>
        <v>1.9906591584739999</v>
      </c>
      <c r="AL41" s="27">
        <f t="shared" si="12"/>
        <v>2.0664650956256372</v>
      </c>
      <c r="AM41" s="27">
        <f t="shared" si="12"/>
        <v>2.1439707773000634</v>
      </c>
      <c r="AN41" s="27">
        <f t="shared" si="12"/>
        <v>2.2234849821020477</v>
      </c>
      <c r="AO41" s="27">
        <f t="shared" si="12"/>
        <v>2.3006952010990989</v>
      </c>
      <c r="AP41" s="27">
        <f t="shared" si="12"/>
        <v>2.3807047359589446</v>
      </c>
      <c r="AQ41" s="27">
        <f t="shared" si="12"/>
        <v>2.4638333593799318</v>
      </c>
      <c r="AR41" s="27">
        <f t="shared" si="12"/>
        <v>2.5504211420833234</v>
      </c>
      <c r="AS41" s="27">
        <f t="shared" si="12"/>
        <v>2.6384456728747945</v>
      </c>
      <c r="AT41" s="27">
        <f t="shared" si="12"/>
        <v>2.6648829599470334</v>
      </c>
      <c r="AU41" s="27">
        <f t="shared" si="12"/>
        <v>2.6817517543284377</v>
      </c>
      <c r="AV41" s="27">
        <f t="shared" si="12"/>
        <v>2.7014737973059932</v>
      </c>
      <c r="AW41" s="27">
        <f t="shared" si="12"/>
        <v>2.7182415962380375</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0.11955913069255579</v>
      </c>
      <c r="T42" s="27">
        <f t="shared" si="12"/>
        <v>0.11973941840498301</v>
      </c>
      <c r="U42" s="27">
        <f t="shared" si="12"/>
        <v>0.11994057985495052</v>
      </c>
      <c r="V42" s="27">
        <f t="shared" si="12"/>
        <v>0.12016726564666307</v>
      </c>
      <c r="W42" s="27">
        <f t="shared" si="12"/>
        <v>0.12042198351979162</v>
      </c>
      <c r="X42" s="27">
        <f t="shared" si="12"/>
        <v>0.12070387777028845</v>
      </c>
      <c r="Y42" s="27">
        <f t="shared" si="12"/>
        <v>0.12087757542614058</v>
      </c>
      <c r="Z42" s="27">
        <f t="shared" si="12"/>
        <v>0.12107397703438585</v>
      </c>
      <c r="AA42" s="27">
        <f t="shared" si="12"/>
        <v>0.12129003283511702</v>
      </c>
      <c r="AB42" s="27">
        <f t="shared" si="12"/>
        <v>0.12152672270419047</v>
      </c>
      <c r="AC42" s="27">
        <f t="shared" si="12"/>
        <v>0.12178147735269397</v>
      </c>
      <c r="AD42" s="27">
        <f t="shared" si="12"/>
        <v>0.12195058775686123</v>
      </c>
      <c r="AE42" s="27">
        <f t="shared" si="12"/>
        <v>0.12213687066039443</v>
      </c>
      <c r="AF42" s="27">
        <f t="shared" si="12"/>
        <v>0.12233952591185901</v>
      </c>
      <c r="AG42" s="27">
        <f t="shared" si="12"/>
        <v>0.12256053300791123</v>
      </c>
      <c r="AH42" s="27">
        <f t="shared" si="12"/>
        <v>0.12279361173885509</v>
      </c>
      <c r="AI42" s="27">
        <f t="shared" si="12"/>
        <v>0.12294098870029307</v>
      </c>
      <c r="AJ42" s="27">
        <f t="shared" si="12"/>
        <v>0.12310341240560993</v>
      </c>
      <c r="AK42" s="27">
        <f t="shared" si="12"/>
        <v>0.12327515991291509</v>
      </c>
      <c r="AL42" s="27">
        <f t="shared" si="12"/>
        <v>0.12345844068229324</v>
      </c>
      <c r="AM42" s="27">
        <f t="shared" si="12"/>
        <v>0.12365295972209839</v>
      </c>
      <c r="AN42" s="27">
        <f t="shared" si="12"/>
        <v>0.12376567950710692</v>
      </c>
      <c r="AO42" s="27">
        <f t="shared" si="12"/>
        <v>0.12388627444196276</v>
      </c>
      <c r="AP42" s="27">
        <f t="shared" si="12"/>
        <v>0.12401713387366396</v>
      </c>
      <c r="AQ42" s="27">
        <f t="shared" si="12"/>
        <v>0.12415809337715869</v>
      </c>
      <c r="AR42" s="27">
        <f t="shared" si="12"/>
        <v>0.12430901585583344</v>
      </c>
      <c r="AS42" s="27">
        <f t="shared" si="12"/>
        <v>0.12437332095284816</v>
      </c>
      <c r="AT42" s="27">
        <f t="shared" si="12"/>
        <v>0.12441331476739831</v>
      </c>
      <c r="AU42" s="27">
        <f t="shared" si="12"/>
        <v>0.12445582230742055</v>
      </c>
      <c r="AV42" s="27">
        <f t="shared" si="12"/>
        <v>0.12450696998275416</v>
      </c>
      <c r="AW42" s="27">
        <f t="shared" si="12"/>
        <v>0.12456359303532369</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6.3933222123559591E-2</v>
      </c>
      <c r="T43" s="27">
        <f t="shared" si="12"/>
        <v>6.4029629435138319E-2</v>
      </c>
      <c r="U43" s="27">
        <f t="shared" si="12"/>
        <v>6.4137198799259443E-2</v>
      </c>
      <c r="V43" s="27">
        <f t="shared" si="12"/>
        <v>6.4258417086728248E-2</v>
      </c>
      <c r="W43" s="27">
        <f t="shared" si="12"/>
        <v>6.4394625289876231E-2</v>
      </c>
      <c r="X43" s="27">
        <f t="shared" si="12"/>
        <v>6.4545365828285753E-2</v>
      </c>
      <c r="Y43" s="27">
        <f t="shared" si="12"/>
        <v>6.4638249163499126E-2</v>
      </c>
      <c r="Z43" s="27">
        <f t="shared" si="12"/>
        <v>6.4743273242987093E-2</v>
      </c>
      <c r="AA43" s="27">
        <f t="shared" si="12"/>
        <v>6.485880723373473E-2</v>
      </c>
      <c r="AB43" s="27">
        <f t="shared" si="12"/>
        <v>6.4985375115971855E-2</v>
      </c>
      <c r="AC43" s="27">
        <f t="shared" si="12"/>
        <v>6.5121602984436935E-2</v>
      </c>
      <c r="AD43" s="27">
        <f t="shared" si="12"/>
        <v>6.5212033326062888E-2</v>
      </c>
      <c r="AE43" s="27">
        <f t="shared" si="12"/>
        <v>6.5311646514787353E-2</v>
      </c>
      <c r="AF43" s="27">
        <f t="shared" si="12"/>
        <v>6.5420014676477206E-2</v>
      </c>
      <c r="AG43" s="27">
        <f t="shared" si="12"/>
        <v>6.5538196330031773E-2</v>
      </c>
      <c r="AH43" s="27">
        <f t="shared" si="12"/>
        <v>6.5662833187052988E-2</v>
      </c>
      <c r="AI43" s="27">
        <f t="shared" si="12"/>
        <v>6.574164175614286E-2</v>
      </c>
      <c r="AJ43" s="27">
        <f t="shared" si="12"/>
        <v>6.5828496442773679E-2</v>
      </c>
      <c r="AK43" s="27">
        <f t="shared" si="12"/>
        <v>6.5920336952738107E-2</v>
      </c>
      <c r="AL43" s="27">
        <f t="shared" si="12"/>
        <v>6.6018344775911092E-2</v>
      </c>
      <c r="AM43" s="27">
        <f t="shared" si="12"/>
        <v>6.6122362168034007E-2</v>
      </c>
      <c r="AN43" s="27">
        <f t="shared" si="12"/>
        <v>6.6182638108574263E-2</v>
      </c>
      <c r="AO43" s="27">
        <f t="shared" si="12"/>
        <v>6.6247125218111227E-2</v>
      </c>
      <c r="AP43" s="27">
        <f t="shared" si="12"/>
        <v>6.6317101179507523E-2</v>
      </c>
      <c r="AQ43" s="27">
        <f t="shared" si="12"/>
        <v>6.63924780678736E-2</v>
      </c>
      <c r="AR43" s="27">
        <f t="shared" si="12"/>
        <v>6.6473182571968409E-2</v>
      </c>
      <c r="AS43" s="27">
        <f t="shared" si="12"/>
        <v>6.6507569172366915E-2</v>
      </c>
      <c r="AT43" s="27">
        <f t="shared" si="12"/>
        <v>6.6528955522488345E-2</v>
      </c>
      <c r="AU43" s="27">
        <f t="shared" si="12"/>
        <v>6.655168606579713E-2</v>
      </c>
      <c r="AV43" s="27">
        <f t="shared" si="12"/>
        <v>6.6579036847533885E-2</v>
      </c>
      <c r="AW43" s="27">
        <f t="shared" si="12"/>
        <v>6.6609315540397174E-2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1.5080367323362537E-2</v>
      </c>
      <c r="T44" s="27">
        <f t="shared" si="12"/>
        <v>1.5123838819510993E-2</v>
      </c>
      <c r="U44" s="27">
        <f t="shared" si="12"/>
        <v>1.5170049830034902E-2</v>
      </c>
      <c r="V44" s="27">
        <f t="shared" si="12"/>
        <v>1.5219961493898721E-2</v>
      </c>
      <c r="W44" s="27">
        <f t="shared" si="12"/>
        <v>1.5274108685499497E-2</v>
      </c>
      <c r="X44" s="27">
        <f t="shared" si="12"/>
        <v>1.5332376079902751E-2</v>
      </c>
      <c r="Y44" s="27">
        <f t="shared" si="12"/>
        <v>1.536924004653889E-2</v>
      </c>
      <c r="Z44" s="27">
        <f t="shared" si="12"/>
        <v>1.5409570270530986E-2</v>
      </c>
      <c r="AA44" s="27">
        <f t="shared" si="12"/>
        <v>1.5452823237132972E-2</v>
      </c>
      <c r="AB44" s="27">
        <f t="shared" si="12"/>
        <v>1.5499211652880674E-2</v>
      </c>
      <c r="AC44" s="27">
        <f t="shared" si="12"/>
        <v>1.5548278087973853E-2</v>
      </c>
      <c r="AD44" s="27">
        <f t="shared" si="12"/>
        <v>1.558067131302816E-2</v>
      </c>
      <c r="AE44" s="27">
        <f t="shared" si="12"/>
        <v>1.561569776374796E-2</v>
      </c>
      <c r="AF44" s="27">
        <f t="shared" si="12"/>
        <v>1.5653224182866892E-2</v>
      </c>
      <c r="AG44" s="27">
        <f t="shared" si="12"/>
        <v>1.5693632298026883E-2</v>
      </c>
      <c r="AH44" s="27">
        <f t="shared" si="12"/>
        <v>1.5735768081589552E-2</v>
      </c>
      <c r="AI44" s="27">
        <f t="shared" si="12"/>
        <v>1.5761559878357256E-2</v>
      </c>
      <c r="AJ44" s="27">
        <f t="shared" si="12"/>
        <v>1.5789724166363976E-2</v>
      </c>
      <c r="AK44" s="27">
        <f t="shared" si="12"/>
        <v>1.5819212875110809E-2</v>
      </c>
      <c r="AL44" s="27">
        <f t="shared" si="12"/>
        <v>1.585044363792891E-2</v>
      </c>
      <c r="AM44" s="27">
        <f t="shared" si="12"/>
        <v>1.5883370010953166E-2</v>
      </c>
      <c r="AN44" s="27">
        <f t="shared" si="12"/>
        <v>1.5900944393878996E-2</v>
      </c>
      <c r="AO44" s="27">
        <f t="shared" si="12"/>
        <v>1.5919671300837566E-2</v>
      </c>
      <c r="AP44" s="27">
        <f t="shared" si="12"/>
        <v>1.5939994159428213E-2</v>
      </c>
      <c r="AQ44" s="27">
        <f t="shared" si="12"/>
        <v>1.5961886914365574E-2</v>
      </c>
      <c r="AR44" s="27">
        <f t="shared" si="12"/>
        <v>1.5985328024654182E-2</v>
      </c>
      <c r="AS44" s="27">
        <f t="shared" si="12"/>
        <v>1.5992766162683681E-2</v>
      </c>
      <c r="AT44" s="27">
        <f t="shared" si="12"/>
        <v>1.5995595922711735E-2</v>
      </c>
      <c r="AU44" s="27">
        <f t="shared" si="12"/>
        <v>1.5998708024840207E-2</v>
      </c>
      <c r="AV44" s="27">
        <f t="shared" ref="L44:AW51" si="13">AV1419</f>
        <v>1.6003217033671621E-2</v>
      </c>
      <c r="AW44" s="27">
        <f t="shared" si="13"/>
        <v>1.6008552090086375E-2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0.11955544152752927</v>
      </c>
      <c r="T45" s="27">
        <f t="shared" si="13"/>
        <v>0.11990007861788972</v>
      </c>
      <c r="U45" s="27">
        <f t="shared" si="13"/>
        <v>0.12026643426746732</v>
      </c>
      <c r="V45" s="27">
        <f t="shared" si="13"/>
        <v>0.12066212827694729</v>
      </c>
      <c r="W45" s="27">
        <f t="shared" si="13"/>
        <v>0.12109140106987706</v>
      </c>
      <c r="X45" s="27">
        <f t="shared" si="13"/>
        <v>0.1215533383632577</v>
      </c>
      <c r="Y45" s="27">
        <f t="shared" si="13"/>
        <v>0.12184559170915679</v>
      </c>
      <c r="Z45" s="27">
        <f t="shared" si="13"/>
        <v>0.12216532515018572</v>
      </c>
      <c r="AA45" s="27">
        <f t="shared" si="13"/>
        <v>0.12250822976309024</v>
      </c>
      <c r="AB45" s="27">
        <f t="shared" si="13"/>
        <v>0.12287599186115848</v>
      </c>
      <c r="AC45" s="27">
        <f t="shared" si="13"/>
        <v>0.12326498499282172</v>
      </c>
      <c r="AD45" s="27">
        <f t="shared" si="13"/>
        <v>0.12352179480658991</v>
      </c>
      <c r="AE45" s="27">
        <f t="shared" si="13"/>
        <v>0.12379948053473928</v>
      </c>
      <c r="AF45" s="27">
        <f t="shared" si="13"/>
        <v>0.12409698572877791</v>
      </c>
      <c r="AG45" s="27">
        <f t="shared" si="13"/>
        <v>0.12441733668215049</v>
      </c>
      <c r="AH45" s="27">
        <f t="shared" si="13"/>
        <v>0.12475138439464482</v>
      </c>
      <c r="AI45" s="27">
        <f t="shared" si="13"/>
        <v>0.12495585883377697</v>
      </c>
      <c r="AJ45" s="27">
        <f t="shared" si="13"/>
        <v>0.12517914211433306</v>
      </c>
      <c r="AK45" s="27">
        <f t="shared" si="13"/>
        <v>0.1254129252522837</v>
      </c>
      <c r="AL45" s="27">
        <f t="shared" si="13"/>
        <v>0.12566051919730492</v>
      </c>
      <c r="AM45" s="27">
        <f t="shared" si="13"/>
        <v>0.12592155574770225</v>
      </c>
      <c r="AN45" s="27">
        <f t="shared" si="13"/>
        <v>0.12606088346202232</v>
      </c>
      <c r="AO45" s="27">
        <f t="shared" si="13"/>
        <v>0.12620934825613966</v>
      </c>
      <c r="AP45" s="27">
        <f t="shared" si="13"/>
        <v>0.12637046557376244</v>
      </c>
      <c r="AQ45" s="27">
        <f t="shared" si="13"/>
        <v>0.12654402885154384</v>
      </c>
      <c r="AR45" s="27">
        <f t="shared" si="13"/>
        <v>0.12672986731491526</v>
      </c>
      <c r="AS45" s="27">
        <f t="shared" si="13"/>
        <v>0.12678883602948235</v>
      </c>
      <c r="AT45" s="27">
        <f t="shared" si="13"/>
        <v>0.12681127004599649</v>
      </c>
      <c r="AU45" s="27">
        <f t="shared" si="13"/>
        <v>0.12683594243865576</v>
      </c>
      <c r="AV45" s="27">
        <f t="shared" si="13"/>
        <v>0.12687168934920059</v>
      </c>
      <c r="AW45" s="27">
        <f t="shared" si="13"/>
        <v>0.12691398507128504</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8.1130273298335012E-2</v>
      </c>
      <c r="T48" s="27">
        <f t="shared" si="13"/>
        <v>8.2153680189223185E-2</v>
      </c>
      <c r="U48" s="27">
        <f t="shared" si="13"/>
        <v>8.2136722913635787E-2</v>
      </c>
      <c r="V48" s="27">
        <f t="shared" si="13"/>
        <v>8.1861401282136564E-2</v>
      </c>
      <c r="W48" s="27">
        <f t="shared" si="13"/>
        <v>8.1795654740914145E-2</v>
      </c>
      <c r="X48" s="27">
        <f t="shared" si="13"/>
        <v>8.1986726072017291E-2</v>
      </c>
      <c r="Y48" s="27">
        <f t="shared" si="13"/>
        <v>8.2320944188715453E-2</v>
      </c>
      <c r="Z48" s="27">
        <f t="shared" si="13"/>
        <v>8.2817021719838055E-2</v>
      </c>
      <c r="AA48" s="27">
        <f t="shared" si="13"/>
        <v>8.3255341673289379E-2</v>
      </c>
      <c r="AB48" s="27">
        <f t="shared" si="13"/>
        <v>8.3835778669857683E-2</v>
      </c>
      <c r="AC48" s="27">
        <f t="shared" si="13"/>
        <v>8.437483165515855E-2</v>
      </c>
      <c r="AD48" s="27">
        <f t="shared" si="13"/>
        <v>8.5325590150724356E-2</v>
      </c>
      <c r="AE48" s="27">
        <f t="shared" si="13"/>
        <v>8.6377588406465089E-2</v>
      </c>
      <c r="AF48" s="27">
        <f t="shared" si="13"/>
        <v>8.7511938423898428E-2</v>
      </c>
      <c r="AG48" s="27">
        <f t="shared" si="13"/>
        <v>8.8971510924990643E-2</v>
      </c>
      <c r="AH48" s="27">
        <f t="shared" si="13"/>
        <v>9.0199843949514011E-2</v>
      </c>
      <c r="AI48" s="27">
        <f t="shared" si="13"/>
        <v>9.1596806576500656E-2</v>
      </c>
      <c r="AJ48" s="27">
        <f t="shared" si="13"/>
        <v>9.3202761874181292E-2</v>
      </c>
      <c r="AK48" s="27">
        <f t="shared" si="13"/>
        <v>9.4531802300452383E-2</v>
      </c>
      <c r="AL48" s="27">
        <f t="shared" si="13"/>
        <v>9.5828483320742106E-2</v>
      </c>
      <c r="AM48" s="27">
        <f t="shared" si="13"/>
        <v>9.7101010348394148E-2</v>
      </c>
      <c r="AN48" s="27">
        <f t="shared" si="13"/>
        <v>9.8505395700082432E-2</v>
      </c>
      <c r="AO48" s="27">
        <f t="shared" si="13"/>
        <v>9.9703884746142085E-2</v>
      </c>
      <c r="AP48" s="27">
        <f t="shared" si="13"/>
        <v>0.1009317170498201</v>
      </c>
      <c r="AQ48" s="27">
        <f t="shared" si="13"/>
        <v>0.10219791970592079</v>
      </c>
      <c r="AR48" s="27">
        <f t="shared" si="13"/>
        <v>0.10351140589441934</v>
      </c>
      <c r="AS48" s="27">
        <f t="shared" si="13"/>
        <v>0.10479766744914856</v>
      </c>
      <c r="AT48" s="27">
        <f t="shared" si="13"/>
        <v>0.10350110047387504</v>
      </c>
      <c r="AU48" s="27">
        <f t="shared" si="13"/>
        <v>0.10183777378691165</v>
      </c>
      <c r="AV48" s="27">
        <f t="shared" si="13"/>
        <v>0.10031086189654977</v>
      </c>
      <c r="AW48" s="27">
        <f t="shared" si="13"/>
        <v>9.8693039434826463E-2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3.1739805541684062E-2</v>
      </c>
      <c r="T49" s="27">
        <f t="shared" si="13"/>
        <v>3.2140183038101004E-2</v>
      </c>
      <c r="U49" s="27">
        <f t="shared" si="13"/>
        <v>3.2133549008560865E-2</v>
      </c>
      <c r="V49" s="27">
        <f t="shared" si="13"/>
        <v>3.2025837611939903E-2</v>
      </c>
      <c r="W49" s="27">
        <f t="shared" si="13"/>
        <v>3.200011623385747E-2</v>
      </c>
      <c r="X49" s="27">
        <f t="shared" si="13"/>
        <v>3.2074867207165583E-2</v>
      </c>
      <c r="Y49" s="27">
        <f t="shared" si="13"/>
        <v>3.2205620101260976E-2</v>
      </c>
      <c r="Z49" s="27">
        <f t="shared" si="13"/>
        <v>3.2399695675412322E-2</v>
      </c>
      <c r="AA49" s="27">
        <f t="shared" si="13"/>
        <v>3.257117531577329E-2</v>
      </c>
      <c r="AB49" s="27">
        <f t="shared" si="13"/>
        <v>3.279825402081514E-2</v>
      </c>
      <c r="AC49" s="27">
        <f t="shared" si="13"/>
        <v>3.3009142462755894E-2</v>
      </c>
      <c r="AD49" s="27">
        <f t="shared" si="13"/>
        <v>3.3381098436026137E-2</v>
      </c>
      <c r="AE49" s="27">
        <f t="shared" si="13"/>
        <v>3.3792661453256691E-2</v>
      </c>
      <c r="AF49" s="27">
        <f t="shared" si="13"/>
        <v>3.4236442147019971E-2</v>
      </c>
      <c r="AG49" s="27">
        <f t="shared" si="13"/>
        <v>3.4807456461101005E-2</v>
      </c>
      <c r="AH49" s="27">
        <f t="shared" si="13"/>
        <v>3.5288005210091851E-2</v>
      </c>
      <c r="AI49" s="27">
        <f t="shared" si="13"/>
        <v>3.5834525273774016E-2</v>
      </c>
      <c r="AJ49" s="27">
        <f t="shared" si="13"/>
        <v>3.6462807501661768E-2</v>
      </c>
      <c r="AK49" s="27">
        <f t="shared" si="13"/>
        <v>3.6982755025217647E-2</v>
      </c>
      <c r="AL49" s="27">
        <f t="shared" si="13"/>
        <v>3.7490042893979614E-2</v>
      </c>
      <c r="AM49" s="27">
        <f t="shared" si="13"/>
        <v>3.7987881231780977E-2</v>
      </c>
      <c r="AN49" s="27">
        <f t="shared" si="13"/>
        <v>3.8537305215652733E-2</v>
      </c>
      <c r="AO49" s="27">
        <f t="shared" si="13"/>
        <v>3.9006178396023897E-2</v>
      </c>
      <c r="AP49" s="27">
        <f t="shared" si="13"/>
        <v>3.9486531252882047E-2</v>
      </c>
      <c r="AQ49" s="27">
        <f t="shared" si="13"/>
        <v>3.9981895368484323E-2</v>
      </c>
      <c r="AR49" s="27">
        <f t="shared" si="13"/>
        <v>4.0495757759300248E-2</v>
      </c>
      <c r="AS49" s="27">
        <f t="shared" si="13"/>
        <v>4.0998969322174235E-2</v>
      </c>
      <c r="AT49" s="27">
        <f t="shared" si="13"/>
        <v>4.0491726070131642E-2</v>
      </c>
      <c r="AU49" s="27">
        <f t="shared" si="13"/>
        <v>3.9840998993170167E-2</v>
      </c>
      <c r="AV49" s="27">
        <f t="shared" si="13"/>
        <v>3.9243640146600554E-2</v>
      </c>
      <c r="AW49" s="27">
        <f t="shared" si="13"/>
        <v>3.8610715243867361E-2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0.35383822662590492</v>
      </c>
      <c r="T50" s="27">
        <f t="shared" si="13"/>
        <v>0.3626854885364949</v>
      </c>
      <c r="U50" s="27">
        <f t="shared" si="13"/>
        <v>0.36919782029846049</v>
      </c>
      <c r="V50" s="27">
        <f t="shared" si="13"/>
        <v>0.37512299667925436</v>
      </c>
      <c r="W50" s="27">
        <f t="shared" si="13"/>
        <v>0.38159162682164721</v>
      </c>
      <c r="X50" s="27">
        <f t="shared" si="13"/>
        <v>0.38876188740399625</v>
      </c>
      <c r="Y50" s="27">
        <f t="shared" si="13"/>
        <v>0.39605666695966335</v>
      </c>
      <c r="Z50" s="27">
        <f t="shared" si="13"/>
        <v>0.40387265495474683</v>
      </c>
      <c r="AA50" s="27">
        <f t="shared" si="13"/>
        <v>0.41164375967672828</v>
      </c>
      <c r="AB50" s="27">
        <f t="shared" si="13"/>
        <v>0.41991853258792566</v>
      </c>
      <c r="AC50" s="27">
        <f t="shared" si="13"/>
        <v>0.42820558995576041</v>
      </c>
      <c r="AD50" s="27">
        <f t="shared" si="13"/>
        <v>0.43754042474943189</v>
      </c>
      <c r="AE50" s="27">
        <f t="shared" si="13"/>
        <v>0.44734892502871404</v>
      </c>
      <c r="AF50" s="27">
        <f t="shared" si="13"/>
        <v>0.45759693500069432</v>
      </c>
      <c r="AG50" s="27">
        <f t="shared" si="13"/>
        <v>0.46904814672145345</v>
      </c>
      <c r="AH50" s="27">
        <f t="shared" si="13"/>
        <v>0.48002862275666097</v>
      </c>
      <c r="AI50" s="27">
        <f t="shared" si="13"/>
        <v>0.49151537875194934</v>
      </c>
      <c r="AJ50" s="27">
        <f t="shared" si="13"/>
        <v>0.50393262897322999</v>
      </c>
      <c r="AK50" s="27">
        <f t="shared" si="13"/>
        <v>0.51571902741724662</v>
      </c>
      <c r="AL50" s="27">
        <f t="shared" si="13"/>
        <v>0.52765376492675775</v>
      </c>
      <c r="AM50" s="27">
        <f t="shared" si="13"/>
        <v>0.53976573505694736</v>
      </c>
      <c r="AN50" s="27">
        <f t="shared" si="13"/>
        <v>0.55235608063587927</v>
      </c>
      <c r="AO50" s="27">
        <f t="shared" si="13"/>
        <v>0.56449790687403256</v>
      </c>
      <c r="AP50" s="27">
        <f t="shared" si="13"/>
        <v>0.57701210225380073</v>
      </c>
      <c r="AQ50" s="27">
        <f t="shared" si="13"/>
        <v>0.58994559999863116</v>
      </c>
      <c r="AR50" s="27">
        <f t="shared" si="13"/>
        <v>0.60334786649458561</v>
      </c>
      <c r="AS50" s="27">
        <f t="shared" si="13"/>
        <v>0.61669735295220163</v>
      </c>
      <c r="AT50" s="27">
        <f t="shared" si="13"/>
        <v>0.62025892279064465</v>
      </c>
      <c r="AU50" s="27">
        <f t="shared" si="13"/>
        <v>0.62230399030363781</v>
      </c>
      <c r="AV50" s="27">
        <f t="shared" si="13"/>
        <v>0.62479173783082131</v>
      </c>
      <c r="AW50" s="27">
        <f t="shared" si="13"/>
        <v>0.62681248623851804</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1.5039020075966305</v>
      </c>
      <c r="T51" s="27">
        <f t="shared" si="13"/>
        <v>1.5627222620583752</v>
      </c>
      <c r="U51" s="27">
        <f t="shared" si="13"/>
        <v>1.5917770183338138</v>
      </c>
      <c r="V51" s="27">
        <f t="shared" si="13"/>
        <v>1.6130831325533028</v>
      </c>
      <c r="W51" s="27">
        <f t="shared" si="13"/>
        <v>1.6404343335153744</v>
      </c>
      <c r="X51" s="27">
        <f t="shared" si="13"/>
        <v>1.6755518143651351</v>
      </c>
      <c r="Y51" s="27">
        <f t="shared" si="13"/>
        <v>1.7167089334752998</v>
      </c>
      <c r="Z51" s="27">
        <f t="shared" si="13"/>
        <v>1.7632656799133932</v>
      </c>
      <c r="AA51" s="27">
        <f t="shared" si="13"/>
        <v>1.8085041614130093</v>
      </c>
      <c r="AB51" s="27">
        <f t="shared" si="13"/>
        <v>1.8587948699132508</v>
      </c>
      <c r="AC51" s="27">
        <f t="shared" si="13"/>
        <v>1.9083906284265915</v>
      </c>
      <c r="AD51" s="27">
        <f t="shared" si="13"/>
        <v>1.9733148161031748</v>
      </c>
      <c r="AE51" s="27">
        <f t="shared" si="13"/>
        <v>2.0426437674093929</v>
      </c>
      <c r="AF51" s="27">
        <f t="shared" si="13"/>
        <v>2.1159097536386708</v>
      </c>
      <c r="AG51" s="27">
        <f t="shared" si="13"/>
        <v>2.2015552442526598</v>
      </c>
      <c r="AH51" s="27">
        <f t="shared" si="13"/>
        <v>2.2808024471194068</v>
      </c>
      <c r="AI51" s="27">
        <f t="shared" si="13"/>
        <v>2.3684681139813608</v>
      </c>
      <c r="AJ51" s="27">
        <f t="shared" si="13"/>
        <v>2.4651933330812499</v>
      </c>
      <c r="AK51" s="27">
        <f t="shared" ref="L51:AW53" si="14">AK1426</f>
        <v>2.5538575408357072</v>
      </c>
      <c r="AL51" s="27">
        <f t="shared" si="14"/>
        <v>2.6430345465853575</v>
      </c>
      <c r="AM51" s="27">
        <f t="shared" si="14"/>
        <v>2.7330349423316522</v>
      </c>
      <c r="AN51" s="27">
        <f t="shared" si="14"/>
        <v>2.8306817522427643</v>
      </c>
      <c r="AO51" s="27">
        <f t="shared" si="14"/>
        <v>2.9224750190776758</v>
      </c>
      <c r="AP51" s="27">
        <f t="shared" si="14"/>
        <v>3.0171799364108285</v>
      </c>
      <c r="AQ51" s="27">
        <f t="shared" si="14"/>
        <v>3.1152474382977524</v>
      </c>
      <c r="AR51" s="27">
        <f t="shared" si="14"/>
        <v>3.2171452960576303</v>
      </c>
      <c r="AS51" s="27">
        <f t="shared" si="14"/>
        <v>3.3210250894598712</v>
      </c>
      <c r="AT51" s="27">
        <f t="shared" si="14"/>
        <v>3.3229585845203804</v>
      </c>
      <c r="AU51" s="27">
        <f t="shared" si="14"/>
        <v>3.3094028161323226</v>
      </c>
      <c r="AV51" s="27">
        <f t="shared" si="14"/>
        <v>3.3005790791128726</v>
      </c>
      <c r="AW51" s="27">
        <f t="shared" si="14"/>
        <v>3.287176382301995</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1.4743259442746052E-2</v>
      </c>
      <c r="T52" s="27">
        <f t="shared" si="14"/>
        <v>1.5111895355687303E-2</v>
      </c>
      <c r="U52" s="27">
        <f t="shared" si="14"/>
        <v>1.5383242512435868E-2</v>
      </c>
      <c r="V52" s="27">
        <f t="shared" si="14"/>
        <v>1.5630124861635612E-2</v>
      </c>
      <c r="W52" s="27">
        <f t="shared" si="14"/>
        <v>1.589965111756865E-2</v>
      </c>
      <c r="X52" s="27">
        <f t="shared" si="14"/>
        <v>1.6198411975166523E-2</v>
      </c>
      <c r="Y52" s="27">
        <f t="shared" si="14"/>
        <v>1.6502361123319324E-2</v>
      </c>
      <c r="Z52" s="27">
        <f t="shared" si="14"/>
        <v>1.6828027289781132E-2</v>
      </c>
      <c r="AA52" s="27">
        <f t="shared" si="14"/>
        <v>1.7151823319863691E-2</v>
      </c>
      <c r="AB52" s="27">
        <f t="shared" si="14"/>
        <v>1.7496605524496917E-2</v>
      </c>
      <c r="AC52" s="27">
        <f t="shared" si="14"/>
        <v>1.7841899581490028E-2</v>
      </c>
      <c r="AD52" s="27">
        <f t="shared" si="14"/>
        <v>1.8230851031226344E-2</v>
      </c>
      <c r="AE52" s="27">
        <f t="shared" si="14"/>
        <v>1.8639538542863106E-2</v>
      </c>
      <c r="AF52" s="27">
        <f t="shared" si="14"/>
        <v>1.9066538958362279E-2</v>
      </c>
      <c r="AG52" s="27">
        <f t="shared" si="14"/>
        <v>1.954367278006058E-2</v>
      </c>
      <c r="AH52" s="27">
        <f t="shared" si="14"/>
        <v>2.0001192614860892E-2</v>
      </c>
      <c r="AI52" s="27">
        <f t="shared" si="14"/>
        <v>2.0479807447997905E-2</v>
      </c>
      <c r="AJ52" s="27">
        <f t="shared" si="14"/>
        <v>2.0997192873884605E-2</v>
      </c>
      <c r="AK52" s="27">
        <f t="shared" si="14"/>
        <v>2.1488292809051963E-2</v>
      </c>
      <c r="AL52" s="27">
        <f t="shared" si="14"/>
        <v>2.1985573538614932E-2</v>
      </c>
      <c r="AM52" s="27">
        <f t="shared" si="14"/>
        <v>2.2490238960706156E-2</v>
      </c>
      <c r="AN52" s="27">
        <f t="shared" si="14"/>
        <v>2.3014836693161657E-2</v>
      </c>
      <c r="AO52" s="27">
        <f t="shared" si="14"/>
        <v>2.3520746119751378E-2</v>
      </c>
      <c r="AP52" s="27">
        <f t="shared" si="14"/>
        <v>2.4042170927241719E-2</v>
      </c>
      <c r="AQ52" s="27">
        <f t="shared" si="14"/>
        <v>2.4581066666609655E-2</v>
      </c>
      <c r="AR52" s="27">
        <f t="shared" si="14"/>
        <v>2.5139494437274423E-2</v>
      </c>
      <c r="AS52" s="27">
        <f t="shared" si="14"/>
        <v>2.5695723039675093E-2</v>
      </c>
      <c r="AT52" s="27">
        <f t="shared" si="14"/>
        <v>2.5844121782943548E-2</v>
      </c>
      <c r="AU52" s="27">
        <f t="shared" si="14"/>
        <v>2.5929332929318261E-2</v>
      </c>
      <c r="AV52" s="27">
        <f t="shared" si="14"/>
        <v>2.6032989076284239E-2</v>
      </c>
      <c r="AW52" s="27">
        <f t="shared" si="14"/>
        <v>2.6117186926604932E-2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6.2662583649859674E-2</v>
      </c>
      <c r="T53" s="27">
        <f t="shared" si="14"/>
        <v>6.5113427585765701E-2</v>
      </c>
      <c r="U53" s="27">
        <f t="shared" si="14"/>
        <v>6.6324042430575644E-2</v>
      </c>
      <c r="V53" s="27">
        <f t="shared" si="14"/>
        <v>6.721179718972102E-2</v>
      </c>
      <c r="W53" s="27">
        <f t="shared" si="14"/>
        <v>6.8351430563140664E-2</v>
      </c>
      <c r="X53" s="27">
        <f t="shared" si="14"/>
        <v>6.9814658931880699E-2</v>
      </c>
      <c r="Y53" s="27">
        <f t="shared" si="14"/>
        <v>7.152953889480422E-2</v>
      </c>
      <c r="Z53" s="27">
        <f t="shared" si="14"/>
        <v>7.3469403329724778E-2</v>
      </c>
      <c r="AA53" s="27">
        <f t="shared" si="14"/>
        <v>7.5354340058875438E-2</v>
      </c>
      <c r="AB53" s="27">
        <f t="shared" si="14"/>
        <v>7.744978624638553E-2</v>
      </c>
      <c r="AC53" s="27">
        <f t="shared" si="14"/>
        <v>7.9516276184441403E-2</v>
      </c>
      <c r="AD53" s="27">
        <f t="shared" si="14"/>
        <v>8.2221450670965687E-2</v>
      </c>
      <c r="AE53" s="27">
        <f t="shared" si="14"/>
        <v>8.5110156975391468E-2</v>
      </c>
      <c r="AF53" s="27">
        <f t="shared" si="14"/>
        <v>8.8162906401611355E-2</v>
      </c>
      <c r="AG53" s="27">
        <f t="shared" si="14"/>
        <v>9.1731468510527575E-2</v>
      </c>
      <c r="AH53" s="27">
        <f t="shared" si="14"/>
        <v>9.5033435296642044E-2</v>
      </c>
      <c r="AI53" s="27">
        <f t="shared" si="14"/>
        <v>9.8686171415890145E-2</v>
      </c>
      <c r="AJ53" s="27">
        <f t="shared" si="14"/>
        <v>0.10271638887838552</v>
      </c>
      <c r="AK53" s="27">
        <f t="shared" si="14"/>
        <v>0.10641073086815458</v>
      </c>
      <c r="AL53" s="27">
        <f t="shared" si="14"/>
        <v>0.11012643944105664</v>
      </c>
      <c r="AM53" s="27">
        <f t="shared" si="14"/>
        <v>0.11387645593048562</v>
      </c>
      <c r="AN53" s="27">
        <f t="shared" si="14"/>
        <v>0.11794507301011529</v>
      </c>
      <c r="AO53" s="27">
        <f t="shared" si="14"/>
        <v>0.12176979246156994</v>
      </c>
      <c r="AP53" s="27">
        <f t="shared" si="14"/>
        <v>0.12571583068378467</v>
      </c>
      <c r="AQ53" s="27">
        <f t="shared" si="14"/>
        <v>0.1298019765957398</v>
      </c>
      <c r="AR53" s="27">
        <f t="shared" si="14"/>
        <v>0.13404772066906803</v>
      </c>
      <c r="AS53" s="27">
        <f t="shared" si="14"/>
        <v>0.13837604539416143</v>
      </c>
      <c r="AT53" s="27">
        <f t="shared" si="14"/>
        <v>0.1384566076883493</v>
      </c>
      <c r="AU53" s="27">
        <f t="shared" si="14"/>
        <v>0.13789178400551355</v>
      </c>
      <c r="AV53" s="27">
        <f t="shared" si="14"/>
        <v>0.13752412829636981</v>
      </c>
      <c r="AW53" s="27">
        <f t="shared" si="14"/>
        <v>0.13696568259591657</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6.6033099204763355</v>
      </c>
      <c r="U54" s="22">
        <f t="shared" si="15"/>
        <v>6.6015814291429846</v>
      </c>
      <c r="V54" s="22">
        <f t="shared" si="15"/>
        <v>6.6004302883480781</v>
      </c>
      <c r="W54" s="22">
        <f t="shared" si="15"/>
        <v>6.5994333251476958</v>
      </c>
      <c r="X54" s="22">
        <f t="shared" si="15"/>
        <v>6.5983312324657941</v>
      </c>
      <c r="Y54" s="22">
        <f t="shared" si="15"/>
        <v>6.5970938088638196</v>
      </c>
      <c r="Z54" s="22">
        <f t="shared" si="15"/>
        <v>6.5958022711116762</v>
      </c>
      <c r="AA54" s="22">
        <f t="shared" si="15"/>
        <v>6.5944237811394926</v>
      </c>
      <c r="AB54" s="22">
        <f t="shared" si="15"/>
        <v>6.5930816986052285</v>
      </c>
      <c r="AC54" s="22">
        <f t="shared" si="15"/>
        <v>6.5916618135661622</v>
      </c>
      <c r="AD54" s="22">
        <f t="shared" si="15"/>
        <v>6.5902678805818455</v>
      </c>
      <c r="AE54" s="22">
        <f t="shared" si="15"/>
        <v>6.5886559093377075</v>
      </c>
      <c r="AF54" s="22">
        <f t="shared" si="15"/>
        <v>6.5869872877506541</v>
      </c>
      <c r="AG54" s="22">
        <f t="shared" si="15"/>
        <v>6.5852727991652529</v>
      </c>
      <c r="AH54" s="22">
        <f t="shared" si="15"/>
        <v>6.5833751540091709</v>
      </c>
      <c r="AI54" s="22">
        <f t="shared" si="15"/>
        <v>6.5816098395690394</v>
      </c>
      <c r="AJ54" s="22">
        <f t="shared" si="15"/>
        <v>6.5797638880913212</v>
      </c>
      <c r="AK54" s="22">
        <f t="shared" si="15"/>
        <v>6.5778024658613186</v>
      </c>
      <c r="AL54" s="22">
        <f t="shared" si="15"/>
        <v>6.5759967371619705</v>
      </c>
      <c r="AM54" s="22">
        <f t="shared" si="15"/>
        <v>6.5742092862125618</v>
      </c>
      <c r="AN54" s="22">
        <f t="shared" si="15"/>
        <v>6.572435192444595</v>
      </c>
      <c r="AO54" s="22">
        <f t="shared" si="15"/>
        <v>6.5705997240052723</v>
      </c>
      <c r="AP54" s="22">
        <f t="shared" si="15"/>
        <v>6.5688763640687018</v>
      </c>
      <c r="AQ54" s="22">
        <f t="shared" si="15"/>
        <v>6.5671358006629958</v>
      </c>
      <c r="AR54" s="22">
        <f t="shared" si="15"/>
        <v>6.5653731541106506</v>
      </c>
      <c r="AS54" s="22">
        <f t="shared" si="15"/>
        <v>6.5635837085441313</v>
      </c>
      <c r="AT54" s="22">
        <f t="shared" si="15"/>
        <v>6.561817680487712</v>
      </c>
      <c r="AU54" s="22">
        <f t="shared" si="15"/>
        <v>6.5614399445608402</v>
      </c>
      <c r="AV54" s="22">
        <f t="shared" si="15"/>
        <v>6.5612746151081058</v>
      </c>
      <c r="AW54" s="22">
        <f t="shared" si="15"/>
        <v>6.5610489958991902</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4.3581845475143821E-2</v>
      </c>
      <c r="U55" s="22">
        <f t="shared" si="16"/>
        <v>4.3570437432343706E-2</v>
      </c>
      <c r="V55" s="22">
        <f t="shared" si="16"/>
        <v>4.3562839903097318E-2</v>
      </c>
      <c r="W55" s="22">
        <f t="shared" si="16"/>
        <v>4.3556259945974792E-2</v>
      </c>
      <c r="X55" s="22">
        <f t="shared" si="16"/>
        <v>4.3548986134274249E-2</v>
      </c>
      <c r="Y55" s="22">
        <f t="shared" si="16"/>
        <v>4.3540819138501219E-2</v>
      </c>
      <c r="Z55" s="22">
        <f t="shared" si="16"/>
        <v>4.3532294989337063E-2</v>
      </c>
      <c r="AA55" s="22">
        <f t="shared" si="15"/>
        <v>4.3523196955520663E-2</v>
      </c>
      <c r="AB55" s="22">
        <f t="shared" si="15"/>
        <v>4.3514339210794527E-2</v>
      </c>
      <c r="AC55" s="22">
        <f t="shared" si="15"/>
        <v>4.3504967969536679E-2</v>
      </c>
      <c r="AD55" s="22">
        <f t="shared" si="15"/>
        <v>4.3495768011840193E-2</v>
      </c>
      <c r="AE55" s="22">
        <f t="shared" si="15"/>
        <v>4.3485129001628875E-2</v>
      </c>
      <c r="AF55" s="22">
        <f t="shared" si="15"/>
        <v>4.3474116099154338E-2</v>
      </c>
      <c r="AG55" s="22">
        <f t="shared" si="15"/>
        <v>4.3462800474490679E-2</v>
      </c>
      <c r="AH55" s="22">
        <f t="shared" si="15"/>
        <v>4.345027601646053E-2</v>
      </c>
      <c r="AI55" s="22">
        <f t="shared" si="15"/>
        <v>4.3438624941155669E-2</v>
      </c>
      <c r="AJ55" s="22">
        <f t="shared" si="15"/>
        <v>4.3426441661402734E-2</v>
      </c>
      <c r="AK55" s="22">
        <f t="shared" si="15"/>
        <v>4.3413496274684708E-2</v>
      </c>
      <c r="AL55" s="22">
        <f t="shared" si="15"/>
        <v>4.3401578465269014E-2</v>
      </c>
      <c r="AM55" s="22">
        <f t="shared" si="15"/>
        <v>4.3389781289002914E-2</v>
      </c>
      <c r="AN55" s="22">
        <f t="shared" si="15"/>
        <v>4.3378072270134328E-2</v>
      </c>
      <c r="AO55" s="22">
        <f t="shared" si="15"/>
        <v>4.3365958178434805E-2</v>
      </c>
      <c r="AP55" s="22">
        <f t="shared" si="15"/>
        <v>4.3354584002853441E-2</v>
      </c>
      <c r="AQ55" s="22">
        <f t="shared" si="15"/>
        <v>4.3343096284375784E-2</v>
      </c>
      <c r="AR55" s="22">
        <f t="shared" si="15"/>
        <v>4.3331462817130295E-2</v>
      </c>
      <c r="AS55" s="22">
        <f t="shared" si="15"/>
        <v>4.3319652476391288E-2</v>
      </c>
      <c r="AT55" s="22">
        <f t="shared" si="15"/>
        <v>4.3307996691218917E-2</v>
      </c>
      <c r="AU55" s="22">
        <f t="shared" si="15"/>
        <v>4.3305503634101551E-2</v>
      </c>
      <c r="AV55" s="22">
        <f t="shared" si="15"/>
        <v>4.3304412459713511E-2</v>
      </c>
      <c r="AW55" s="22">
        <f t="shared" si="15"/>
        <v>4.3302923372934662E-2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2.9729846063632794</v>
      </c>
      <c r="U56" s="22">
        <f t="shared" si="15"/>
        <v>2.9858888092104952</v>
      </c>
      <c r="V56" s="22">
        <f t="shared" si="15"/>
        <v>2.994482751243384</v>
      </c>
      <c r="W56" s="22">
        <f t="shared" si="15"/>
        <v>3.0019256669935159</v>
      </c>
      <c r="X56" s="22">
        <f t="shared" si="15"/>
        <v>3.0101534360596802</v>
      </c>
      <c r="Y56" s="22">
        <f t="shared" si="15"/>
        <v>3.0193915299162803</v>
      </c>
      <c r="Z56" s="22">
        <f t="shared" si="15"/>
        <v>3.0290336176820278</v>
      </c>
      <c r="AA56" s="22">
        <f t="shared" si="15"/>
        <v>3.0393248548324077</v>
      </c>
      <c r="AB56" s="22">
        <f t="shared" si="15"/>
        <v>3.0493442890787299</v>
      </c>
      <c r="AC56" s="22">
        <f t="shared" si="15"/>
        <v>3.0599445647123478</v>
      </c>
      <c r="AD56" s="22">
        <f t="shared" si="15"/>
        <v>3.0703510930171154</v>
      </c>
      <c r="AE56" s="22">
        <f t="shared" si="15"/>
        <v>3.0823854049727974</v>
      </c>
      <c r="AF56" s="22">
        <f t="shared" si="15"/>
        <v>3.0948426450058308</v>
      </c>
      <c r="AG56" s="22">
        <f t="shared" si="15"/>
        <v>3.1076423091165886</v>
      </c>
      <c r="AH56" s="22">
        <f t="shared" si="15"/>
        <v>3.1218093445848312</v>
      </c>
      <c r="AI56" s="22">
        <f t="shared" si="15"/>
        <v>3.1349884535482624</v>
      </c>
      <c r="AJ56" s="22">
        <f t="shared" si="15"/>
        <v>3.1487695653507739</v>
      </c>
      <c r="AK56" s="22">
        <f t="shared" si="15"/>
        <v>3.1634127341284399</v>
      </c>
      <c r="AL56" s="22">
        <f t="shared" si="15"/>
        <v>3.1768935592698964</v>
      </c>
      <c r="AM56" s="22">
        <f t="shared" si="15"/>
        <v>3.1902379302745891</v>
      </c>
      <c r="AN56" s="22">
        <f t="shared" si="15"/>
        <v>3.2034825820758996</v>
      </c>
      <c r="AO56" s="22">
        <f t="shared" si="15"/>
        <v>3.2171854318407167</v>
      </c>
      <c r="AP56" s="22">
        <f t="shared" si="15"/>
        <v>3.2300513257975854</v>
      </c>
      <c r="AQ56" s="22">
        <f t="shared" si="15"/>
        <v>3.2430456537541659</v>
      </c>
      <c r="AR56" s="22">
        <f t="shared" si="15"/>
        <v>3.2562048453685835</v>
      </c>
      <c r="AS56" s="22">
        <f t="shared" si="15"/>
        <v>3.2695641073613104</v>
      </c>
      <c r="AT56" s="22">
        <f t="shared" si="15"/>
        <v>3.2827485438893933</v>
      </c>
      <c r="AU56" s="22">
        <f t="shared" si="15"/>
        <v>3.2855685644061317</v>
      </c>
      <c r="AV56" s="22">
        <f t="shared" si="15"/>
        <v>3.2868028458592806</v>
      </c>
      <c r="AW56" s="22">
        <f t="shared" si="15"/>
        <v>3.2884872257470485</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0.32109186851981386</v>
      </c>
      <c r="T57" s="22">
        <f t="shared" si="15"/>
        <v>0.32450762661843541</v>
      </c>
      <c r="U57" s="22">
        <f t="shared" si="15"/>
        <v>0.32671293606933899</v>
      </c>
      <c r="V57" s="22">
        <f t="shared" si="15"/>
        <v>0.3286444924472629</v>
      </c>
      <c r="W57" s="22">
        <f t="shared" si="15"/>
        <v>0.33089544480926375</v>
      </c>
      <c r="X57" s="22">
        <f t="shared" si="15"/>
        <v>0.33354086202632599</v>
      </c>
      <c r="Y57" s="22">
        <f t="shared" si="15"/>
        <v>0.33618321131540696</v>
      </c>
      <c r="Z57" s="22">
        <f t="shared" si="15"/>
        <v>0.33911396218549422</v>
      </c>
      <c r="AA57" s="22">
        <f t="shared" si="15"/>
        <v>0.34203744019693921</v>
      </c>
      <c r="AB57" s="22">
        <f t="shared" si="15"/>
        <v>0.34523249396562056</v>
      </c>
      <c r="AC57" s="22">
        <f t="shared" si="15"/>
        <v>0.34844483048781344</v>
      </c>
      <c r="AD57" s="22">
        <f t="shared" si="15"/>
        <v>0.35212356988162091</v>
      </c>
      <c r="AE57" s="22">
        <f t="shared" si="15"/>
        <v>0.35604471124137788</v>
      </c>
      <c r="AF57" s="22">
        <f t="shared" si="15"/>
        <v>0.36018752070955157</v>
      </c>
      <c r="AG57" s="22">
        <f t="shared" si="15"/>
        <v>0.36493026610070783</v>
      </c>
      <c r="AH57" s="22">
        <f t="shared" si="15"/>
        <v>0.36943270164140701</v>
      </c>
      <c r="AI57" s="22">
        <f t="shared" si="15"/>
        <v>0.37411211339943246</v>
      </c>
      <c r="AJ57" s="22">
        <f t="shared" si="15"/>
        <v>0.37924380129659491</v>
      </c>
      <c r="AK57" s="22">
        <f t="shared" si="15"/>
        <v>0.38405465079467876</v>
      </c>
      <c r="AL57" s="22">
        <f t="shared" si="15"/>
        <v>0.38892994169237471</v>
      </c>
      <c r="AM57" s="22">
        <f t="shared" si="15"/>
        <v>0.39388299479692029</v>
      </c>
      <c r="AN57" s="22">
        <f t="shared" si="15"/>
        <v>0.39899469569302537</v>
      </c>
      <c r="AO57" s="22">
        <f t="shared" si="15"/>
        <v>0.40387757253852202</v>
      </c>
      <c r="AP57" s="22">
        <f t="shared" si="15"/>
        <v>0.40893063326779094</v>
      </c>
      <c r="AQ57" s="22">
        <f t="shared" si="15"/>
        <v>0.41417475515565388</v>
      </c>
      <c r="AR57" s="22">
        <f t="shared" si="15"/>
        <v>0.41963181941080846</v>
      </c>
      <c r="AS57" s="22">
        <f t="shared" si="15"/>
        <v>0.42498476263894219</v>
      </c>
      <c r="AT57" s="22">
        <f t="shared" si="15"/>
        <v>0.42565479043680976</v>
      </c>
      <c r="AU57" s="22">
        <f t="shared" si="15"/>
        <v>0.42561916614602696</v>
      </c>
      <c r="AV57" s="22">
        <f t="shared" si="15"/>
        <v>0.42581274064971009</v>
      </c>
      <c r="AW57" s="22">
        <f t="shared" si="15"/>
        <v>0.42580283623699361</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0.93886323614541067</v>
      </c>
      <c r="T58" s="22">
        <f t="shared" si="15"/>
        <v>0.94885081296305251</v>
      </c>
      <c r="U58" s="22">
        <f t="shared" si="15"/>
        <v>0.95529907332330999</v>
      </c>
      <c r="V58" s="22">
        <f t="shared" si="15"/>
        <v>0.96094688770159009</v>
      </c>
      <c r="W58" s="22">
        <f t="shared" si="15"/>
        <v>0.96752860659948492</v>
      </c>
      <c r="X58" s="22">
        <f t="shared" si="15"/>
        <v>0.97526372920104831</v>
      </c>
      <c r="Y58" s="22">
        <f t="shared" si="15"/>
        <v>0.98298988127088816</v>
      </c>
      <c r="Z58" s="22">
        <f t="shared" si="15"/>
        <v>0.99155931113191342</v>
      </c>
      <c r="AA58" s="22">
        <f t="shared" si="15"/>
        <v>1.0001074753668973</v>
      </c>
      <c r="AB58" s="22">
        <f t="shared" si="15"/>
        <v>1.0094497191762815</v>
      </c>
      <c r="AC58" s="22">
        <f t="shared" si="15"/>
        <v>1.0188424972516561</v>
      </c>
      <c r="AD58" s="22">
        <f t="shared" si="15"/>
        <v>1.0295990236879293</v>
      </c>
      <c r="AE58" s="22">
        <f t="shared" si="15"/>
        <v>1.0410643263858015</v>
      </c>
      <c r="AF58" s="22">
        <f t="shared" si="15"/>
        <v>1.0531777801520197</v>
      </c>
      <c r="AG58" s="22">
        <f t="shared" si="15"/>
        <v>1.0670454290173785</v>
      </c>
      <c r="AH58" s="22">
        <f t="shared" si="15"/>
        <v>1.0802104189056734</v>
      </c>
      <c r="AI58" s="22">
        <f t="shared" si="15"/>
        <v>1.0938928820793723</v>
      </c>
      <c r="AJ58" s="22">
        <f t="shared" si="15"/>
        <v>1.1088977874612125</v>
      </c>
      <c r="AK58" s="22">
        <f t="shared" si="15"/>
        <v>1.1229645707441436</v>
      </c>
      <c r="AL58" s="22">
        <f t="shared" si="15"/>
        <v>1.1372197787955385</v>
      </c>
      <c r="AM58" s="22">
        <f t="shared" si="15"/>
        <v>1.1517023612663144</v>
      </c>
      <c r="AN58" s="22">
        <f t="shared" si="15"/>
        <v>1.1666488252414009</v>
      </c>
      <c r="AO58" s="22">
        <f t="shared" si="15"/>
        <v>1.1809262143823829</v>
      </c>
      <c r="AP58" s="22">
        <f t="shared" si="15"/>
        <v>1.1957012162240381</v>
      </c>
      <c r="AQ58" s="22">
        <f t="shared" si="15"/>
        <v>1.2110348753075793</v>
      </c>
      <c r="AR58" s="22">
        <f t="shared" si="15"/>
        <v>1.2269911716475213</v>
      </c>
      <c r="AS58" s="22">
        <f t="shared" si="15"/>
        <v>1.2426430211485251</v>
      </c>
      <c r="AT58" s="22">
        <f t="shared" si="15"/>
        <v>1.244602162840631</v>
      </c>
      <c r="AU58" s="22">
        <f t="shared" si="15"/>
        <v>1.2444979984558897</v>
      </c>
      <c r="AV58" s="22">
        <f t="shared" si="15"/>
        <v>1.2450640046453363</v>
      </c>
      <c r="AW58" s="22">
        <f t="shared" si="15"/>
        <v>1.2450350444321179</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5.022388946097886E-2</v>
      </c>
      <c r="T59" s="22">
        <f t="shared" si="15"/>
        <v>5.0758168506914968E-2</v>
      </c>
      <c r="U59" s="22">
        <f t="shared" si="15"/>
        <v>5.1103114078411428E-2</v>
      </c>
      <c r="V59" s="22">
        <f t="shared" si="15"/>
        <v>5.1405240303095054E-2</v>
      </c>
      <c r="W59" s="22">
        <f t="shared" si="15"/>
        <v>5.1757325153864435E-2</v>
      </c>
      <c r="X59" s="22">
        <f t="shared" si="15"/>
        <v>5.2171110599445417E-2</v>
      </c>
      <c r="Y59" s="22">
        <f t="shared" si="15"/>
        <v>5.2584416172158512E-2</v>
      </c>
      <c r="Z59" s="22">
        <f t="shared" si="15"/>
        <v>5.3042832351974815E-2</v>
      </c>
      <c r="AA59" s="22">
        <f t="shared" si="15"/>
        <v>5.3500110940701687E-2</v>
      </c>
      <c r="AB59" s="22">
        <f t="shared" si="15"/>
        <v>5.3999868309332275E-2</v>
      </c>
      <c r="AC59" s="22">
        <f t="shared" si="15"/>
        <v>5.4502328976261692E-2</v>
      </c>
      <c r="AD59" s="22">
        <f t="shared" si="15"/>
        <v>5.5077742491160264E-2</v>
      </c>
      <c r="AE59" s="22">
        <f t="shared" si="15"/>
        <v>5.5691071539700619E-2</v>
      </c>
      <c r="AF59" s="22">
        <f t="shared" si="15"/>
        <v>5.633907301587196E-2</v>
      </c>
      <c r="AG59" s="22">
        <f t="shared" si="15"/>
        <v>5.7080914039019208E-2</v>
      </c>
      <c r="AH59" s="22">
        <f t="shared" si="15"/>
        <v>5.7785166768755676E-2</v>
      </c>
      <c r="AI59" s="22">
        <f t="shared" si="15"/>
        <v>5.8517101401547436E-2</v>
      </c>
      <c r="AJ59" s="22">
        <f t="shared" si="15"/>
        <v>5.9319779236035861E-2</v>
      </c>
      <c r="AK59" s="22">
        <f t="shared" si="15"/>
        <v>6.0072272827726626E-2</v>
      </c>
      <c r="AL59" s="22">
        <f t="shared" si="15"/>
        <v>6.0834846082118733E-2</v>
      </c>
      <c r="AM59" s="22">
        <f t="shared" si="15"/>
        <v>6.1609582585923126E-2</v>
      </c>
      <c r="AN59" s="22">
        <f t="shared" si="15"/>
        <v>6.2409134134665374E-2</v>
      </c>
      <c r="AO59" s="22">
        <f t="shared" si="15"/>
        <v>6.3172893952284884E-2</v>
      </c>
      <c r="AP59" s="22">
        <f t="shared" si="15"/>
        <v>6.3963273243658164E-2</v>
      </c>
      <c r="AQ59" s="22">
        <f t="shared" si="15"/>
        <v>6.4783537547547509E-2</v>
      </c>
      <c r="AR59" s="22">
        <f t="shared" si="15"/>
        <v>6.5637109433985444E-2</v>
      </c>
      <c r="AS59" s="22">
        <f t="shared" si="15"/>
        <v>6.6474395131128822E-2</v>
      </c>
      <c r="AT59" s="22">
        <f t="shared" si="15"/>
        <v>6.6579198165260492E-2</v>
      </c>
      <c r="AU59" s="22">
        <f t="shared" si="15"/>
        <v>6.6573625957995791E-2</v>
      </c>
      <c r="AV59" s="22">
        <f t="shared" si="15"/>
        <v>6.6603904097770117E-2</v>
      </c>
      <c r="AW59" s="22">
        <f t="shared" si="15"/>
        <v>6.6602354889651771E-2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0.3211051307968153</v>
      </c>
      <c r="T60" s="22">
        <f t="shared" si="15"/>
        <v>0.32629980914658957</v>
      </c>
      <c r="U60" s="22">
        <f t="shared" si="15"/>
        <v>0.32742452889570689</v>
      </c>
      <c r="V60" s="22">
        <f t="shared" si="15"/>
        <v>0.32749603015431444</v>
      </c>
      <c r="W60" s="22">
        <f t="shared" si="15"/>
        <v>0.32833171238494757</v>
      </c>
      <c r="X60" s="22">
        <f t="shared" si="15"/>
        <v>0.33012210463931546</v>
      </c>
      <c r="Y60" s="22">
        <f t="shared" si="15"/>
        <v>0.33232065310296099</v>
      </c>
      <c r="Z60" s="22">
        <f t="shared" si="15"/>
        <v>0.33511653092135701</v>
      </c>
      <c r="AA60" s="22">
        <f t="shared" si="15"/>
        <v>0.3376550052300456</v>
      </c>
      <c r="AB60" s="22">
        <f t="shared" si="15"/>
        <v>0.34071898728992239</v>
      </c>
      <c r="AC60" s="22">
        <f t="shared" si="15"/>
        <v>0.34359242997089789</v>
      </c>
      <c r="AD60" s="22">
        <f t="shared" si="15"/>
        <v>0.3450468089428213</v>
      </c>
      <c r="AE60" s="22">
        <f t="shared" si="15"/>
        <v>0.34674678745950149</v>
      </c>
      <c r="AF60" s="22">
        <f t="shared" si="15"/>
        <v>0.34860871277668409</v>
      </c>
      <c r="AG60" s="22">
        <f t="shared" si="15"/>
        <v>0.35154501529113319</v>
      </c>
      <c r="AH60" s="22">
        <f t="shared" si="15"/>
        <v>0.35342544830080913</v>
      </c>
      <c r="AI60" s="22">
        <f t="shared" si="15"/>
        <v>0.35569337430763925</v>
      </c>
      <c r="AJ60" s="22">
        <f t="shared" si="15"/>
        <v>0.35854905837825068</v>
      </c>
      <c r="AK60" s="22">
        <f t="shared" si="15"/>
        <v>0.36018592393981635</v>
      </c>
      <c r="AL60" s="22">
        <f t="shared" si="15"/>
        <v>0.36151643092820246</v>
      </c>
      <c r="AM60" s="22">
        <f t="shared" si="15"/>
        <v>0.36256946478976249</v>
      </c>
      <c r="AN60" s="22">
        <f t="shared" si="15"/>
        <v>0.36569795335814526</v>
      </c>
      <c r="AO60" s="22">
        <f t="shared" si="15"/>
        <v>0.36797828035026048</v>
      </c>
      <c r="AP60" s="22">
        <f t="shared" si="15"/>
        <v>0.37025150474806157</v>
      </c>
      <c r="AQ60" s="22">
        <f t="shared" si="15"/>
        <v>0.37254510388238549</v>
      </c>
      <c r="AR60" s="22">
        <f t="shared" si="15"/>
        <v>0.37488517609095873</v>
      </c>
      <c r="AS60" s="22">
        <f t="shared" si="15"/>
        <v>0.37695584620034367</v>
      </c>
      <c r="AT60" s="22">
        <f t="shared" si="15"/>
        <v>0.37000533335578462</v>
      </c>
      <c r="AU60" s="22">
        <f t="shared" si="15"/>
        <v>0.36179439525146212</v>
      </c>
      <c r="AV60" s="22">
        <f t="shared" si="15"/>
        <v>0.35406056810812181</v>
      </c>
      <c r="AW60" s="22">
        <f t="shared" si="15"/>
        <v>0.3460290882482005</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2.1355901515471039</v>
      </c>
      <c r="T61" s="22">
        <f t="shared" si="17"/>
        <v>2.1701386618642835</v>
      </c>
      <c r="U61" s="22">
        <f t="shared" si="17"/>
        <v>2.177618892446413</v>
      </c>
      <c r="V61" s="22">
        <f t="shared" si="17"/>
        <v>2.1780944294872784</v>
      </c>
      <c r="W61" s="22">
        <f t="shared" si="17"/>
        <v>2.1836523436107127</v>
      </c>
      <c r="X61" s="22">
        <f t="shared" si="17"/>
        <v>2.1955597960277635</v>
      </c>
      <c r="Y61" s="22">
        <f t="shared" si="17"/>
        <v>2.210181793611576</v>
      </c>
      <c r="Z61" s="22">
        <f t="shared" si="17"/>
        <v>2.2287764797789351</v>
      </c>
      <c r="AA61" s="22">
        <f t="shared" si="17"/>
        <v>2.2456592393914581</v>
      </c>
      <c r="AB61" s="22">
        <f t="shared" si="17"/>
        <v>2.2660370200122562</v>
      </c>
      <c r="AC61" s="22">
        <f t="shared" si="17"/>
        <v>2.2851475707384279</v>
      </c>
      <c r="AD61" s="22">
        <f t="shared" si="17"/>
        <v>2.2948202826049413</v>
      </c>
      <c r="AE61" s="22">
        <f t="shared" si="17"/>
        <v>2.3061264157989352</v>
      </c>
      <c r="AF61" s="22">
        <f t="shared" si="17"/>
        <v>2.3185096167787025</v>
      </c>
      <c r="AG61" s="22">
        <f t="shared" si="17"/>
        <v>2.3380382325820674</v>
      </c>
      <c r="AH61" s="22">
        <f t="shared" si="17"/>
        <v>2.3505445236093796</v>
      </c>
      <c r="AI61" s="22">
        <f t="shared" si="17"/>
        <v>2.3656279339323647</v>
      </c>
      <c r="AJ61" s="22">
        <f t="shared" si="17"/>
        <v>2.3846203765694365</v>
      </c>
      <c r="AK61" s="22">
        <f t="shared" si="17"/>
        <v>2.3955067612373226</v>
      </c>
      <c r="AL61" s="22">
        <f t="shared" si="17"/>
        <v>2.404355631431053</v>
      </c>
      <c r="AM61" s="22">
        <f t="shared" si="17"/>
        <v>2.4113590970512155</v>
      </c>
      <c r="AN61" s="22">
        <f t="shared" si="17"/>
        <v>2.4321658943742195</v>
      </c>
      <c r="AO61" s="22">
        <f t="shared" si="17"/>
        <v>2.4473317805579247</v>
      </c>
      <c r="AP61" s="22">
        <f t="shared" si="17"/>
        <v>2.4624504291580069</v>
      </c>
      <c r="AQ61" s="22">
        <f t="shared" si="17"/>
        <v>2.4777045850498927</v>
      </c>
      <c r="AR61" s="22">
        <f t="shared" si="17"/>
        <v>2.4932678217697091</v>
      </c>
      <c r="AS61" s="22">
        <f t="shared" si="17"/>
        <v>2.5070393323081173</v>
      </c>
      <c r="AT61" s="22">
        <f t="shared" si="17"/>
        <v>2.4608132046152709</v>
      </c>
      <c r="AU61" s="22">
        <f t="shared" si="17"/>
        <v>2.4062043028296127</v>
      </c>
      <c r="AV61" s="22">
        <f t="shared" si="17"/>
        <v>2.3547685470691855</v>
      </c>
      <c r="AW61" s="22">
        <f t="shared" si="17"/>
        <v>2.3013531773158755</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0.38136130541954277</v>
      </c>
      <c r="T62" s="22">
        <f t="shared" si="17"/>
        <v>0.39686743839372168</v>
      </c>
      <c r="U62" s="22">
        <f t="shared" si="17"/>
        <v>0.40769820864829881</v>
      </c>
      <c r="V62" s="22">
        <f t="shared" si="17"/>
        <v>0.41735386666412772</v>
      </c>
      <c r="W62" s="22">
        <f t="shared" si="17"/>
        <v>0.42811934365181809</v>
      </c>
      <c r="X62" s="22">
        <f t="shared" si="17"/>
        <v>0.44032457100839445</v>
      </c>
      <c r="Y62" s="22">
        <f t="shared" si="17"/>
        <v>0.4533186301639216</v>
      </c>
      <c r="Z62" s="22">
        <f t="shared" si="17"/>
        <v>0.46741190669069893</v>
      </c>
      <c r="AA62" s="22">
        <f t="shared" si="17"/>
        <v>0.48145089919731759</v>
      </c>
      <c r="AB62" s="22">
        <f t="shared" si="17"/>
        <v>0.49656267378417646</v>
      </c>
      <c r="AC62" s="22">
        <f t="shared" si="17"/>
        <v>0.51174141775167759</v>
      </c>
      <c r="AD62" s="22">
        <f t="shared" si="17"/>
        <v>0.53095011461855668</v>
      </c>
      <c r="AE62" s="22">
        <f t="shared" si="17"/>
        <v>0.55129441811355295</v>
      </c>
      <c r="AF62" s="22">
        <f t="shared" si="17"/>
        <v>0.57271756003309793</v>
      </c>
      <c r="AG62" s="22">
        <f t="shared" si="17"/>
        <v>0.59684122474230139</v>
      </c>
      <c r="AH62" s="22">
        <f t="shared" si="17"/>
        <v>0.62016113785771598</v>
      </c>
      <c r="AI62" s="22">
        <f t="shared" si="17"/>
        <v>0.64516881522095104</v>
      </c>
      <c r="AJ62" s="22">
        <f t="shared" si="17"/>
        <v>0.67236920591887095</v>
      </c>
      <c r="AK62" s="22">
        <f t="shared" si="17"/>
        <v>0.69843698474459193</v>
      </c>
      <c r="AL62" s="22">
        <f t="shared" si="17"/>
        <v>0.72503403926522347</v>
      </c>
      <c r="AM62" s="22">
        <f t="shared" si="17"/>
        <v>0.7522274612927079</v>
      </c>
      <c r="AN62" s="22">
        <f t="shared" si="17"/>
        <v>0.78012558800608989</v>
      </c>
      <c r="AO62" s="22">
        <f t="shared" si="17"/>
        <v>0.80721534484276947</v>
      </c>
      <c r="AP62" s="22">
        <f t="shared" si="17"/>
        <v>0.83528726164502387</v>
      </c>
      <c r="AQ62" s="22">
        <f t="shared" si="17"/>
        <v>0.86445353294815874</v>
      </c>
      <c r="AR62" s="22">
        <f t="shared" si="17"/>
        <v>0.89483347499380606</v>
      </c>
      <c r="AS62" s="22">
        <f t="shared" si="17"/>
        <v>0.92571751036864225</v>
      </c>
      <c r="AT62" s="22">
        <f t="shared" si="17"/>
        <v>0.93499322137570196</v>
      </c>
      <c r="AU62" s="22">
        <f t="shared" si="17"/>
        <v>0.94091175837580598</v>
      </c>
      <c r="AV62" s="22">
        <f t="shared" si="17"/>
        <v>0.94783137802621698</v>
      </c>
      <c r="AW62" s="22">
        <f t="shared" si="17"/>
        <v>0.95371448005151704</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5.9540447084892777E-2</v>
      </c>
      <c r="T63" s="22">
        <f t="shared" si="17"/>
        <v>5.9630230365681533E-2</v>
      </c>
      <c r="U63" s="22">
        <f t="shared" si="17"/>
        <v>5.9730408767765364E-2</v>
      </c>
      <c r="V63" s="22">
        <f t="shared" si="17"/>
        <v>5.9843298292038202E-2</v>
      </c>
      <c r="W63" s="22">
        <f t="shared" si="17"/>
        <v>5.997014779285622E-2</v>
      </c>
      <c r="X63" s="22">
        <f t="shared" si="17"/>
        <v>6.0110531129603649E-2</v>
      </c>
      <c r="Y63" s="22">
        <f t="shared" si="17"/>
        <v>6.019703256221802E-2</v>
      </c>
      <c r="Z63" s="22">
        <f t="shared" si="17"/>
        <v>6.0294840563124154E-2</v>
      </c>
      <c r="AA63" s="22">
        <f t="shared" si="17"/>
        <v>6.0402436351888272E-2</v>
      </c>
      <c r="AB63" s="22">
        <f t="shared" si="17"/>
        <v>6.052030790668686E-2</v>
      </c>
      <c r="AC63" s="22">
        <f t="shared" si="17"/>
        <v>6.0647175721641591E-2</v>
      </c>
      <c r="AD63" s="22">
        <f t="shared" si="17"/>
        <v>6.073139270291688E-2</v>
      </c>
      <c r="AE63" s="22">
        <f t="shared" si="17"/>
        <v>6.0824161588876428E-2</v>
      </c>
      <c r="AF63" s="22">
        <f t="shared" si="17"/>
        <v>6.0925083904105781E-2</v>
      </c>
      <c r="AG63" s="22">
        <f t="shared" si="17"/>
        <v>6.1035145437939795E-2</v>
      </c>
      <c r="AH63" s="22">
        <f t="shared" si="17"/>
        <v>6.1151218645949836E-2</v>
      </c>
      <c r="AI63" s="22">
        <f t="shared" si="17"/>
        <v>6.1224612372745936E-2</v>
      </c>
      <c r="AJ63" s="22">
        <f t="shared" si="17"/>
        <v>6.130549937799374E-2</v>
      </c>
      <c r="AK63" s="22">
        <f t="shared" si="17"/>
        <v>6.1391029636631712E-2</v>
      </c>
      <c r="AL63" s="22">
        <f t="shared" si="17"/>
        <v>6.1482303459782041E-2</v>
      </c>
      <c r="AM63" s="22">
        <f t="shared" si="17"/>
        <v>6.1579173941604996E-2</v>
      </c>
      <c r="AN63" s="22">
        <f t="shared" si="17"/>
        <v>6.1635308394539241E-2</v>
      </c>
      <c r="AO63" s="22">
        <f t="shared" si="17"/>
        <v>6.169536467209745E-2</v>
      </c>
      <c r="AP63" s="22">
        <f t="shared" si="17"/>
        <v>6.1760532669084642E-2</v>
      </c>
      <c r="AQ63" s="22">
        <f t="shared" si="17"/>
        <v>6.183073050182504E-2</v>
      </c>
      <c r="AR63" s="22">
        <f t="shared" si="17"/>
        <v>6.1905889896205053E-2</v>
      </c>
      <c r="AS63" s="22">
        <f t="shared" si="17"/>
        <v>6.1937913834518382E-2</v>
      </c>
      <c r="AT63" s="22">
        <f t="shared" si="17"/>
        <v>6.1957830754164368E-2</v>
      </c>
      <c r="AU63" s="22">
        <f t="shared" si="17"/>
        <v>6.1978999509095439E-2</v>
      </c>
      <c r="AV63" s="22">
        <f t="shared" si="17"/>
        <v>6.2004471051411582E-2</v>
      </c>
      <c r="AW63" s="22">
        <f t="shared" si="17"/>
        <v>6.2032669331591198E-2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4.8457830523984648E-2</v>
      </c>
      <c r="T64" s="22">
        <f t="shared" si="17"/>
        <v>4.853090191019957E-2</v>
      </c>
      <c r="U64" s="22">
        <f t="shared" si="17"/>
        <v>4.8612433512127601E-2</v>
      </c>
      <c r="V64" s="22">
        <f t="shared" si="17"/>
        <v>4.8704310239679652E-2</v>
      </c>
      <c r="W64" s="22">
        <f t="shared" si="17"/>
        <v>4.8807548490543425E-2</v>
      </c>
      <c r="X64" s="22">
        <f t="shared" si="17"/>
        <v>4.8921801444183483E-2</v>
      </c>
      <c r="Y64" s="22">
        <f t="shared" si="17"/>
        <v>4.8992201852089926E-2</v>
      </c>
      <c r="Z64" s="22">
        <f t="shared" si="17"/>
        <v>4.907180426967072E-2</v>
      </c>
      <c r="AA64" s="22">
        <f t="shared" si="17"/>
        <v>4.9159372616102391E-2</v>
      </c>
      <c r="AB64" s="22">
        <f t="shared" si="17"/>
        <v>4.9255304039289127E-2</v>
      </c>
      <c r="AC64" s="22">
        <f t="shared" si="17"/>
        <v>4.9358557195370738E-2</v>
      </c>
      <c r="AD64" s="22">
        <f t="shared" si="17"/>
        <v>4.9427098370415333E-2</v>
      </c>
      <c r="AE64" s="22">
        <f t="shared" si="17"/>
        <v>4.950259963340245E-2</v>
      </c>
      <c r="AF64" s="22">
        <f t="shared" si="17"/>
        <v>4.9584736679509925E-2</v>
      </c>
      <c r="AG64" s="22">
        <f t="shared" si="17"/>
        <v>4.9674311807256864E-2</v>
      </c>
      <c r="AH64" s="22">
        <f t="shared" si="17"/>
        <v>4.9768779620609112E-2</v>
      </c>
      <c r="AI64" s="22">
        <f t="shared" si="17"/>
        <v>4.9828512137725399E-2</v>
      </c>
      <c r="AJ64" s="22">
        <f t="shared" si="17"/>
        <v>4.9894343164931201E-2</v>
      </c>
      <c r="AK64" s="22">
        <f t="shared" si="17"/>
        <v>4.9963953169233688E-2</v>
      </c>
      <c r="AL64" s="22">
        <f t="shared" si="17"/>
        <v>5.0038237654319737E-2</v>
      </c>
      <c r="AM64" s="22">
        <f t="shared" si="17"/>
        <v>5.0117077058804894E-2</v>
      </c>
      <c r="AN64" s="22">
        <f t="shared" si="17"/>
        <v>5.0162762873071046E-2</v>
      </c>
      <c r="AO64" s="22">
        <f t="shared" si="17"/>
        <v>5.0211640519482875E-2</v>
      </c>
      <c r="AP64" s="22">
        <f t="shared" si="17"/>
        <v>5.0264678410667847E-2</v>
      </c>
      <c r="AQ64" s="22">
        <f t="shared" si="17"/>
        <v>5.0321809904444424E-2</v>
      </c>
      <c r="AR64" s="22">
        <f t="shared" si="17"/>
        <v>5.0382979434964732E-2</v>
      </c>
      <c r="AS64" s="22">
        <f t="shared" si="17"/>
        <v>5.040904256770011E-2</v>
      </c>
      <c r="AT64" s="22">
        <f t="shared" si="17"/>
        <v>5.0425252232961591E-2</v>
      </c>
      <c r="AU64" s="22">
        <f t="shared" si="17"/>
        <v>5.0442480721981674E-2</v>
      </c>
      <c r="AV64" s="22">
        <f t="shared" si="17"/>
        <v>5.0463211095050267E-2</v>
      </c>
      <c r="AW64" s="22">
        <f t="shared" si="17"/>
        <v>5.0486160662091037E-2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7.5100229270345445E-3</v>
      </c>
      <c r="T65" s="22">
        <f t="shared" si="17"/>
        <v>7.5316717321164718E-3</v>
      </c>
      <c r="U65" s="22">
        <f t="shared" si="17"/>
        <v>7.5546848153573813E-3</v>
      </c>
      <c r="V65" s="22">
        <f t="shared" si="17"/>
        <v>7.5795408239615622E-3</v>
      </c>
      <c r="W65" s="22">
        <f t="shared" si="17"/>
        <v>7.6065061253787489E-3</v>
      </c>
      <c r="X65" s="22">
        <f t="shared" si="17"/>
        <v>7.6355232877915701E-3</v>
      </c>
      <c r="Y65" s="22">
        <f t="shared" si="17"/>
        <v>7.653881543176368E-3</v>
      </c>
      <c r="Z65" s="22">
        <f t="shared" si="17"/>
        <v>7.6739659947244309E-3</v>
      </c>
      <c r="AA65" s="22">
        <f t="shared" si="17"/>
        <v>7.6955059720922193E-3</v>
      </c>
      <c r="AB65" s="22">
        <f t="shared" si="17"/>
        <v>7.7186074031345758E-3</v>
      </c>
      <c r="AC65" s="22">
        <f t="shared" si="17"/>
        <v>7.7430424878109768E-3</v>
      </c>
      <c r="AD65" s="22">
        <f t="shared" si="17"/>
        <v>7.7591743138880238E-3</v>
      </c>
      <c r="AE65" s="22">
        <f t="shared" si="17"/>
        <v>7.7766174863464843E-3</v>
      </c>
      <c r="AF65" s="22">
        <f t="shared" si="17"/>
        <v>7.7953056430677134E-3</v>
      </c>
      <c r="AG65" s="22">
        <f t="shared" si="17"/>
        <v>7.8154288844173875E-3</v>
      </c>
      <c r="AH65" s="22">
        <f t="shared" si="17"/>
        <v>7.8364125046315979E-3</v>
      </c>
      <c r="AI65" s="22">
        <f t="shared" si="17"/>
        <v>7.8492568194219129E-3</v>
      </c>
      <c r="AJ65" s="22">
        <f t="shared" si="17"/>
        <v>7.8632826348492592E-3</v>
      </c>
      <c r="AK65" s="22">
        <f t="shared" si="17"/>
        <v>7.8779680118051809E-3</v>
      </c>
      <c r="AL65" s="22">
        <f t="shared" si="17"/>
        <v>7.8935209316885972E-3</v>
      </c>
      <c r="AM65" s="22">
        <f t="shared" si="17"/>
        <v>7.9099182654546775E-3</v>
      </c>
      <c r="AN65" s="22">
        <f t="shared" si="17"/>
        <v>7.9186703081517412E-3</v>
      </c>
      <c r="AO65" s="22">
        <f t="shared" si="17"/>
        <v>7.9279963078171065E-3</v>
      </c>
      <c r="AP65" s="22">
        <f t="shared" si="17"/>
        <v>7.9381170913952505E-3</v>
      </c>
      <c r="AQ65" s="22">
        <f t="shared" si="17"/>
        <v>7.9490196833540555E-3</v>
      </c>
      <c r="AR65" s="22">
        <f t="shared" si="17"/>
        <v>7.9606933562777829E-3</v>
      </c>
      <c r="AS65" s="22">
        <f t="shared" si="17"/>
        <v>7.964397549016471E-3</v>
      </c>
      <c r="AT65" s="22">
        <f t="shared" si="17"/>
        <v>7.9658067695104438E-3</v>
      </c>
      <c r="AU65" s="22">
        <f t="shared" si="17"/>
        <v>7.9673565963704236E-3</v>
      </c>
      <c r="AV65" s="22">
        <f t="shared" si="17"/>
        <v>7.9696020827684667E-3</v>
      </c>
      <c r="AW65" s="22">
        <f t="shared" si="17"/>
        <v>7.9722589408630137E-3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9.0616382708893453E-2</v>
      </c>
      <c r="T66" s="22">
        <f t="shared" si="17"/>
        <v>9.0877598476881649E-2</v>
      </c>
      <c r="U66" s="22">
        <f t="shared" si="17"/>
        <v>9.1155275706169825E-2</v>
      </c>
      <c r="V66" s="22">
        <f t="shared" si="17"/>
        <v>9.1455189782355117E-2</v>
      </c>
      <c r="W66" s="22">
        <f t="shared" si="17"/>
        <v>9.1780554710907389E-2</v>
      </c>
      <c r="X66" s="22">
        <f t="shared" si="17"/>
        <v>9.2130677516106943E-2</v>
      </c>
      <c r="Y66" s="22">
        <f t="shared" si="17"/>
        <v>9.2352189316001462E-2</v>
      </c>
      <c r="Z66" s="22">
        <f t="shared" si="17"/>
        <v>9.2594529501332429E-2</v>
      </c>
      <c r="AA66" s="22">
        <f t="shared" si="17"/>
        <v>9.2854432147657803E-2</v>
      </c>
      <c r="AB66" s="22">
        <f t="shared" si="17"/>
        <v>9.3133175386765854E-2</v>
      </c>
      <c r="AC66" s="22">
        <f t="shared" si="17"/>
        <v>9.3428010569837058E-2</v>
      </c>
      <c r="AD66" s="22">
        <f t="shared" si="17"/>
        <v>9.3622658141461465E-2</v>
      </c>
      <c r="AE66" s="22">
        <f t="shared" si="17"/>
        <v>9.3833128496413801E-2</v>
      </c>
      <c r="AF66" s="22">
        <f t="shared" si="17"/>
        <v>9.4058620905428741E-2</v>
      </c>
      <c r="AG66" s="22">
        <f t="shared" si="17"/>
        <v>9.430142913080998E-2</v>
      </c>
      <c r="AH66" s="22">
        <f t="shared" si="17"/>
        <v>9.455461873867442E-2</v>
      </c>
      <c r="AI66" s="22">
        <f t="shared" si="17"/>
        <v>9.4709599003845527E-2</v>
      </c>
      <c r="AJ66" s="22">
        <f t="shared" si="17"/>
        <v>9.4878835325880345E-2</v>
      </c>
      <c r="AK66" s="22">
        <f t="shared" si="17"/>
        <v>9.5056029956494814E-2</v>
      </c>
      <c r="AL66" s="22">
        <f t="shared" si="17"/>
        <v>9.5243692411601744E-2</v>
      </c>
      <c r="AM66" s="22">
        <f t="shared" si="17"/>
        <v>9.5441543614772348E-2</v>
      </c>
      <c r="AN66" s="22">
        <f t="shared" si="17"/>
        <v>9.5547146281798376E-2</v>
      </c>
      <c r="AO66" s="22">
        <f t="shared" si="17"/>
        <v>9.5659674347695206E-2</v>
      </c>
      <c r="AP66" s="22">
        <f t="shared" si="17"/>
        <v>9.5781792323491169E-2</v>
      </c>
      <c r="AQ66" s="22">
        <f t="shared" si="17"/>
        <v>9.5913343645645174E-2</v>
      </c>
      <c r="AR66" s="22">
        <f t="shared" si="17"/>
        <v>9.6054198876521613E-2</v>
      </c>
      <c r="AS66" s="22">
        <f t="shared" si="17"/>
        <v>9.609889388612379E-2</v>
      </c>
      <c r="AT66" s="22">
        <f t="shared" si="17"/>
        <v>9.611589762430725E-2</v>
      </c>
      <c r="AU66" s="22">
        <f t="shared" si="17"/>
        <v>9.6134597927254498E-2</v>
      </c>
      <c r="AV66" s="22">
        <f t="shared" si="17"/>
        <v>9.6161692099507992E-2</v>
      </c>
      <c r="AW66" s="22">
        <f t="shared" si="17"/>
        <v>9.6193749907085666E-2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0.10373937151897396</v>
      </c>
      <c r="T69" s="22">
        <f t="shared" si="18"/>
        <v>0.10504797783019051</v>
      </c>
      <c r="U69" s="22">
        <f t="shared" si="18"/>
        <v>0.10502629496089162</v>
      </c>
      <c r="V69" s="22">
        <f t="shared" si="18"/>
        <v>0.1046742476688496</v>
      </c>
      <c r="W69" s="22">
        <f t="shared" si="18"/>
        <v>0.10459017911356595</v>
      </c>
      <c r="X69" s="22">
        <f t="shared" si="18"/>
        <v>0.10483449752885149</v>
      </c>
      <c r="Y69" s="22">
        <f t="shared" si="18"/>
        <v>0.10526185437071776</v>
      </c>
      <c r="Z69" s="22">
        <f t="shared" si="18"/>
        <v>0.10589617703735173</v>
      </c>
      <c r="AA69" s="22">
        <f t="shared" si="18"/>
        <v>0.10645664644841928</v>
      </c>
      <c r="AB69" s="22">
        <f t="shared" si="18"/>
        <v>0.10719883757859007</v>
      </c>
      <c r="AC69" s="22">
        <f t="shared" si="18"/>
        <v>0.10788811194729465</v>
      </c>
      <c r="AD69" s="22">
        <f t="shared" si="18"/>
        <v>0.1091038244647865</v>
      </c>
      <c r="AE69" s="22">
        <f t="shared" si="18"/>
        <v>0.11044898988150205</v>
      </c>
      <c r="AF69" s="22">
        <f t="shared" si="18"/>
        <v>0.11189945655820543</v>
      </c>
      <c r="AG69" s="22">
        <f t="shared" si="18"/>
        <v>0.11376577757246964</v>
      </c>
      <c r="AH69" s="22">
        <f t="shared" si="18"/>
        <v>0.11533641810897417</v>
      </c>
      <c r="AI69" s="22">
        <f t="shared" si="18"/>
        <v>0.11712268135039311</v>
      </c>
      <c r="AJ69" s="22">
        <f t="shared" si="18"/>
        <v>0.11917617860235387</v>
      </c>
      <c r="AK69" s="22">
        <f t="shared" si="18"/>
        <v>0.12087559132388727</v>
      </c>
      <c r="AL69" s="22">
        <f t="shared" si="18"/>
        <v>0.12253362683439008</v>
      </c>
      <c r="AM69" s="22">
        <f t="shared" si="18"/>
        <v>0.12416077720283632</v>
      </c>
      <c r="AN69" s="22">
        <f t="shared" si="18"/>
        <v>0.12595653170767893</v>
      </c>
      <c r="AO69" s="22">
        <f t="shared" si="18"/>
        <v>0.12748901145113314</v>
      </c>
      <c r="AP69" s="22">
        <f t="shared" si="18"/>
        <v>0.12905901172767434</v>
      </c>
      <c r="AQ69" s="22">
        <f t="shared" si="18"/>
        <v>0.13067807527102665</v>
      </c>
      <c r="AR69" s="22">
        <f t="shared" si="18"/>
        <v>0.13235759915470238</v>
      </c>
      <c r="AS69" s="22">
        <f t="shared" si="18"/>
        <v>0.13400231153975686</v>
      </c>
      <c r="AT69" s="22">
        <f t="shared" si="18"/>
        <v>0.13234442185593281</v>
      </c>
      <c r="AU69" s="22">
        <f t="shared" si="18"/>
        <v>0.13021756515841126</v>
      </c>
      <c r="AV69" s="22">
        <f t="shared" si="18"/>
        <v>0.12826513885154414</v>
      </c>
      <c r="AW69" s="22">
        <f t="shared" si="18"/>
        <v>0.12619646733614942</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2.6319074707598693E-2</v>
      </c>
      <c r="T70" s="22">
        <f t="shared" si="18"/>
        <v>2.665107312597589E-2</v>
      </c>
      <c r="U70" s="22">
        <f t="shared" si="18"/>
        <v>2.6645572099233621E-2</v>
      </c>
      <c r="V70" s="22">
        <f t="shared" si="18"/>
        <v>2.6556256356867022E-2</v>
      </c>
      <c r="W70" s="22">
        <f t="shared" si="18"/>
        <v>2.6534927843355968E-2</v>
      </c>
      <c r="X70" s="22">
        <f t="shared" si="18"/>
        <v>2.6596912358301347E-2</v>
      </c>
      <c r="Y70" s="22">
        <f t="shared" si="18"/>
        <v>2.6705334421045616E-2</v>
      </c>
      <c r="Z70" s="22">
        <f t="shared" si="18"/>
        <v>2.6866264503881229E-2</v>
      </c>
      <c r="AA70" s="22">
        <f t="shared" si="18"/>
        <v>2.7008457733753585E-2</v>
      </c>
      <c r="AB70" s="22">
        <f t="shared" si="18"/>
        <v>2.7196754457709631E-2</v>
      </c>
      <c r="AC70" s="22">
        <f t="shared" si="18"/>
        <v>2.7371625997206581E-2</v>
      </c>
      <c r="AD70" s="22">
        <f t="shared" si="18"/>
        <v>2.7680056905378978E-2</v>
      </c>
      <c r="AE70" s="22">
        <f t="shared" si="18"/>
        <v>2.8021330508430822E-2</v>
      </c>
      <c r="AF70" s="22">
        <f t="shared" si="18"/>
        <v>2.8389319443259262E-2</v>
      </c>
      <c r="AG70" s="22">
        <f t="shared" si="18"/>
        <v>2.8862812211564656E-2</v>
      </c>
      <c r="AH70" s="22">
        <f t="shared" si="18"/>
        <v>2.9261289713536844E-2</v>
      </c>
      <c r="AI70" s="22">
        <f t="shared" si="18"/>
        <v>2.9714471519151932E-2</v>
      </c>
      <c r="AJ70" s="22">
        <f t="shared" si="18"/>
        <v>3.0235451613737516E-2</v>
      </c>
      <c r="AK70" s="22">
        <f t="shared" si="18"/>
        <v>3.0666599110798456E-2</v>
      </c>
      <c r="AL70" s="22">
        <f t="shared" si="18"/>
        <v>3.108724905141232E-2</v>
      </c>
      <c r="AM70" s="22">
        <f t="shared" si="18"/>
        <v>3.1500063313544227E-2</v>
      </c>
      <c r="AN70" s="22">
        <f t="shared" si="18"/>
        <v>3.1955653088934513E-2</v>
      </c>
      <c r="AO70" s="22">
        <f t="shared" si="18"/>
        <v>3.2344449051983859E-2</v>
      </c>
      <c r="AP70" s="22">
        <f t="shared" si="18"/>
        <v>3.2742764117558373E-2</v>
      </c>
      <c r="AQ70" s="22">
        <f t="shared" si="18"/>
        <v>3.3153526721282502E-2</v>
      </c>
      <c r="AR70" s="22">
        <f t="shared" si="18"/>
        <v>3.3579628344228743E-2</v>
      </c>
      <c r="AS70" s="22">
        <f t="shared" si="18"/>
        <v>3.3996898157038859E-2</v>
      </c>
      <c r="AT70" s="22">
        <f t="shared" si="18"/>
        <v>3.3576285213210287E-2</v>
      </c>
      <c r="AU70" s="22">
        <f t="shared" si="18"/>
        <v>3.3036693547145599E-2</v>
      </c>
      <c r="AV70" s="22">
        <f t="shared" si="18"/>
        <v>3.2541355537293495E-2</v>
      </c>
      <c r="AW70" s="22">
        <f t="shared" si="18"/>
        <v>3.2016525674128216E-2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0.1694572187378483</v>
      </c>
      <c r="T71" s="22">
        <f t="shared" si="18"/>
        <v>0.17369427478210367</v>
      </c>
      <c r="U71" s="22">
        <f t="shared" si="18"/>
        <v>0.1768131057755892</v>
      </c>
      <c r="V71" s="22">
        <f t="shared" si="18"/>
        <v>0.17965074126679934</v>
      </c>
      <c r="W71" s="22">
        <f t="shared" si="18"/>
        <v>0.18274864304927863</v>
      </c>
      <c r="X71" s="22">
        <f t="shared" si="18"/>
        <v>0.1861825637635465</v>
      </c>
      <c r="Y71" s="22">
        <f t="shared" si="18"/>
        <v>0.18967611805415169</v>
      </c>
      <c r="Z71" s="22">
        <f t="shared" si="18"/>
        <v>0.19341928509397394</v>
      </c>
      <c r="AA71" s="22">
        <f t="shared" si="18"/>
        <v>0.19714095701524945</v>
      </c>
      <c r="AB71" s="22">
        <f t="shared" si="18"/>
        <v>0.20110384145707455</v>
      </c>
      <c r="AC71" s="22">
        <f t="shared" si="18"/>
        <v>0.2050726090672485</v>
      </c>
      <c r="AD71" s="22">
        <f t="shared" si="18"/>
        <v>0.20954316940380951</v>
      </c>
      <c r="AE71" s="22">
        <f t="shared" si="18"/>
        <v>0.21424057361919366</v>
      </c>
      <c r="AF71" s="22">
        <f t="shared" si="18"/>
        <v>0.21914846410917607</v>
      </c>
      <c r="AG71" s="22">
        <f t="shared" si="18"/>
        <v>0.2246325818312267</v>
      </c>
      <c r="AH71" s="22">
        <f t="shared" si="18"/>
        <v>0.22989125878958455</v>
      </c>
      <c r="AI71" s="22">
        <f t="shared" si="18"/>
        <v>0.23539239907576345</v>
      </c>
      <c r="AJ71" s="22">
        <f t="shared" si="18"/>
        <v>0.24133916380758769</v>
      </c>
      <c r="AK71" s="22">
        <f t="shared" si="18"/>
        <v>0.24698380632771536</v>
      </c>
      <c r="AL71" s="22">
        <f t="shared" si="18"/>
        <v>0.25269949014179416</v>
      </c>
      <c r="AM71" s="22">
        <f t="shared" si="18"/>
        <v>0.25850005270754473</v>
      </c>
      <c r="AN71" s="22">
        <f t="shared" si="18"/>
        <v>0.26452971480793125</v>
      </c>
      <c r="AO71" s="22">
        <f t="shared" si="18"/>
        <v>0.27034457580906046</v>
      </c>
      <c r="AP71" s="22">
        <f t="shared" si="18"/>
        <v>0.27633776869841881</v>
      </c>
      <c r="AQ71" s="22">
        <f t="shared" si="18"/>
        <v>0.28253177033948046</v>
      </c>
      <c r="AR71" s="22">
        <f t="shared" si="18"/>
        <v>0.28895027075659063</v>
      </c>
      <c r="AS71" s="22">
        <f t="shared" si="18"/>
        <v>0.29534349420295908</v>
      </c>
      <c r="AT71" s="22">
        <f t="shared" si="18"/>
        <v>0.29704917118681207</v>
      </c>
      <c r="AU71" s="22">
        <f t="shared" si="18"/>
        <v>0.29802857766922514</v>
      </c>
      <c r="AV71" s="22">
        <f t="shared" si="18"/>
        <v>0.29921998872986261</v>
      </c>
      <c r="AW71" s="22">
        <f t="shared" si="18"/>
        <v>0.30018774851150792</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0.69481186977108778</v>
      </c>
      <c r="T72" s="22">
        <f t="shared" si="18"/>
        <v>0.7219871849023497</v>
      </c>
      <c r="U72" s="22">
        <f t="shared" si="18"/>
        <v>0.73541065892626067</v>
      </c>
      <c r="V72" s="22">
        <f t="shared" si="18"/>
        <v>0.74525421321611574</v>
      </c>
      <c r="W72" s="22">
        <f t="shared" si="18"/>
        <v>0.75789063432929149</v>
      </c>
      <c r="X72" s="22">
        <f t="shared" si="18"/>
        <v>0.77411512396200799</v>
      </c>
      <c r="Y72" s="22">
        <f t="shared" si="18"/>
        <v>0.79312996318615692</v>
      </c>
      <c r="Z72" s="22">
        <f t="shared" si="18"/>
        <v>0.81463946306029111</v>
      </c>
      <c r="AA72" s="22">
        <f t="shared" si="18"/>
        <v>0.83553991651908022</v>
      </c>
      <c r="AB72" s="22">
        <f t="shared" si="18"/>
        <v>0.85877452956478462</v>
      </c>
      <c r="AC72" s="22">
        <f t="shared" si="18"/>
        <v>0.88168807149192097</v>
      </c>
      <c r="AD72" s="22">
        <f t="shared" si="18"/>
        <v>0.91168344087441522</v>
      </c>
      <c r="AE72" s="22">
        <f t="shared" si="18"/>
        <v>0.94371383783047957</v>
      </c>
      <c r="AF72" s="22">
        <f t="shared" si="18"/>
        <v>0.97756316885434025</v>
      </c>
      <c r="AG72" s="22">
        <f t="shared" si="18"/>
        <v>1.0171319061592836</v>
      </c>
      <c r="AH72" s="22">
        <f t="shared" si="18"/>
        <v>1.0537445956296347</v>
      </c>
      <c r="AI72" s="22">
        <f t="shared" si="18"/>
        <v>1.0942466666418447</v>
      </c>
      <c r="AJ72" s="22">
        <f t="shared" si="18"/>
        <v>1.1389343058612464</v>
      </c>
      <c r="AK72" s="22">
        <f t="shared" si="18"/>
        <v>1.1798977088359501</v>
      </c>
      <c r="AL72" s="22">
        <f t="shared" si="18"/>
        <v>1.2210980276017456</v>
      </c>
      <c r="AM72" s="22">
        <f t="shared" si="18"/>
        <v>1.2626787575514014</v>
      </c>
      <c r="AN72" s="22">
        <f t="shared" si="18"/>
        <v>1.3077921773279642</v>
      </c>
      <c r="AO72" s="22">
        <f t="shared" si="18"/>
        <v>1.3502012246194735</v>
      </c>
      <c r="AP72" s="22">
        <f t="shared" si="18"/>
        <v>1.3939554721411731</v>
      </c>
      <c r="AQ72" s="22">
        <f t="shared" si="18"/>
        <v>1.4392632541679586</v>
      </c>
      <c r="AR72" s="22">
        <f t="shared" si="18"/>
        <v>1.4863406838928872</v>
      </c>
      <c r="AS72" s="22">
        <f t="shared" si="18"/>
        <v>1.5343337799328283</v>
      </c>
      <c r="AT72" s="22">
        <f t="shared" si="18"/>
        <v>1.5352270664045529</v>
      </c>
      <c r="AU72" s="22">
        <f t="shared" si="18"/>
        <v>1.5289642190033834</v>
      </c>
      <c r="AV72" s="22">
        <f t="shared" si="18"/>
        <v>1.5248875988606585</v>
      </c>
      <c r="AW72" s="22">
        <f t="shared" si="18"/>
        <v>1.5186954714586725</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1.0853910244455613</v>
      </c>
      <c r="T74" s="22">
        <f t="shared" si="18"/>
        <v>1.09693735602665</v>
      </c>
      <c r="U74" s="22">
        <f t="shared" si="18"/>
        <v>1.1043919922812833</v>
      </c>
      <c r="V74" s="22">
        <f t="shared" si="18"/>
        <v>1.1109212574584857</v>
      </c>
      <c r="W74" s="22">
        <f t="shared" si="18"/>
        <v>1.1185301810398671</v>
      </c>
      <c r="X74" s="22">
        <f t="shared" si="18"/>
        <v>1.1274725193075703</v>
      </c>
      <c r="Y74" s="22">
        <f t="shared" si="18"/>
        <v>1.1364044870183674</v>
      </c>
      <c r="Z74" s="22">
        <f t="shared" si="18"/>
        <v>1.1463113423490328</v>
      </c>
      <c r="AA74" s="22">
        <f t="shared" si="18"/>
        <v>1.1561936131409218</v>
      </c>
      <c r="AB74" s="22">
        <f t="shared" si="18"/>
        <v>1.1669938950014815</v>
      </c>
      <c r="AC74" s="22">
        <f t="shared" si="18"/>
        <v>1.1778525979787933</v>
      </c>
      <c r="AD74" s="22">
        <f t="shared" si="18"/>
        <v>1.1902878886565658</v>
      </c>
      <c r="AE74" s="22">
        <f t="shared" si="18"/>
        <v>1.2035425738564178</v>
      </c>
      <c r="AF74" s="22">
        <f t="shared" ref="L74:AW81" si="19">AF1483</f>
        <v>1.2175465666497338</v>
      </c>
      <c r="AG74" s="22">
        <f t="shared" si="19"/>
        <v>1.233578530655929</v>
      </c>
      <c r="AH74" s="22">
        <f t="shared" si="19"/>
        <v>1.2487981721452868</v>
      </c>
      <c r="AI74" s="22">
        <f t="shared" si="19"/>
        <v>1.2646160486466733</v>
      </c>
      <c r="AJ74" s="22">
        <f t="shared" si="19"/>
        <v>1.2819627600707664</v>
      </c>
      <c r="AK74" s="22">
        <f t="shared" si="19"/>
        <v>1.2982249372764665</v>
      </c>
      <c r="AL74" s="22">
        <f t="shared" si="19"/>
        <v>1.3147049465844374</v>
      </c>
      <c r="AM74" s="22">
        <f t="shared" si="19"/>
        <v>1.3314478164928489</v>
      </c>
      <c r="AN74" s="22">
        <f t="shared" si="19"/>
        <v>1.3487269655969951</v>
      </c>
      <c r="AO74" s="22">
        <f t="shared" si="19"/>
        <v>1.3652326177831018</v>
      </c>
      <c r="AP74" s="22">
        <f t="shared" si="19"/>
        <v>1.3823135447676738</v>
      </c>
      <c r="AQ74" s="22">
        <f t="shared" si="19"/>
        <v>1.4000403182746579</v>
      </c>
      <c r="AR74" s="22">
        <f t="shared" si="19"/>
        <v>1.4184869036387528</v>
      </c>
      <c r="AS74" s="22">
        <f t="shared" si="19"/>
        <v>1.4365815273393354</v>
      </c>
      <c r="AT74" s="22">
        <f t="shared" si="19"/>
        <v>1.4388464310296312</v>
      </c>
      <c r="AU74" s="22">
        <f t="shared" si="19"/>
        <v>1.4387260097755952</v>
      </c>
      <c r="AV74" s="22">
        <f t="shared" si="19"/>
        <v>1.4393803521911404</v>
      </c>
      <c r="AW74" s="22">
        <f t="shared" si="19"/>
        <v>1.4393468721758584</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0.73915871398806998</v>
      </c>
      <c r="T75" s="22">
        <f t="shared" si="19"/>
        <v>0.74702184479580513</v>
      </c>
      <c r="U75" s="22">
        <f t="shared" si="19"/>
        <v>0.75209850309048576</v>
      </c>
      <c r="V75" s="22">
        <f t="shared" si="19"/>
        <v>0.75654497734996606</v>
      </c>
      <c r="W75" s="22">
        <f t="shared" si="19"/>
        <v>0.76172670636980955</v>
      </c>
      <c r="X75" s="22">
        <f t="shared" si="19"/>
        <v>0.76781649991437861</v>
      </c>
      <c r="Y75" s="22">
        <f t="shared" si="19"/>
        <v>0.77389923103873848</v>
      </c>
      <c r="Z75" s="22">
        <f t="shared" si="19"/>
        <v>0.7806458673024953</v>
      </c>
      <c r="AA75" s="22">
        <f t="shared" si="19"/>
        <v>0.7873757613271356</v>
      </c>
      <c r="AB75" s="22">
        <f t="shared" si="19"/>
        <v>0.79473082717065313</v>
      </c>
      <c r="AC75" s="22">
        <f t="shared" si="19"/>
        <v>0.80212567819440128</v>
      </c>
      <c r="AD75" s="22">
        <f t="shared" si="19"/>
        <v>0.81059419622931417</v>
      </c>
      <c r="AE75" s="22">
        <f t="shared" si="19"/>
        <v>0.81962072754013304</v>
      </c>
      <c r="AF75" s="22">
        <f t="shared" si="19"/>
        <v>0.82915754244892892</v>
      </c>
      <c r="AG75" s="22">
        <f t="shared" si="19"/>
        <v>0.84007541962925247</v>
      </c>
      <c r="AH75" s="22">
        <f t="shared" si="19"/>
        <v>0.8504400996176279</v>
      </c>
      <c r="AI75" s="22">
        <f t="shared" si="19"/>
        <v>0.86121218174237102</v>
      </c>
      <c r="AJ75" s="22">
        <f t="shared" si="19"/>
        <v>0.87302541090990016</v>
      </c>
      <c r="AK75" s="22">
        <f t="shared" si="19"/>
        <v>0.88410006485422588</v>
      </c>
      <c r="AL75" s="22">
        <f t="shared" si="19"/>
        <v>0.895323063950624</v>
      </c>
      <c r="AM75" s="22">
        <f t="shared" si="19"/>
        <v>0.90672507291443771</v>
      </c>
      <c r="AN75" s="22">
        <f t="shared" si="19"/>
        <v>0.91849229167981572</v>
      </c>
      <c r="AO75" s="22">
        <f t="shared" si="19"/>
        <v>0.92973275375167519</v>
      </c>
      <c r="AP75" s="22">
        <f t="shared" si="19"/>
        <v>0.94136498189737039</v>
      </c>
      <c r="AQ75" s="22">
        <f t="shared" si="19"/>
        <v>0.9534370359437665</v>
      </c>
      <c r="AR75" s="22">
        <f t="shared" si="19"/>
        <v>0.96599928678987079</v>
      </c>
      <c r="AS75" s="22">
        <f t="shared" si="19"/>
        <v>0.97832184933497102</v>
      </c>
      <c r="AT75" s="22">
        <f t="shared" si="19"/>
        <v>0.97986426424473227</v>
      </c>
      <c r="AU75" s="22">
        <f t="shared" si="19"/>
        <v>0.97978225654680107</v>
      </c>
      <c r="AV75" s="22">
        <f t="shared" si="19"/>
        <v>0.98022786820885532</v>
      </c>
      <c r="AW75" s="22">
        <f t="shared" si="19"/>
        <v>0.98020506808937535</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12.325247444726241</v>
      </c>
      <c r="T76" s="22">
        <f t="shared" si="19"/>
        <v>12.524639138960005</v>
      </c>
      <c r="U76" s="22">
        <f t="shared" si="19"/>
        <v>12.567810200037233</v>
      </c>
      <c r="V76" s="22">
        <f t="shared" si="19"/>
        <v>12.570554692791868</v>
      </c>
      <c r="W76" s="22">
        <f t="shared" si="19"/>
        <v>12.602631384472735</v>
      </c>
      <c r="X76" s="22">
        <f t="shared" si="19"/>
        <v>12.671353511408064</v>
      </c>
      <c r="Y76" s="22">
        <f t="shared" si="19"/>
        <v>12.755742240315671</v>
      </c>
      <c r="Z76" s="22">
        <f t="shared" si="19"/>
        <v>12.863058762637944</v>
      </c>
      <c r="AA76" s="22">
        <f t="shared" si="19"/>
        <v>12.960495150244173</v>
      </c>
      <c r="AB76" s="22">
        <f t="shared" si="19"/>
        <v>13.078102542441465</v>
      </c>
      <c r="AC76" s="22">
        <f t="shared" si="19"/>
        <v>13.188396301913251</v>
      </c>
      <c r="AD76" s="22">
        <f t="shared" si="19"/>
        <v>13.244220949320413</v>
      </c>
      <c r="AE76" s="22">
        <f t="shared" si="19"/>
        <v>13.309472649960661</v>
      </c>
      <c r="AF76" s="22">
        <f t="shared" si="19"/>
        <v>13.380940490418174</v>
      </c>
      <c r="AG76" s="22">
        <f t="shared" si="19"/>
        <v>13.493647051578849</v>
      </c>
      <c r="AH76" s="22">
        <f t="shared" si="19"/>
        <v>13.565825288313883</v>
      </c>
      <c r="AI76" s="22">
        <f t="shared" si="19"/>
        <v>13.652876993626553</v>
      </c>
      <c r="AJ76" s="22">
        <f t="shared" si="19"/>
        <v>13.762489109468207</v>
      </c>
      <c r="AK76" s="22">
        <f t="shared" si="19"/>
        <v>13.825318292639412</v>
      </c>
      <c r="AL76" s="22">
        <f t="shared" si="19"/>
        <v>13.876388257850191</v>
      </c>
      <c r="AM76" s="22">
        <f t="shared" si="19"/>
        <v>13.916807739405025</v>
      </c>
      <c r="AN76" s="22">
        <f t="shared" si="19"/>
        <v>14.036891138999511</v>
      </c>
      <c r="AO76" s="22">
        <f t="shared" si="19"/>
        <v>14.124418841727168</v>
      </c>
      <c r="AP76" s="22">
        <f t="shared" si="19"/>
        <v>14.211673919622562</v>
      </c>
      <c r="AQ76" s="22">
        <f t="shared" si="19"/>
        <v>14.299711058111765</v>
      </c>
      <c r="AR76" s="22">
        <f t="shared" si="19"/>
        <v>14.389532011572156</v>
      </c>
      <c r="AS76" s="22">
        <f t="shared" si="19"/>
        <v>14.469012278397027</v>
      </c>
      <c r="AT76" s="22">
        <f t="shared" si="19"/>
        <v>14.202224916686683</v>
      </c>
      <c r="AU76" s="22">
        <f t="shared" si="19"/>
        <v>13.887057595510665</v>
      </c>
      <c r="AV76" s="22">
        <f t="shared" si="19"/>
        <v>13.590203624352148</v>
      </c>
      <c r="AW76" s="22">
        <f t="shared" si="19"/>
        <v>13.281924599425876</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7.7501255499693285</v>
      </c>
      <c r="T77" s="22">
        <f t="shared" si="19"/>
        <v>7.8755032083784462</v>
      </c>
      <c r="U77" s="22">
        <f t="shared" si="19"/>
        <v>7.902649206458757</v>
      </c>
      <c r="V77" s="22">
        <f t="shared" si="19"/>
        <v>7.9043749457199617</v>
      </c>
      <c r="W77" s="22">
        <f t="shared" si="19"/>
        <v>7.9245447953614576</v>
      </c>
      <c r="X77" s="22">
        <f t="shared" si="19"/>
        <v>7.9677573242943041</v>
      </c>
      <c r="Y77" s="22">
        <f t="shared" si="19"/>
        <v>8.0208210252032988</v>
      </c>
      <c r="Z77" s="22">
        <f t="shared" si="19"/>
        <v>8.0883017411332307</v>
      </c>
      <c r="AA77" s="22">
        <f t="shared" si="19"/>
        <v>8.1495698203722267</v>
      </c>
      <c r="AB77" s="22">
        <f t="shared" si="19"/>
        <v>8.2235214435928654</v>
      </c>
      <c r="AC77" s="22">
        <f t="shared" si="19"/>
        <v>8.2928742486475198</v>
      </c>
      <c r="AD77" s="22">
        <f t="shared" si="19"/>
        <v>8.3279768320340608</v>
      </c>
      <c r="AE77" s="22">
        <f t="shared" si="19"/>
        <v>8.3690071541090365</v>
      </c>
      <c r="AF77" s="22">
        <f t="shared" si="19"/>
        <v>8.4139461899227097</v>
      </c>
      <c r="AG77" s="22">
        <f t="shared" si="19"/>
        <v>8.4848161666284714</v>
      </c>
      <c r="AH77" s="22">
        <f t="shared" si="19"/>
        <v>8.530201900195328</v>
      </c>
      <c r="AI77" s="22">
        <f t="shared" si="19"/>
        <v>8.584940082819065</v>
      </c>
      <c r="AJ77" s="22">
        <f t="shared" si="19"/>
        <v>8.6538642698084374</v>
      </c>
      <c r="AK77" s="22">
        <f t="shared" si="19"/>
        <v>8.6933713109418971</v>
      </c>
      <c r="AL77" s="22">
        <f t="shared" si="19"/>
        <v>8.7254841463223691</v>
      </c>
      <c r="AM77" s="22">
        <f t="shared" si="19"/>
        <v>8.7508999489761869</v>
      </c>
      <c r="AN77" s="22">
        <f t="shared" si="19"/>
        <v>8.8264084876483775</v>
      </c>
      <c r="AO77" s="22">
        <f t="shared" si="19"/>
        <v>8.881445977831179</v>
      </c>
      <c r="AP77" s="22">
        <f t="shared" si="19"/>
        <v>8.9363120412992192</v>
      </c>
      <c r="AQ77" s="22">
        <f t="shared" si="19"/>
        <v>8.9916698651004179</v>
      </c>
      <c r="AR77" s="22">
        <f t="shared" si="19"/>
        <v>9.0481493531965231</v>
      </c>
      <c r="AS77" s="22">
        <f t="shared" si="19"/>
        <v>9.0981266091826836</v>
      </c>
      <c r="AT77" s="22">
        <f t="shared" si="19"/>
        <v>8.9303705006199348</v>
      </c>
      <c r="AU77" s="22">
        <f t="shared" si="19"/>
        <v>8.7321930344623038</v>
      </c>
      <c r="AV77" s="22">
        <f t="shared" si="19"/>
        <v>8.5455310175897825</v>
      </c>
      <c r="AW77" s="22">
        <f t="shared" si="19"/>
        <v>8.351684917678579</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5.9181769692815109</v>
      </c>
      <c r="T79" s="22">
        <f t="shared" si="19"/>
        <v>5.9271012110466588</v>
      </c>
      <c r="U79" s="22">
        <f t="shared" si="19"/>
        <v>5.9370587028200514</v>
      </c>
      <c r="V79" s="22">
        <f t="shared" si="19"/>
        <v>5.9482796495098214</v>
      </c>
      <c r="W79" s="22">
        <f t="shared" si="19"/>
        <v>5.9608881842296846</v>
      </c>
      <c r="X79" s="22">
        <f t="shared" si="19"/>
        <v>5.9748419496292788</v>
      </c>
      <c r="Y79" s="22">
        <f t="shared" si="19"/>
        <v>5.9834399835939589</v>
      </c>
      <c r="Z79" s="22">
        <f t="shared" si="19"/>
        <v>5.9931618632020998</v>
      </c>
      <c r="AA79" s="22">
        <f t="shared" si="19"/>
        <v>6.003856625338293</v>
      </c>
      <c r="AB79" s="22">
        <f t="shared" si="19"/>
        <v>6.0155727738574276</v>
      </c>
      <c r="AC79" s="22">
        <f t="shared" si="19"/>
        <v>6.0281831289583518</v>
      </c>
      <c r="AD79" s="22">
        <f t="shared" si="19"/>
        <v>6.0365540939646305</v>
      </c>
      <c r="AE79" s="22">
        <f t="shared" si="19"/>
        <v>6.0457750976895239</v>
      </c>
      <c r="AF79" s="22">
        <f t="shared" si="19"/>
        <v>6.0558065326370212</v>
      </c>
      <c r="AG79" s="22">
        <f t="shared" si="19"/>
        <v>6.0667463838916067</v>
      </c>
      <c r="AH79" s="22">
        <f t="shared" si="19"/>
        <v>6.0782837810733277</v>
      </c>
      <c r="AI79" s="22">
        <f t="shared" si="19"/>
        <v>6.0855789406645071</v>
      </c>
      <c r="AJ79" s="22">
        <f t="shared" si="19"/>
        <v>6.0936189140776911</v>
      </c>
      <c r="AK79" s="22">
        <f t="shared" si="19"/>
        <v>6.1021204156892965</v>
      </c>
      <c r="AL79" s="22">
        <f t="shared" si="19"/>
        <v>6.1111928137735152</v>
      </c>
      <c r="AM79" s="22">
        <f t="shared" si="19"/>
        <v>6.1208215062438702</v>
      </c>
      <c r="AN79" s="22">
        <f t="shared" si="19"/>
        <v>6.1264011356017924</v>
      </c>
      <c r="AO79" s="22">
        <f t="shared" si="19"/>
        <v>6.1323705848771555</v>
      </c>
      <c r="AP79" s="22">
        <f t="shared" si="19"/>
        <v>6.1388481267463657</v>
      </c>
      <c r="AQ79" s="22">
        <f t="shared" si="19"/>
        <v>6.1458256221693546</v>
      </c>
      <c r="AR79" s="22">
        <f t="shared" si="19"/>
        <v>6.1532962848637549</v>
      </c>
      <c r="AS79" s="22">
        <f t="shared" si="19"/>
        <v>6.1564793871659846</v>
      </c>
      <c r="AT79" s="22">
        <f t="shared" si="19"/>
        <v>6.1584590809862165</v>
      </c>
      <c r="AU79" s="22">
        <f t="shared" si="19"/>
        <v>6.1605632042173175</v>
      </c>
      <c r="AV79" s="22">
        <f t="shared" si="19"/>
        <v>6.1630950141463323</v>
      </c>
      <c r="AW79" s="22">
        <f t="shared" si="19"/>
        <v>6.1658978552485229</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0.66064329527678245</v>
      </c>
      <c r="T80" s="22">
        <f t="shared" si="19"/>
        <v>0.66163950416309592</v>
      </c>
      <c r="U80" s="22">
        <f t="shared" si="19"/>
        <v>0.66275105425901415</v>
      </c>
      <c r="V80" s="22">
        <f t="shared" si="19"/>
        <v>0.66400364322952532</v>
      </c>
      <c r="W80" s="22">
        <f t="shared" si="19"/>
        <v>0.66541112799538771</v>
      </c>
      <c r="X80" s="22">
        <f t="shared" si="19"/>
        <v>0.66696878022561945</v>
      </c>
      <c r="Y80" s="22">
        <f t="shared" si="19"/>
        <v>0.66792857468949085</v>
      </c>
      <c r="Z80" s="22">
        <f t="shared" si="19"/>
        <v>0.66901382351086669</v>
      </c>
      <c r="AA80" s="22">
        <f t="shared" si="19"/>
        <v>0.67020767474859222</v>
      </c>
      <c r="AB80" s="22">
        <f t="shared" si="19"/>
        <v>0.67151554286504256</v>
      </c>
      <c r="AC80" s="22">
        <f t="shared" si="19"/>
        <v>0.67292323083918171</v>
      </c>
      <c r="AD80" s="22">
        <f t="shared" si="19"/>
        <v>0.6738576777026497</v>
      </c>
      <c r="AE80" s="22">
        <f t="shared" si="19"/>
        <v>0.67488701398613604</v>
      </c>
      <c r="AF80" s="22">
        <f t="shared" si="19"/>
        <v>0.67600681832359799</v>
      </c>
      <c r="AG80" s="22">
        <f t="shared" si="19"/>
        <v>0.67722802874366161</v>
      </c>
      <c r="AH80" s="22">
        <f t="shared" si="19"/>
        <v>0.67851594293288087</v>
      </c>
      <c r="AI80" s="22">
        <f t="shared" si="19"/>
        <v>0.67933029814680956</v>
      </c>
      <c r="AJ80" s="22">
        <f t="shared" si="19"/>
        <v>0.68022779657532806</v>
      </c>
      <c r="AK80" s="22">
        <f t="shared" si="19"/>
        <v>0.68117681517829387</v>
      </c>
      <c r="AL80" s="22">
        <f t="shared" si="19"/>
        <v>0.68218956268441466</v>
      </c>
      <c r="AM80" s="22">
        <f t="shared" si="19"/>
        <v>0.68326440906968477</v>
      </c>
      <c r="AN80" s="22">
        <f t="shared" si="19"/>
        <v>0.68388726045526749</v>
      </c>
      <c r="AO80" s="22">
        <f t="shared" si="19"/>
        <v>0.68455362725381597</v>
      </c>
      <c r="AP80" s="22">
        <f t="shared" si="19"/>
        <v>0.68527671218824437</v>
      </c>
      <c r="AQ80" s="22">
        <f t="shared" si="19"/>
        <v>0.68605560670136023</v>
      </c>
      <c r="AR80" s="22">
        <f t="shared" si="19"/>
        <v>0.68688955324367351</v>
      </c>
      <c r="AS80" s="22">
        <f t="shared" si="19"/>
        <v>0.68724488144779139</v>
      </c>
      <c r="AT80" s="22">
        <f t="shared" si="19"/>
        <v>0.68746587373237966</v>
      </c>
      <c r="AU80" s="22">
        <f t="shared" si="19"/>
        <v>0.68770075601323688</v>
      </c>
      <c r="AV80" s="22">
        <f t="shared" si="19"/>
        <v>0.68798338075784993</v>
      </c>
      <c r="AW80" s="22">
        <f t="shared" si="19"/>
        <v>0.68829626058410398</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0.7464781825064456</v>
      </c>
      <c r="T81" s="22">
        <f t="shared" si="19"/>
        <v>0.74863002156579395</v>
      </c>
      <c r="U81" s="22">
        <f t="shared" ref="L81:AW87" si="20">U1490</f>
        <v>0.75091746658672776</v>
      </c>
      <c r="V81" s="22">
        <f t="shared" si="20"/>
        <v>0.75338809394798667</v>
      </c>
      <c r="W81" s="22">
        <f t="shared" si="20"/>
        <v>0.75606837993222509</v>
      </c>
      <c r="X81" s="22">
        <f t="shared" si="20"/>
        <v>0.75895261595518615</v>
      </c>
      <c r="Y81" s="22">
        <f t="shared" si="20"/>
        <v>0.76077738230367509</v>
      </c>
      <c r="Z81" s="22">
        <f t="shared" si="20"/>
        <v>0.76277372839128377</v>
      </c>
      <c r="AA81" s="22">
        <f t="shared" si="20"/>
        <v>0.76491475023808209</v>
      </c>
      <c r="AB81" s="22">
        <f t="shared" si="20"/>
        <v>0.76721097681759343</v>
      </c>
      <c r="AC81" s="22">
        <f t="shared" si="20"/>
        <v>0.76963976535470546</v>
      </c>
      <c r="AD81" s="22">
        <f t="shared" si="20"/>
        <v>0.7712432299948937</v>
      </c>
      <c r="AE81" s="22">
        <f t="shared" si="20"/>
        <v>0.77297703930552408</v>
      </c>
      <c r="AF81" s="22">
        <f t="shared" si="20"/>
        <v>0.77483459705191127</v>
      </c>
      <c r="AG81" s="22">
        <f t="shared" si="20"/>
        <v>0.77683479875233064</v>
      </c>
      <c r="AH81" s="22">
        <f t="shared" si="20"/>
        <v>0.77892052003868284</v>
      </c>
      <c r="AI81" s="22">
        <f t="shared" si="20"/>
        <v>0.78019721397868425</v>
      </c>
      <c r="AJ81" s="22">
        <f t="shared" si="20"/>
        <v>0.78159134623501669</v>
      </c>
      <c r="AK81" s="22">
        <f t="shared" si="20"/>
        <v>0.78305103731798498</v>
      </c>
      <c r="AL81" s="22">
        <f t="shared" si="20"/>
        <v>0.78459696007748103</v>
      </c>
      <c r="AM81" s="22">
        <f t="shared" si="20"/>
        <v>0.78622681554218177</v>
      </c>
      <c r="AN81" s="22">
        <f t="shared" si="20"/>
        <v>0.78709674749701031</v>
      </c>
      <c r="AO81" s="22">
        <f t="shared" si="20"/>
        <v>0.78802372939145959</v>
      </c>
      <c r="AP81" s="22">
        <f t="shared" si="20"/>
        <v>0.78902971089169649</v>
      </c>
      <c r="AQ81" s="22">
        <f t="shared" si="20"/>
        <v>0.79011340226109594</v>
      </c>
      <c r="AR81" s="22">
        <f t="shared" si="20"/>
        <v>0.79127373722038208</v>
      </c>
      <c r="AS81" s="22">
        <f t="shared" si="20"/>
        <v>0.79164192505284225</v>
      </c>
      <c r="AT81" s="22">
        <f t="shared" si="20"/>
        <v>0.79178199817423089</v>
      </c>
      <c r="AU81" s="22">
        <f t="shared" si="20"/>
        <v>0.79193604722959032</v>
      </c>
      <c r="AV81" s="22">
        <f t="shared" si="20"/>
        <v>0.79215924316674524</v>
      </c>
      <c r="AW81" s="22">
        <f t="shared" si="20"/>
        <v>0.79242332845927566</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1.2354062291178025</v>
      </c>
      <c r="T82" s="22">
        <f t="shared" si="20"/>
        <v>1.238967479051527</v>
      </c>
      <c r="U82" s="22">
        <f t="shared" si="20"/>
        <v>1.2427531540971624</v>
      </c>
      <c r="V82" s="22">
        <f t="shared" si="20"/>
        <v>1.2468419921951222</v>
      </c>
      <c r="W82" s="22">
        <f t="shared" si="20"/>
        <v>1.2512778110553961</v>
      </c>
      <c r="X82" s="22">
        <f t="shared" si="20"/>
        <v>1.2560511630869964</v>
      </c>
      <c r="Y82" s="22">
        <f t="shared" si="20"/>
        <v>1.2590711143279534</v>
      </c>
      <c r="Z82" s="22">
        <f t="shared" si="20"/>
        <v>1.2623750265519189</v>
      </c>
      <c r="AA82" s="22">
        <f t="shared" si="20"/>
        <v>1.2659183742185991</v>
      </c>
      <c r="AB82" s="22">
        <f t="shared" si="20"/>
        <v>1.2697185825653041</v>
      </c>
      <c r="AC82" s="22">
        <f t="shared" si="20"/>
        <v>1.2737381782591577</v>
      </c>
      <c r="AD82" s="22">
        <f t="shared" si="20"/>
        <v>1.2763918796680953</v>
      </c>
      <c r="AE82" s="22">
        <f t="shared" si="20"/>
        <v>1.2792612988589727</v>
      </c>
      <c r="AF82" s="22">
        <f t="shared" si="20"/>
        <v>1.2823355191973718</v>
      </c>
      <c r="AG82" s="22">
        <f t="shared" si="20"/>
        <v>1.2856458123822216</v>
      </c>
      <c r="AH82" s="22">
        <f t="shared" si="20"/>
        <v>1.2890976387446629</v>
      </c>
      <c r="AI82" s="22">
        <f t="shared" si="20"/>
        <v>1.2912105412823622</v>
      </c>
      <c r="AJ82" s="22">
        <f t="shared" si="20"/>
        <v>1.2935178018481084</v>
      </c>
      <c r="AK82" s="22">
        <f t="shared" si="20"/>
        <v>1.2959335609402649</v>
      </c>
      <c r="AL82" s="22">
        <f t="shared" si="20"/>
        <v>1.298492031705484</v>
      </c>
      <c r="AM82" s="22">
        <f t="shared" si="20"/>
        <v>1.3011894093929235</v>
      </c>
      <c r="AN82" s="22">
        <f t="shared" si="20"/>
        <v>1.3026291291075638</v>
      </c>
      <c r="AO82" s="22">
        <f t="shared" si="20"/>
        <v>1.304163265313443</v>
      </c>
      <c r="AP82" s="22">
        <f t="shared" si="20"/>
        <v>1.3058281442622117</v>
      </c>
      <c r="AQ82" s="22">
        <f t="shared" si="20"/>
        <v>1.307621631465953</v>
      </c>
      <c r="AR82" s="22">
        <f t="shared" si="20"/>
        <v>1.3095419622541242</v>
      </c>
      <c r="AS82" s="22">
        <f t="shared" si="20"/>
        <v>1.3101513056379845</v>
      </c>
      <c r="AT82" s="22">
        <f t="shared" si="20"/>
        <v>1.3103831238086305</v>
      </c>
      <c r="AU82" s="22">
        <f t="shared" si="20"/>
        <v>1.3106380718661095</v>
      </c>
      <c r="AV82" s="22">
        <f t="shared" si="20"/>
        <v>1.311007456608406</v>
      </c>
      <c r="AW82" s="22">
        <f t="shared" si="20"/>
        <v>1.3114445124032788</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0.18237965681913762</v>
      </c>
      <c r="T83" s="22">
        <f t="shared" si="20"/>
        <v>0.18465941344182754</v>
      </c>
      <c r="U83" s="22">
        <f t="shared" si="20"/>
        <v>0.18574555739497409</v>
      </c>
      <c r="V83" s="22">
        <f t="shared" si="20"/>
        <v>0.18650574563616654</v>
      </c>
      <c r="W83" s="22">
        <f t="shared" si="20"/>
        <v>0.18747992207419362</v>
      </c>
      <c r="X83" s="22">
        <f t="shared" si="20"/>
        <v>0.18873342715272604</v>
      </c>
      <c r="Y83" s="22">
        <f t="shared" si="20"/>
        <v>0.19029518325327599</v>
      </c>
      <c r="Z83" s="22">
        <f t="shared" si="20"/>
        <v>0.19204574669671481</v>
      </c>
      <c r="AA83" s="22">
        <f t="shared" si="20"/>
        <v>0.19372448684563412</v>
      </c>
      <c r="AB83" s="22">
        <f t="shared" si="20"/>
        <v>0.19557701634583011</v>
      </c>
      <c r="AC83" s="22">
        <f t="shared" si="20"/>
        <v>0.19738098938647575</v>
      </c>
      <c r="AD83" s="22">
        <f t="shared" si="20"/>
        <v>0.19984051089817545</v>
      </c>
      <c r="AE83" s="22">
        <f t="shared" si="20"/>
        <v>0.20244993820635537</v>
      </c>
      <c r="AF83" s="22">
        <f t="shared" si="20"/>
        <v>0.20519013494250241</v>
      </c>
      <c r="AG83" s="22">
        <f t="shared" si="20"/>
        <v>0.20838244537912598</v>
      </c>
      <c r="AH83" s="22">
        <f t="shared" si="20"/>
        <v>0.21130756767700037</v>
      </c>
      <c r="AI83" s="22">
        <f t="shared" si="20"/>
        <v>0.21463122031994444</v>
      </c>
      <c r="AJ83" s="22">
        <f t="shared" si="20"/>
        <v>0.21828300499608402</v>
      </c>
      <c r="AK83" s="22">
        <f t="shared" si="20"/>
        <v>0.22160992279515479</v>
      </c>
      <c r="AL83" s="22">
        <f t="shared" si="20"/>
        <v>0.22493806582344569</v>
      </c>
      <c r="AM83" s="22">
        <f t="shared" si="20"/>
        <v>0.22827856439909208</v>
      </c>
      <c r="AN83" s="22">
        <f t="shared" si="20"/>
        <v>0.23200098290928767</v>
      </c>
      <c r="AO83" s="22">
        <f t="shared" si="20"/>
        <v>0.23548850849177477</v>
      </c>
      <c r="AP83" s="22">
        <f t="shared" si="20"/>
        <v>0.23907316117222818</v>
      </c>
      <c r="AQ83" s="22">
        <f t="shared" si="20"/>
        <v>0.242771330480338</v>
      </c>
      <c r="AR83" s="22">
        <f t="shared" si="20"/>
        <v>0.24659997472758782</v>
      </c>
      <c r="AS83" s="22">
        <f t="shared" si="20"/>
        <v>0.25062007093017036</v>
      </c>
      <c r="AT83" s="22">
        <f t="shared" si="20"/>
        <v>0.25076800359284523</v>
      </c>
      <c r="AU83" s="22">
        <f t="shared" si="20"/>
        <v>0.25031853911785651</v>
      </c>
      <c r="AV83" s="22">
        <f t="shared" si="20"/>
        <v>0.25003861639292702</v>
      </c>
      <c r="AW83" s="22">
        <f t="shared" si="20"/>
        <v>0.24957555276768462</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0.66033099204763357</v>
      </c>
      <c r="U101" s="22">
        <f t="shared" si="22"/>
        <v>0.66015814291429842</v>
      </c>
      <c r="V101" s="22">
        <f t="shared" si="22"/>
        <v>0.66004302883480792</v>
      </c>
      <c r="W101" s="22">
        <f t="shared" si="22"/>
        <v>0.65994333251476955</v>
      </c>
      <c r="X101" s="22">
        <f t="shared" si="22"/>
        <v>0.6598331232465795</v>
      </c>
      <c r="Y101" s="22">
        <f t="shared" si="22"/>
        <v>0.65970938088638198</v>
      </c>
      <c r="Z101" s="22">
        <f t="shared" ref="L101:AW108" si="23">Z1510</f>
        <v>0.65958022711116759</v>
      </c>
      <c r="AA101" s="22">
        <f t="shared" si="23"/>
        <v>0.65944237811394946</v>
      </c>
      <c r="AB101" s="22">
        <f t="shared" si="23"/>
        <v>0.6593081698605231</v>
      </c>
      <c r="AC101" s="22">
        <f t="shared" si="23"/>
        <v>0.65916618135661631</v>
      </c>
      <c r="AD101" s="22">
        <f t="shared" si="23"/>
        <v>0.65902678805818449</v>
      </c>
      <c r="AE101" s="22">
        <f t="shared" si="23"/>
        <v>0.65886559093377073</v>
      </c>
      <c r="AF101" s="22">
        <f t="shared" si="23"/>
        <v>0.65869872877506552</v>
      </c>
      <c r="AG101" s="22">
        <f t="shared" si="23"/>
        <v>0.65852727991652549</v>
      </c>
      <c r="AH101" s="22">
        <f t="shared" si="23"/>
        <v>0.65833751540091701</v>
      </c>
      <c r="AI101" s="22">
        <f t="shared" si="23"/>
        <v>0.65816098395690403</v>
      </c>
      <c r="AJ101" s="22">
        <f t="shared" si="23"/>
        <v>0.65797638880913212</v>
      </c>
      <c r="AK101" s="22">
        <f t="shared" si="23"/>
        <v>0.65778024658613199</v>
      </c>
      <c r="AL101" s="22">
        <f t="shared" si="23"/>
        <v>0.6575996737161971</v>
      </c>
      <c r="AM101" s="22">
        <f t="shared" si="23"/>
        <v>0.65742092862125623</v>
      </c>
      <c r="AN101" s="22">
        <f t="shared" si="23"/>
        <v>0.65724351924445956</v>
      </c>
      <c r="AO101" s="22">
        <f t="shared" si="23"/>
        <v>0.65705997240052727</v>
      </c>
      <c r="AP101" s="22">
        <f t="shared" si="23"/>
        <v>0.65688763640687031</v>
      </c>
      <c r="AQ101" s="22">
        <f t="shared" si="23"/>
        <v>0.65671358006629965</v>
      </c>
      <c r="AR101" s="22">
        <f t="shared" si="23"/>
        <v>0.65653731541106508</v>
      </c>
      <c r="AS101" s="22">
        <f t="shared" si="23"/>
        <v>0.65635837085441318</v>
      </c>
      <c r="AT101" s="22">
        <f t="shared" si="23"/>
        <v>0.65618176804877137</v>
      </c>
      <c r="AU101" s="22">
        <f t="shared" si="23"/>
        <v>0.65614399445608407</v>
      </c>
      <c r="AV101" s="22">
        <f t="shared" si="23"/>
        <v>0.65612746151081058</v>
      </c>
      <c r="AW101" s="22">
        <f t="shared" si="23"/>
        <v>0.65610489958991924</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8.716369095028766E-3</v>
      </c>
      <c r="U102" s="22">
        <f t="shared" si="23"/>
        <v>8.7140874864687409E-3</v>
      </c>
      <c r="V102" s="22">
        <f t="shared" si="23"/>
        <v>8.7125679806194633E-3</v>
      </c>
      <c r="W102" s="22">
        <f t="shared" si="23"/>
        <v>8.71125198919496E-3</v>
      </c>
      <c r="X102" s="22">
        <f t="shared" si="23"/>
        <v>8.7097972268548509E-3</v>
      </c>
      <c r="Y102" s="22">
        <f t="shared" si="23"/>
        <v>8.7081638277002413E-3</v>
      </c>
      <c r="Z102" s="22">
        <f t="shared" si="23"/>
        <v>8.7064589978674157E-3</v>
      </c>
      <c r="AA102" s="22">
        <f t="shared" si="23"/>
        <v>8.7046393911041336E-3</v>
      </c>
      <c r="AB102" s="22">
        <f t="shared" si="23"/>
        <v>8.7028678421589047E-3</v>
      </c>
      <c r="AC102" s="22">
        <f t="shared" si="23"/>
        <v>8.7009935939073389E-3</v>
      </c>
      <c r="AD102" s="22">
        <f t="shared" si="23"/>
        <v>8.6991536023680385E-3</v>
      </c>
      <c r="AE102" s="22">
        <f t="shared" si="23"/>
        <v>8.697025800325775E-3</v>
      </c>
      <c r="AF102" s="22">
        <f t="shared" si="23"/>
        <v>8.6948232198308644E-3</v>
      </c>
      <c r="AG102" s="22">
        <f t="shared" si="23"/>
        <v>8.6925600948981347E-3</v>
      </c>
      <c r="AH102" s="22">
        <f t="shared" si="23"/>
        <v>8.6900552032921075E-3</v>
      </c>
      <c r="AI102" s="22">
        <f t="shared" si="23"/>
        <v>8.6877249882311349E-3</v>
      </c>
      <c r="AJ102" s="22">
        <f t="shared" si="23"/>
        <v>8.6852883322805479E-3</v>
      </c>
      <c r="AK102" s="22">
        <f t="shared" si="23"/>
        <v>8.6826992549369417E-3</v>
      </c>
      <c r="AL102" s="22">
        <f t="shared" si="23"/>
        <v>8.6803156930538028E-3</v>
      </c>
      <c r="AM102" s="22">
        <f t="shared" si="23"/>
        <v>8.6779562578005835E-3</v>
      </c>
      <c r="AN102" s="22">
        <f t="shared" si="23"/>
        <v>8.6756144540268663E-3</v>
      </c>
      <c r="AO102" s="22">
        <f t="shared" si="23"/>
        <v>8.6731916356869616E-3</v>
      </c>
      <c r="AP102" s="22">
        <f t="shared" si="23"/>
        <v>8.6709168005706886E-3</v>
      </c>
      <c r="AQ102" s="22">
        <f t="shared" si="23"/>
        <v>8.6686192568751572E-3</v>
      </c>
      <c r="AR102" s="22">
        <f t="shared" si="23"/>
        <v>8.6662925634260583E-3</v>
      </c>
      <c r="AS102" s="22">
        <f t="shared" si="23"/>
        <v>8.6639304952782579E-3</v>
      </c>
      <c r="AT102" s="22">
        <f t="shared" si="23"/>
        <v>8.6615993382437827E-3</v>
      </c>
      <c r="AU102" s="22">
        <f t="shared" si="23"/>
        <v>8.6611007268203102E-3</v>
      </c>
      <c r="AV102" s="22">
        <f t="shared" si="23"/>
        <v>8.6608824919427018E-3</v>
      </c>
      <c r="AW102" s="22">
        <f t="shared" si="23"/>
        <v>8.6605846745869321E-3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1.0697375599739958</v>
      </c>
      <c r="T103" s="22">
        <f t="shared" si="23"/>
        <v>1.0902746861236994</v>
      </c>
      <c r="U103" s="22">
        <f t="shared" si="23"/>
        <v>1.0993610376049749</v>
      </c>
      <c r="V103" s="22">
        <f t="shared" si="23"/>
        <v>1.1055317488808671</v>
      </c>
      <c r="W103" s="22">
        <f t="shared" si="23"/>
        <v>1.114042783533054</v>
      </c>
      <c r="X103" s="22">
        <f t="shared" si="23"/>
        <v>1.1255019608985373</v>
      </c>
      <c r="Y103" s="22">
        <f t="shared" si="23"/>
        <v>1.1383094321884937</v>
      </c>
      <c r="Z103" s="22">
        <f t="shared" si="23"/>
        <v>1.1530954706169447</v>
      </c>
      <c r="AA103" s="22">
        <f t="shared" si="23"/>
        <v>1.1673335790255206</v>
      </c>
      <c r="AB103" s="22">
        <f t="shared" si="23"/>
        <v>1.1833804240663248</v>
      </c>
      <c r="AC103" s="22">
        <f t="shared" si="23"/>
        <v>1.199093655931013</v>
      </c>
      <c r="AD103" s="22">
        <f t="shared" si="23"/>
        <v>1.2154336714808203</v>
      </c>
      <c r="AE103" s="22">
        <f t="shared" si="23"/>
        <v>1.2330657939167029</v>
      </c>
      <c r="AF103" s="22">
        <f t="shared" si="23"/>
        <v>1.2517808839126041</v>
      </c>
      <c r="AG103" s="22">
        <f t="shared" si="23"/>
        <v>1.2745400949615155</v>
      </c>
      <c r="AH103" s="22">
        <f t="shared" si="23"/>
        <v>1.2946207977670678</v>
      </c>
      <c r="AI103" s="22">
        <f t="shared" si="23"/>
        <v>1.3166200838524398</v>
      </c>
      <c r="AJ103" s="22">
        <f t="shared" si="23"/>
        <v>1.3413254138497963</v>
      </c>
      <c r="AK103" s="22">
        <f t="shared" si="23"/>
        <v>1.3627867701321592</v>
      </c>
      <c r="AL103" s="22">
        <f t="shared" si="23"/>
        <v>1.3839933632562493</v>
      </c>
      <c r="AM103" s="22">
        <f t="shared" si="23"/>
        <v>1.4050476650877615</v>
      </c>
      <c r="AN103" s="22">
        <f t="shared" si="23"/>
        <v>1.430308011119523</v>
      </c>
      <c r="AO103" s="22">
        <f t="shared" si="23"/>
        <v>1.4532752046805777</v>
      </c>
      <c r="AP103" s="22">
        <f t="shared" si="23"/>
        <v>1.4768848910932086</v>
      </c>
      <c r="AQ103" s="22">
        <f t="shared" si="23"/>
        <v>1.501267584025247</v>
      </c>
      <c r="AR103" s="22">
        <f t="shared" si="23"/>
        <v>1.5265557034118331</v>
      </c>
      <c r="AS103" s="22">
        <f t="shared" si="23"/>
        <v>1.5515803198931286</v>
      </c>
      <c r="AT103" s="22">
        <f t="shared" si="23"/>
        <v>1.5434619285661819</v>
      </c>
      <c r="AU103" s="22">
        <f t="shared" si="23"/>
        <v>1.5304743474299325</v>
      </c>
      <c r="AV103" s="22">
        <f t="shared" si="23"/>
        <v>1.5191308401808876</v>
      </c>
      <c r="AW103" s="22">
        <f t="shared" si="23"/>
        <v>1.5064636065992889</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3.9455372541989715</v>
      </c>
      <c r="T104" s="22">
        <f t="shared" si="23"/>
        <v>3.983537794955585</v>
      </c>
      <c r="U104" s="22">
        <f t="shared" si="23"/>
        <v>3.9954682915040767</v>
      </c>
      <c r="V104" s="22">
        <f t="shared" si="23"/>
        <v>4.000971526521468</v>
      </c>
      <c r="W104" s="22">
        <f t="shared" si="23"/>
        <v>4.0118965060674787</v>
      </c>
      <c r="X104" s="22">
        <f t="shared" si="23"/>
        <v>4.0294776869881064</v>
      </c>
      <c r="Y104" s="22">
        <f t="shared" si="23"/>
        <v>4.0479172602769937</v>
      </c>
      <c r="Z104" s="22">
        <f t="shared" si="23"/>
        <v>4.070633923298562</v>
      </c>
      <c r="AA104" s="22">
        <f t="shared" si="23"/>
        <v>4.092015931071999</v>
      </c>
      <c r="AB104" s="22">
        <f t="shared" si="23"/>
        <v>4.1171819635966012</v>
      </c>
      <c r="AC104" s="22">
        <f t="shared" si="23"/>
        <v>4.1414260555186848</v>
      </c>
      <c r="AD104" s="22">
        <f t="shared" si="23"/>
        <v>4.1558135793554394</v>
      </c>
      <c r="AE104" s="22">
        <f t="shared" si="23"/>
        <v>4.1721625024416404</v>
      </c>
      <c r="AF104" s="22">
        <f t="shared" si="23"/>
        <v>4.1899219136601493</v>
      </c>
      <c r="AG104" s="22">
        <f t="shared" si="23"/>
        <v>4.2151073249647553</v>
      </c>
      <c r="AH104" s="22">
        <f t="shared" si="23"/>
        <v>4.233679750406238</v>
      </c>
      <c r="AI104" s="22">
        <f t="shared" si="23"/>
        <v>4.2534822878476417</v>
      </c>
      <c r="AJ104" s="22">
        <f t="shared" si="23"/>
        <v>4.2775100420578918</v>
      </c>
      <c r="AK104" s="22">
        <f t="shared" si="23"/>
        <v>4.2938079252411132</v>
      </c>
      <c r="AL104" s="22">
        <f t="shared" si="23"/>
        <v>4.3084000425693434</v>
      </c>
      <c r="AM104" s="22">
        <f t="shared" si="23"/>
        <v>4.3214723129941151</v>
      </c>
      <c r="AN104" s="22">
        <f t="shared" si="23"/>
        <v>4.3463830537923682</v>
      </c>
      <c r="AO104" s="22">
        <f t="shared" si="23"/>
        <v>4.3659310764605577</v>
      </c>
      <c r="AP104" s="22">
        <f t="shared" si="23"/>
        <v>4.385705734096546</v>
      </c>
      <c r="AQ104" s="22">
        <f t="shared" si="23"/>
        <v>4.4058914606443951</v>
      </c>
      <c r="AR104" s="22">
        <f t="shared" si="23"/>
        <v>4.4266651722673496</v>
      </c>
      <c r="AS104" s="22">
        <f t="shared" si="23"/>
        <v>4.4443598547580718</v>
      </c>
      <c r="AT104" s="22">
        <f t="shared" si="23"/>
        <v>4.4018303416026736</v>
      </c>
      <c r="AU104" s="22">
        <f t="shared" si="23"/>
        <v>4.3509353276040725</v>
      </c>
      <c r="AV104" s="22">
        <f t="shared" si="23"/>
        <v>4.3033191427343587</v>
      </c>
      <c r="AW104" s="22">
        <f t="shared" si="23"/>
        <v>4.2537717619152566</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2.2781419225643352E-4</v>
      </c>
      <c r="U105" s="22">
        <f t="shared" si="23"/>
        <v>2.2775455930543296E-4</v>
      </c>
      <c r="V105" s="22">
        <f t="shared" si="23"/>
        <v>2.2771484494800868E-4</v>
      </c>
      <c r="W105" s="22">
        <f t="shared" si="23"/>
        <v>2.2768044971759548E-4</v>
      </c>
      <c r="X105" s="22">
        <f t="shared" si="23"/>
        <v>2.2764242752006987E-4</v>
      </c>
      <c r="Y105" s="22">
        <f t="shared" si="23"/>
        <v>2.2759973640580172E-4</v>
      </c>
      <c r="Z105" s="22">
        <f t="shared" si="23"/>
        <v>2.2755517835335276E-4</v>
      </c>
      <c r="AA105" s="22">
        <f t="shared" si="23"/>
        <v>2.2750762044931251E-4</v>
      </c>
      <c r="AB105" s="22">
        <f t="shared" si="23"/>
        <v>2.274613186018804E-4</v>
      </c>
      <c r="AC105" s="22">
        <f t="shared" si="23"/>
        <v>2.274123325680326E-4</v>
      </c>
      <c r="AD105" s="22">
        <f t="shared" si="23"/>
        <v>2.2736424188007362E-4</v>
      </c>
      <c r="AE105" s="22">
        <f t="shared" si="23"/>
        <v>2.273086288721509E-4</v>
      </c>
      <c r="AF105" s="22">
        <f t="shared" si="23"/>
        <v>2.2725106142739755E-4</v>
      </c>
      <c r="AG105" s="22">
        <f t="shared" si="23"/>
        <v>2.2719191157120124E-4</v>
      </c>
      <c r="AH105" s="22">
        <f t="shared" si="23"/>
        <v>2.2712644281331636E-4</v>
      </c>
      <c r="AI105" s="22">
        <f t="shared" si="23"/>
        <v>2.2706553946513184E-4</v>
      </c>
      <c r="AJ105" s="22">
        <f t="shared" si="23"/>
        <v>2.2700185413915055E-4</v>
      </c>
      <c r="AK105" s="22">
        <f t="shared" si="23"/>
        <v>2.2693418507221548E-4</v>
      </c>
      <c r="AL105" s="22">
        <f t="shared" si="23"/>
        <v>2.2687188743208798E-4</v>
      </c>
      <c r="AM105" s="22">
        <f t="shared" si="23"/>
        <v>2.2681022037433337E-4</v>
      </c>
      <c r="AN105" s="22">
        <f t="shared" si="23"/>
        <v>2.2674901413933848E-4</v>
      </c>
      <c r="AO105" s="22">
        <f t="shared" si="23"/>
        <v>2.2668569047818186E-4</v>
      </c>
      <c r="AP105" s="22">
        <f t="shared" si="23"/>
        <v>2.2662623456037019E-4</v>
      </c>
      <c r="AQ105" s="22">
        <f t="shared" si="23"/>
        <v>2.2656618512287334E-4</v>
      </c>
      <c r="AR105" s="22">
        <f t="shared" si="23"/>
        <v>2.2650537381681743E-4</v>
      </c>
      <c r="AS105" s="22">
        <f t="shared" si="23"/>
        <v>2.264436379447725E-4</v>
      </c>
      <c r="AT105" s="22">
        <f t="shared" si="23"/>
        <v>2.263827099768261E-4</v>
      </c>
      <c r="AU105" s="22">
        <f t="shared" si="23"/>
        <v>2.2636967808734897E-4</v>
      </c>
      <c r="AV105" s="22">
        <f t="shared" si="23"/>
        <v>2.2636397422122966E-4</v>
      </c>
      <c r="AW105" s="22">
        <f t="shared" si="23"/>
        <v>2.2635619035852204E-4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1.5035736688924619E-6</v>
      </c>
      <c r="U106" s="22">
        <f t="shared" si="23"/>
        <v>1.503180091415858E-6</v>
      </c>
      <c r="V106" s="22">
        <f t="shared" si="23"/>
        <v>1.5029179766568576E-6</v>
      </c>
      <c r="W106" s="22">
        <f t="shared" si="23"/>
        <v>1.5026909681361304E-6</v>
      </c>
      <c r="X106" s="22">
        <f t="shared" si="23"/>
        <v>1.5024400216324613E-6</v>
      </c>
      <c r="Y106" s="22">
        <f t="shared" si="23"/>
        <v>1.5021582602782918E-6</v>
      </c>
      <c r="Z106" s="22">
        <f t="shared" si="23"/>
        <v>1.5018641771321288E-6</v>
      </c>
      <c r="AA106" s="22">
        <f t="shared" si="23"/>
        <v>1.5015502949654626E-6</v>
      </c>
      <c r="AB106" s="22">
        <f t="shared" si="23"/>
        <v>1.5012447027724111E-6</v>
      </c>
      <c r="AC106" s="22">
        <f t="shared" si="23"/>
        <v>1.5009213949490153E-6</v>
      </c>
      <c r="AD106" s="22">
        <f t="shared" si="23"/>
        <v>1.5006039964084863E-6</v>
      </c>
      <c r="AE106" s="22">
        <f t="shared" si="23"/>
        <v>1.5002369505561962E-6</v>
      </c>
      <c r="AF106" s="22">
        <f t="shared" si="23"/>
        <v>1.4998570054208242E-6</v>
      </c>
      <c r="AG106" s="22">
        <f t="shared" si="23"/>
        <v>1.4994666163699281E-6</v>
      </c>
      <c r="AH106" s="22">
        <f t="shared" si="23"/>
        <v>1.4990345225678884E-6</v>
      </c>
      <c r="AI106" s="22">
        <f t="shared" si="23"/>
        <v>1.4986325604698704E-6</v>
      </c>
      <c r="AJ106" s="22">
        <f t="shared" si="23"/>
        <v>1.4982122373183941E-6</v>
      </c>
      <c r="AK106" s="22">
        <f t="shared" si="23"/>
        <v>1.4977656214766223E-6</v>
      </c>
      <c r="AL106" s="22">
        <f t="shared" si="23"/>
        <v>1.4973544570517807E-6</v>
      </c>
      <c r="AM106" s="22">
        <f t="shared" si="23"/>
        <v>1.4969474544706005E-6</v>
      </c>
      <c r="AN106" s="22">
        <f t="shared" si="23"/>
        <v>1.4965434933196341E-6</v>
      </c>
      <c r="AO106" s="22">
        <f t="shared" si="23"/>
        <v>1.4961255571560006E-6</v>
      </c>
      <c r="AP106" s="22">
        <f t="shared" si="23"/>
        <v>1.4957331480984435E-6</v>
      </c>
      <c r="AQ106" s="22">
        <f t="shared" si="23"/>
        <v>1.4953368218109643E-6</v>
      </c>
      <c r="AR106" s="22">
        <f t="shared" si="23"/>
        <v>1.4949354671909952E-6</v>
      </c>
      <c r="AS106" s="22">
        <f t="shared" si="23"/>
        <v>1.4945280104354992E-6</v>
      </c>
      <c r="AT106" s="22">
        <f t="shared" si="23"/>
        <v>1.4941258858470524E-6</v>
      </c>
      <c r="AU106" s="22">
        <f t="shared" si="23"/>
        <v>1.4940398753765033E-6</v>
      </c>
      <c r="AV106" s="22">
        <f t="shared" si="23"/>
        <v>1.494002229860116E-6</v>
      </c>
      <c r="AW106" s="22">
        <f t="shared" si="23"/>
        <v>1.4939508563662457E-6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0.18452972909551421</v>
      </c>
      <c r="T107" s="22">
        <f t="shared" si="23"/>
        <v>0.18807238335633814</v>
      </c>
      <c r="U107" s="22">
        <f t="shared" si="23"/>
        <v>0.18963977898685819</v>
      </c>
      <c r="V107" s="22">
        <f t="shared" si="23"/>
        <v>0.19070422668194953</v>
      </c>
      <c r="W107" s="22">
        <f t="shared" si="23"/>
        <v>0.19217238015945179</v>
      </c>
      <c r="X107" s="22">
        <f t="shared" si="23"/>
        <v>0.19414908825499771</v>
      </c>
      <c r="Y107" s="22">
        <f t="shared" si="23"/>
        <v>0.19635837705251516</v>
      </c>
      <c r="Z107" s="22">
        <f t="shared" si="23"/>
        <v>0.19890896868142294</v>
      </c>
      <c r="AA107" s="22">
        <f t="shared" si="23"/>
        <v>0.20136504238190225</v>
      </c>
      <c r="AB107" s="22">
        <f t="shared" si="23"/>
        <v>0.20413312315144103</v>
      </c>
      <c r="AC107" s="22">
        <f t="shared" si="23"/>
        <v>0.20684365564809976</v>
      </c>
      <c r="AD107" s="22">
        <f t="shared" si="23"/>
        <v>0.20966230833044147</v>
      </c>
      <c r="AE107" s="22">
        <f t="shared" si="23"/>
        <v>0.21270384945063117</v>
      </c>
      <c r="AF107" s="22">
        <f t="shared" si="23"/>
        <v>0.21593220247492415</v>
      </c>
      <c r="AG107" s="22">
        <f t="shared" si="23"/>
        <v>0.21985816638086139</v>
      </c>
      <c r="AH107" s="22">
        <f t="shared" si="23"/>
        <v>0.22332208761481911</v>
      </c>
      <c r="AI107" s="22">
        <f t="shared" si="23"/>
        <v>0.2271169644645458</v>
      </c>
      <c r="AJ107" s="22">
        <f t="shared" si="23"/>
        <v>0.23137863388908983</v>
      </c>
      <c r="AK107" s="22">
        <f t="shared" si="23"/>
        <v>0.23508071784779747</v>
      </c>
      <c r="AL107" s="22">
        <f t="shared" si="23"/>
        <v>0.23873885516170298</v>
      </c>
      <c r="AM107" s="22">
        <f t="shared" si="23"/>
        <v>0.24237072222763881</v>
      </c>
      <c r="AN107" s="22">
        <f t="shared" si="23"/>
        <v>0.24672813191811771</v>
      </c>
      <c r="AO107" s="22">
        <f t="shared" si="23"/>
        <v>0.25068997280739963</v>
      </c>
      <c r="AP107" s="22">
        <f t="shared" si="23"/>
        <v>0.25476264371357848</v>
      </c>
      <c r="AQ107" s="22">
        <f t="shared" si="23"/>
        <v>0.25896865824435505</v>
      </c>
      <c r="AR107" s="22">
        <f t="shared" si="23"/>
        <v>0.26333085883854118</v>
      </c>
      <c r="AS107" s="22">
        <f t="shared" si="23"/>
        <v>0.26764760518156461</v>
      </c>
      <c r="AT107" s="22">
        <f t="shared" si="23"/>
        <v>0.26624718267766634</v>
      </c>
      <c r="AU107" s="22">
        <f t="shared" si="23"/>
        <v>0.26400682493166328</v>
      </c>
      <c r="AV107" s="22">
        <f t="shared" si="23"/>
        <v>0.26205006993120306</v>
      </c>
      <c r="AW107" s="22">
        <f t="shared" si="23"/>
        <v>0.25986497213837728</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0.10256796891953314</v>
      </c>
      <c r="U109" s="22">
        <f t="shared" si="24"/>
        <v>0.10301316391776208</v>
      </c>
      <c r="V109" s="22">
        <f t="shared" si="24"/>
        <v>0.10330965491789675</v>
      </c>
      <c r="W109" s="22">
        <f t="shared" si="24"/>
        <v>0.10356643551127631</v>
      </c>
      <c r="X109" s="22">
        <f t="shared" si="24"/>
        <v>0.10385029354405896</v>
      </c>
      <c r="Y109" s="22">
        <f t="shared" si="24"/>
        <v>0.10416900778211166</v>
      </c>
      <c r="Z109" s="22">
        <f t="shared" si="24"/>
        <v>0.10450165981002997</v>
      </c>
      <c r="AA109" s="22">
        <f t="shared" si="24"/>
        <v>0.10485670749171808</v>
      </c>
      <c r="AB109" s="22">
        <f t="shared" si="24"/>
        <v>0.10520237797321619</v>
      </c>
      <c r="AC109" s="22">
        <f t="shared" si="24"/>
        <v>0.105568087482576</v>
      </c>
      <c r="AD109" s="22">
        <f t="shared" si="24"/>
        <v>0.10592711270909047</v>
      </c>
      <c r="AE109" s="22">
        <f t="shared" si="24"/>
        <v>0.10634229647156151</v>
      </c>
      <c r="AF109" s="22">
        <f t="shared" si="24"/>
        <v>0.10677207125270115</v>
      </c>
      <c r="AG109" s="22">
        <f t="shared" si="24"/>
        <v>0.10721365966452229</v>
      </c>
      <c r="AH109" s="22">
        <f t="shared" si="24"/>
        <v>0.10770242238817668</v>
      </c>
      <c r="AI109" s="22">
        <f t="shared" si="24"/>
        <v>0.10815710164741503</v>
      </c>
      <c r="AJ109" s="22">
        <f t="shared" si="24"/>
        <v>0.1086325500046017</v>
      </c>
      <c r="AK109" s="22">
        <f t="shared" si="24"/>
        <v>0.10913773932743116</v>
      </c>
      <c r="AL109" s="22">
        <f t="shared" si="24"/>
        <v>0.10960282779481145</v>
      </c>
      <c r="AM109" s="22">
        <f t="shared" si="24"/>
        <v>0.11006320859447333</v>
      </c>
      <c r="AN109" s="22">
        <f t="shared" si="24"/>
        <v>0.11052014908161854</v>
      </c>
      <c r="AO109" s="22">
        <f t="shared" si="24"/>
        <v>0.11099289739850469</v>
      </c>
      <c r="AP109" s="22">
        <f t="shared" si="24"/>
        <v>0.11143677074001665</v>
      </c>
      <c r="AQ109" s="22">
        <f t="shared" si="24"/>
        <v>0.11188507505451871</v>
      </c>
      <c r="AR109" s="22">
        <f t="shared" si="24"/>
        <v>0.11233906716521613</v>
      </c>
      <c r="AS109" s="22">
        <f t="shared" si="24"/>
        <v>0.11279996170396522</v>
      </c>
      <c r="AT109" s="22">
        <f t="shared" si="24"/>
        <v>0.11325482476418408</v>
      </c>
      <c r="AU109" s="22">
        <f t="shared" si="24"/>
        <v>0.11335211547201153</v>
      </c>
      <c r="AV109" s="22">
        <f t="shared" si="24"/>
        <v>0.11339469818214519</v>
      </c>
      <c r="AW109" s="22">
        <f t="shared" si="24"/>
        <v>0.11345280928827317</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0.39896862767573887</v>
      </c>
      <c r="T122" s="22">
        <f t="shared" si="27"/>
        <v>0.40321283456693657</v>
      </c>
      <c r="U122" s="22">
        <f t="shared" si="27"/>
        <v>0.40595301384735027</v>
      </c>
      <c r="V122" s="22">
        <f t="shared" si="27"/>
        <v>0.40835304471991996</v>
      </c>
      <c r="W122" s="22">
        <f t="shared" si="27"/>
        <v>0.41114993702046576</v>
      </c>
      <c r="X122" s="22">
        <f t="shared" si="27"/>
        <v>0.41443696662226326</v>
      </c>
      <c r="Y122" s="22">
        <f t="shared" si="27"/>
        <v>0.41772018420906898</v>
      </c>
      <c r="Z122" s="22">
        <f t="shared" si="27"/>
        <v>0.42136175152152827</v>
      </c>
      <c r="AA122" s="22">
        <f t="shared" si="27"/>
        <v>0.42499428203574913</v>
      </c>
      <c r="AB122" s="22">
        <f t="shared" si="27"/>
        <v>0.42896425556175999</v>
      </c>
      <c r="AC122" s="22">
        <f t="shared" si="27"/>
        <v>0.43295570355388763</v>
      </c>
      <c r="AD122" s="22">
        <f t="shared" si="27"/>
        <v>0.43752667451708871</v>
      </c>
      <c r="AE122" s="22">
        <f t="shared" si="27"/>
        <v>0.44239883896783144</v>
      </c>
      <c r="AF122" s="22">
        <f t="shared" si="27"/>
        <v>0.44754643431448016</v>
      </c>
      <c r="AG122" s="22">
        <f t="shared" si="27"/>
        <v>0.45343947243110339</v>
      </c>
      <c r="AH122" s="22">
        <f t="shared" si="27"/>
        <v>0.45903391659174836</v>
      </c>
      <c r="AI122" s="22">
        <f t="shared" si="27"/>
        <v>0.46484826030601123</v>
      </c>
      <c r="AJ122" s="22">
        <f t="shared" si="27"/>
        <v>0.47122457399912715</v>
      </c>
      <c r="AK122" s="22">
        <f t="shared" si="27"/>
        <v>0.47720223400980599</v>
      </c>
      <c r="AL122" s="22">
        <f t="shared" si="27"/>
        <v>0.48325996486403272</v>
      </c>
      <c r="AM122" s="22">
        <f t="shared" si="27"/>
        <v>0.489414318161845</v>
      </c>
      <c r="AN122" s="22">
        <f t="shared" si="27"/>
        <v>0.49576579726036363</v>
      </c>
      <c r="AO122" s="22">
        <f t="shared" si="27"/>
        <v>0.50183295393779026</v>
      </c>
      <c r="AP122" s="22">
        <f t="shared" si="27"/>
        <v>0.50811157044094912</v>
      </c>
      <c r="AQ122" s="22">
        <f t="shared" si="27"/>
        <v>0.51462758756280891</v>
      </c>
      <c r="AR122" s="22">
        <f t="shared" si="27"/>
        <v>0.52140819352163892</v>
      </c>
      <c r="AS122" s="22">
        <f t="shared" si="27"/>
        <v>0.52805942521928262</v>
      </c>
      <c r="AT122" s="22">
        <f t="shared" si="27"/>
        <v>0.52889195975917036</v>
      </c>
      <c r="AU122" s="22">
        <f t="shared" si="27"/>
        <v>0.52884769524860809</v>
      </c>
      <c r="AV122" s="22">
        <f t="shared" si="27"/>
        <v>0.52908821879236367</v>
      </c>
      <c r="AW122" s="22">
        <f t="shared" si="27"/>
        <v>0.52907591218999572</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3.1476339708921289E-2</v>
      </c>
      <c r="T123" s="22">
        <f t="shared" si="27"/>
        <v>3.1811183324772854E-2</v>
      </c>
      <c r="U123" s="22">
        <f t="shared" si="27"/>
        <v>3.2027367776157216E-2</v>
      </c>
      <c r="V123" s="22">
        <f t="shared" si="27"/>
        <v>3.2216716466296084E-2</v>
      </c>
      <c r="W123" s="22">
        <f t="shared" si="27"/>
        <v>3.2437375250156143E-2</v>
      </c>
      <c r="X123" s="22">
        <f t="shared" si="27"/>
        <v>3.2696703059919528E-2</v>
      </c>
      <c r="Y123" s="22">
        <f t="shared" si="27"/>
        <v>3.2955730123532659E-2</v>
      </c>
      <c r="Z123" s="22">
        <f t="shared" si="27"/>
        <v>3.3243028928121948E-2</v>
      </c>
      <c r="AA123" s="22">
        <f t="shared" si="27"/>
        <v>3.3529614781086729E-2</v>
      </c>
      <c r="AB123" s="22">
        <f t="shared" si="27"/>
        <v>3.3842822955042956E-2</v>
      </c>
      <c r="AC123" s="22">
        <f t="shared" si="27"/>
        <v>3.4157725341385003E-2</v>
      </c>
      <c r="AD123" s="22">
        <f t="shared" si="27"/>
        <v>3.4518348771040409E-2</v>
      </c>
      <c r="AE123" s="22">
        <f t="shared" si="27"/>
        <v>3.490273464183611E-2</v>
      </c>
      <c r="AF123" s="22">
        <f t="shared" si="27"/>
        <v>3.5308850432842286E-2</v>
      </c>
      <c r="AG123" s="22">
        <f t="shared" si="27"/>
        <v>3.5773777389021939E-2</v>
      </c>
      <c r="AH123" s="22">
        <f t="shared" si="27"/>
        <v>3.6215146992213315E-2</v>
      </c>
      <c r="AI123" s="22">
        <f t="shared" si="27"/>
        <v>3.6673865410753521E-2</v>
      </c>
      <c r="AJ123" s="22">
        <f t="shared" si="27"/>
        <v>3.7176920042052225E-2</v>
      </c>
      <c r="AK123" s="22">
        <f t="shared" si="27"/>
        <v>3.7648523181017524E-2</v>
      </c>
      <c r="AL123" s="22">
        <f t="shared" si="27"/>
        <v>3.8126443450948684E-2</v>
      </c>
      <c r="AM123" s="22">
        <f t="shared" si="27"/>
        <v>3.8611986678292631E-2</v>
      </c>
      <c r="AN123" s="22">
        <f t="shared" si="27"/>
        <v>3.9113082002312866E-2</v>
      </c>
      <c r="AO123" s="22">
        <f t="shared" si="27"/>
        <v>3.959174591570995E-2</v>
      </c>
      <c r="AP123" s="22">
        <f t="shared" si="27"/>
        <v>4.0087092798262544E-2</v>
      </c>
      <c r="AQ123" s="22">
        <f t="shared" si="27"/>
        <v>4.0601169229965088E-2</v>
      </c>
      <c r="AR123" s="22">
        <f t="shared" si="27"/>
        <v>4.1136120205523839E-2</v>
      </c>
      <c r="AS123" s="22">
        <f t="shared" si="27"/>
        <v>4.1660864292840723E-2</v>
      </c>
      <c r="AT123" s="22">
        <f t="shared" si="27"/>
        <v>4.172654649985931E-2</v>
      </c>
      <c r="AU123" s="22">
        <f t="shared" si="27"/>
        <v>4.172305428349226E-2</v>
      </c>
      <c r="AV123" s="22">
        <f t="shared" si="27"/>
        <v>4.1742030213543065E-2</v>
      </c>
      <c r="AW123" s="22">
        <f t="shared" si="27"/>
        <v>4.1741059293099902E-2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2.9177317657423814E-4</v>
      </c>
      <c r="T124" s="22">
        <f t="shared" si="27"/>
        <v>2.9487704399834422E-4</v>
      </c>
      <c r="U124" s="22">
        <f t="shared" si="27"/>
        <v>2.9688098806203385E-4</v>
      </c>
      <c r="V124" s="22">
        <f t="shared" si="27"/>
        <v>2.986361752697234E-4</v>
      </c>
      <c r="W124" s="22">
        <f t="shared" si="27"/>
        <v>3.0068159461966169E-4</v>
      </c>
      <c r="X124" s="22">
        <f t="shared" si="27"/>
        <v>3.0308546049251785E-4</v>
      </c>
      <c r="Y124" s="22">
        <f t="shared" si="27"/>
        <v>3.0548653856792316E-4</v>
      </c>
      <c r="Z124" s="22">
        <f t="shared" si="27"/>
        <v>3.0814968446151136E-4</v>
      </c>
      <c r="AA124" s="22">
        <f t="shared" si="27"/>
        <v>3.1080622157650086E-4</v>
      </c>
      <c r="AB124" s="22">
        <f t="shared" si="27"/>
        <v>3.1370953704104728E-4</v>
      </c>
      <c r="AC124" s="22">
        <f t="shared" si="27"/>
        <v>3.1662855718200052E-4</v>
      </c>
      <c r="AD124" s="22">
        <f t="shared" si="27"/>
        <v>3.1997139324841355E-4</v>
      </c>
      <c r="AE124" s="22">
        <f t="shared" si="27"/>
        <v>3.2353449771321038E-4</v>
      </c>
      <c r="AF124" s="22">
        <f t="shared" si="27"/>
        <v>3.2729902991405092E-4</v>
      </c>
      <c r="AG124" s="22">
        <f t="shared" si="27"/>
        <v>3.3160871827470491E-4</v>
      </c>
      <c r="AH124" s="22">
        <f t="shared" si="27"/>
        <v>3.3570003932274789E-4</v>
      </c>
      <c r="AI124" s="22">
        <f t="shared" si="27"/>
        <v>3.3995217700356759E-4</v>
      </c>
      <c r="AJ124" s="22">
        <f t="shared" si="27"/>
        <v>3.4461529378022383E-4</v>
      </c>
      <c r="AK124" s="22">
        <f t="shared" si="27"/>
        <v>3.489868677056155E-4</v>
      </c>
      <c r="AL124" s="22">
        <f t="shared" si="27"/>
        <v>3.5341699892787787E-4</v>
      </c>
      <c r="AM124" s="22">
        <f t="shared" si="27"/>
        <v>3.5791779193990967E-4</v>
      </c>
      <c r="AN124" s="22">
        <f t="shared" si="27"/>
        <v>3.6256274671571685E-4</v>
      </c>
      <c r="AO124" s="22">
        <f t="shared" si="27"/>
        <v>3.6699977121776653E-4</v>
      </c>
      <c r="AP124" s="22">
        <f t="shared" si="27"/>
        <v>3.7159144022264621E-4</v>
      </c>
      <c r="AQ124" s="22">
        <f t="shared" si="27"/>
        <v>3.7635672471464474E-4</v>
      </c>
      <c r="AR124" s="22">
        <f t="shared" si="27"/>
        <v>3.8131550794337011E-4</v>
      </c>
      <c r="AS124" s="22">
        <f t="shared" si="27"/>
        <v>3.8617967736906758E-4</v>
      </c>
      <c r="AT124" s="22">
        <f t="shared" si="27"/>
        <v>3.8678852535976269E-4</v>
      </c>
      <c r="AU124" s="22">
        <f t="shared" si="27"/>
        <v>3.8675615390005306E-4</v>
      </c>
      <c r="AV124" s="22">
        <f t="shared" si="27"/>
        <v>3.8693205324033764E-4</v>
      </c>
      <c r="AW124" s="22">
        <f t="shared" si="27"/>
        <v>3.8692305319317443E-4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2.5947889357318408E-3</v>
      </c>
      <c r="T125" s="22">
        <f t="shared" si="27"/>
        <v>2.636766134517896E-3</v>
      </c>
      <c r="U125" s="22">
        <f t="shared" si="27"/>
        <v>2.6458547789552076E-3</v>
      </c>
      <c r="V125" s="22">
        <f t="shared" si="27"/>
        <v>2.6464325669035508E-3</v>
      </c>
      <c r="W125" s="22">
        <f t="shared" si="27"/>
        <v>2.6531855546258389E-3</v>
      </c>
      <c r="X125" s="22">
        <f t="shared" si="27"/>
        <v>2.6676533708227504E-3</v>
      </c>
      <c r="Y125" s="22">
        <f t="shared" si="27"/>
        <v>2.6854194190138259E-3</v>
      </c>
      <c r="Z125" s="22">
        <f t="shared" si="27"/>
        <v>2.7080123710816733E-3</v>
      </c>
      <c r="AA125" s="22">
        <f t="shared" si="27"/>
        <v>2.7285252947882471E-3</v>
      </c>
      <c r="AB125" s="22">
        <f t="shared" si="27"/>
        <v>2.7532847457771509E-3</v>
      </c>
      <c r="AC125" s="22">
        <f t="shared" si="27"/>
        <v>2.7765044846133164E-3</v>
      </c>
      <c r="AD125" s="22">
        <f t="shared" si="27"/>
        <v>2.788257041962193E-3</v>
      </c>
      <c r="AE125" s="22">
        <f t="shared" si="27"/>
        <v>2.8019942420969817E-3</v>
      </c>
      <c r="AF125" s="22">
        <f t="shared" si="27"/>
        <v>2.8170401032459316E-3</v>
      </c>
      <c r="AG125" s="22">
        <f t="shared" si="27"/>
        <v>2.8407678003323899E-3</v>
      </c>
      <c r="AH125" s="22">
        <f t="shared" si="27"/>
        <v>2.8559632185923963E-3</v>
      </c>
      <c r="AI125" s="22">
        <f t="shared" si="27"/>
        <v>2.874289893395064E-3</v>
      </c>
      <c r="AJ125" s="22">
        <f t="shared" si="27"/>
        <v>2.8973661283090966E-3</v>
      </c>
      <c r="AK125" s="22">
        <f t="shared" si="27"/>
        <v>2.9105933247661926E-3</v>
      </c>
      <c r="AL125" s="22">
        <f t="shared" si="27"/>
        <v>2.9213448963895149E-3</v>
      </c>
      <c r="AM125" s="22">
        <f t="shared" si="27"/>
        <v>2.9298542609273734E-3</v>
      </c>
      <c r="AN125" s="22">
        <f t="shared" si="27"/>
        <v>2.955134976631477E-3</v>
      </c>
      <c r="AO125" s="22">
        <f t="shared" si="27"/>
        <v>2.9735618614162461E-3</v>
      </c>
      <c r="AP125" s="22">
        <f t="shared" si="27"/>
        <v>2.9919313514994873E-3</v>
      </c>
      <c r="AQ125" s="22">
        <f t="shared" si="27"/>
        <v>3.0104654859182665E-3</v>
      </c>
      <c r="AR125" s="22">
        <f t="shared" si="27"/>
        <v>3.0293751603309806E-3</v>
      </c>
      <c r="AS125" s="22">
        <f t="shared" si="27"/>
        <v>3.0461078480835853E-3</v>
      </c>
      <c r="AT125" s="22">
        <f t="shared" si="27"/>
        <v>2.9899420877235123E-3</v>
      </c>
      <c r="AU125" s="22">
        <f t="shared" si="27"/>
        <v>2.9235910727390879E-3</v>
      </c>
      <c r="AV125" s="22">
        <f t="shared" si="27"/>
        <v>2.8610954998636107E-3</v>
      </c>
      <c r="AW125" s="22">
        <f t="shared" si="27"/>
        <v>2.7961946525107118E-3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1.2916875916615547E-2</v>
      </c>
      <c r="T126" s="22">
        <f t="shared" si="27"/>
        <v>1.3125838680630745E-2</v>
      </c>
      <c r="U126" s="22">
        <f t="shared" si="27"/>
        <v>1.3171082010764595E-2</v>
      </c>
      <c r="V126" s="22">
        <f t="shared" si="27"/>
        <v>1.3173958242866605E-2</v>
      </c>
      <c r="W126" s="22">
        <f t="shared" si="27"/>
        <v>1.3207574658935762E-2</v>
      </c>
      <c r="X126" s="22">
        <f t="shared" si="27"/>
        <v>1.3279595540490506E-2</v>
      </c>
      <c r="Y126" s="22">
        <f t="shared" si="27"/>
        <v>1.3368035042005502E-2</v>
      </c>
      <c r="Z126" s="22">
        <f t="shared" si="27"/>
        <v>1.348050290188872E-2</v>
      </c>
      <c r="AA126" s="22">
        <f t="shared" si="27"/>
        <v>1.3582616367287043E-2</v>
      </c>
      <c r="AB126" s="22">
        <f t="shared" si="27"/>
        <v>1.3705869072654775E-2</v>
      </c>
      <c r="AC126" s="22">
        <f t="shared" si="27"/>
        <v>1.3821457081079199E-2</v>
      </c>
      <c r="AD126" s="22">
        <f t="shared" si="27"/>
        <v>1.3879961386723432E-2</v>
      </c>
      <c r="AE126" s="22">
        <f t="shared" si="27"/>
        <v>1.3948345256848396E-2</v>
      </c>
      <c r="AF126" s="22">
        <f t="shared" si="27"/>
        <v>1.4023243649871182E-2</v>
      </c>
      <c r="AG126" s="22">
        <f t="shared" si="27"/>
        <v>1.4141360277714121E-2</v>
      </c>
      <c r="AH126" s="22">
        <f t="shared" si="27"/>
        <v>1.4217003166992214E-2</v>
      </c>
      <c r="AI126" s="22">
        <f t="shared" si="27"/>
        <v>1.4308233471365112E-2</v>
      </c>
      <c r="AJ126" s="22">
        <f t="shared" si="27"/>
        <v>1.4423107116347396E-2</v>
      </c>
      <c r="AK126" s="22">
        <f t="shared" si="27"/>
        <v>1.4488952184903162E-2</v>
      </c>
      <c r="AL126" s="22">
        <f t="shared" si="27"/>
        <v>1.454247357720395E-2</v>
      </c>
      <c r="AM126" s="22">
        <f t="shared" si="27"/>
        <v>1.4584833248293643E-2</v>
      </c>
      <c r="AN126" s="22">
        <f t="shared" si="27"/>
        <v>1.4710680812747295E-2</v>
      </c>
      <c r="AO126" s="22">
        <f t="shared" si="27"/>
        <v>1.4802409963051962E-2</v>
      </c>
      <c r="AP126" s="22">
        <f t="shared" si="27"/>
        <v>1.4893853402165367E-2</v>
      </c>
      <c r="AQ126" s="22">
        <f t="shared" si="27"/>
        <v>1.498611644183403E-2</v>
      </c>
      <c r="AR126" s="22">
        <f t="shared" si="27"/>
        <v>1.5080248921994206E-2</v>
      </c>
      <c r="AS126" s="22">
        <f t="shared" si="27"/>
        <v>1.5163544348637805E-2</v>
      </c>
      <c r="AT126" s="22">
        <f t="shared" si="27"/>
        <v>1.4883950834366558E-2</v>
      </c>
      <c r="AU126" s="22">
        <f t="shared" si="27"/>
        <v>1.4553655057437175E-2</v>
      </c>
      <c r="AV126" s="22">
        <f t="shared" si="27"/>
        <v>1.4242551695982972E-2</v>
      </c>
      <c r="AW126" s="22">
        <f t="shared" si="27"/>
        <v>1.3919474862797633E-2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0.17577402187904004</v>
      </c>
      <c r="T127" s="22">
        <f t="shared" si="27"/>
        <v>0.18292098544857205</v>
      </c>
      <c r="U127" s="22">
        <f t="shared" si="27"/>
        <v>0.18791301799261978</v>
      </c>
      <c r="V127" s="22">
        <f t="shared" si="27"/>
        <v>0.19236342714323804</v>
      </c>
      <c r="W127" s="22">
        <f t="shared" si="27"/>
        <v>0.19732536523365554</v>
      </c>
      <c r="X127" s="22">
        <f t="shared" si="27"/>
        <v>0.20295090162113297</v>
      </c>
      <c r="Y127" s="22">
        <f t="shared" si="27"/>
        <v>0.20894002009184007</v>
      </c>
      <c r="Z127" s="22">
        <f t="shared" si="27"/>
        <v>0.2154357810968531</v>
      </c>
      <c r="AA127" s="22">
        <f t="shared" si="27"/>
        <v>0.22190652194273755</v>
      </c>
      <c r="AB127" s="22">
        <f t="shared" si="27"/>
        <v>0.22887172097870023</v>
      </c>
      <c r="AC127" s="22">
        <f t="shared" si="27"/>
        <v>0.2358677870093237</v>
      </c>
      <c r="AD127" s="22">
        <f t="shared" si="27"/>
        <v>0.24472130690073535</v>
      </c>
      <c r="AE127" s="22">
        <f t="shared" si="27"/>
        <v>0.25409824157351063</v>
      </c>
      <c r="AF127" s="22">
        <f t="shared" si="27"/>
        <v>0.26397242587844733</v>
      </c>
      <c r="AG127" s="22">
        <f t="shared" si="27"/>
        <v>0.27509131368415518</v>
      </c>
      <c r="AH127" s="22">
        <f t="shared" si="27"/>
        <v>0.28583974269337731</v>
      </c>
      <c r="AI127" s="22">
        <f t="shared" si="27"/>
        <v>0.2973660825855523</v>
      </c>
      <c r="AJ127" s="22">
        <f t="shared" si="27"/>
        <v>0.3099030704805219</v>
      </c>
      <c r="AK127" s="22">
        <f t="shared" si="27"/>
        <v>0.32191802391322394</v>
      </c>
      <c r="AL127" s="22">
        <f t="shared" si="27"/>
        <v>0.33417692689260298</v>
      </c>
      <c r="AM127" s="22">
        <f t="shared" si="27"/>
        <v>0.34671070284338162</v>
      </c>
      <c r="AN127" s="22">
        <f t="shared" si="27"/>
        <v>0.35956928567707391</v>
      </c>
      <c r="AO127" s="22">
        <f t="shared" si="27"/>
        <v>0.37205528109202568</v>
      </c>
      <c r="AP127" s="22">
        <f t="shared" si="27"/>
        <v>0.38499396587221785</v>
      </c>
      <c r="AQ127" s="22">
        <f t="shared" si="27"/>
        <v>0.39843705183115458</v>
      </c>
      <c r="AR127" s="22">
        <f t="shared" si="27"/>
        <v>0.4124395332626174</v>
      </c>
      <c r="AS127" s="22">
        <f t="shared" si="27"/>
        <v>0.42667435738489529</v>
      </c>
      <c r="AT127" s="22">
        <f t="shared" si="27"/>
        <v>0.43094964438000583</v>
      </c>
      <c r="AU127" s="22">
        <f t="shared" si="27"/>
        <v>0.43367756941425573</v>
      </c>
      <c r="AV127" s="22">
        <f t="shared" si="27"/>
        <v>0.4368669055071977</v>
      </c>
      <c r="AW127" s="22">
        <f t="shared" si="27"/>
        <v>0.4395784981344939</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1.1955913069255579E-4</v>
      </c>
      <c r="T128" s="22">
        <f t="shared" si="27"/>
        <v>1.1973941840498302E-4</v>
      </c>
      <c r="U128" s="22">
        <f t="shared" si="27"/>
        <v>1.1994057985495052E-4</v>
      </c>
      <c r="V128" s="22">
        <f t="shared" si="27"/>
        <v>1.2016726564666305E-4</v>
      </c>
      <c r="W128" s="22">
        <f t="shared" si="27"/>
        <v>1.2042198351979159E-4</v>
      </c>
      <c r="X128" s="22">
        <f t="shared" si="27"/>
        <v>1.2070387777028845E-4</v>
      </c>
      <c r="Y128" s="22">
        <f t="shared" si="27"/>
        <v>1.208775754261406E-4</v>
      </c>
      <c r="Z128" s="22">
        <f t="shared" si="27"/>
        <v>1.2107397703438586E-4</v>
      </c>
      <c r="AA128" s="22">
        <f t="shared" si="27"/>
        <v>1.2129003283511703E-4</v>
      </c>
      <c r="AB128" s="22">
        <f t="shared" si="27"/>
        <v>1.2152672270419049E-4</v>
      </c>
      <c r="AC128" s="22">
        <f t="shared" si="27"/>
        <v>1.2178147735269396E-4</v>
      </c>
      <c r="AD128" s="22">
        <f t="shared" si="27"/>
        <v>1.2195058775686122E-4</v>
      </c>
      <c r="AE128" s="22">
        <f t="shared" si="27"/>
        <v>1.2213687066039443E-4</v>
      </c>
      <c r="AF128" s="22">
        <f t="shared" si="27"/>
        <v>1.2233952591185902E-4</v>
      </c>
      <c r="AG128" s="22">
        <f t="shared" si="27"/>
        <v>1.2256053300791124E-4</v>
      </c>
      <c r="AH128" s="22">
        <f t="shared" si="27"/>
        <v>1.227936117388551E-4</v>
      </c>
      <c r="AI128" s="22">
        <f t="shared" ref="L128:AW135" si="28">AI1537</f>
        <v>1.2294098870029306E-4</v>
      </c>
      <c r="AJ128" s="22">
        <f t="shared" si="28"/>
        <v>1.2310341240560994E-4</v>
      </c>
      <c r="AK128" s="22">
        <f t="shared" si="28"/>
        <v>1.2327515991291508E-4</v>
      </c>
      <c r="AL128" s="22">
        <f t="shared" si="28"/>
        <v>1.2345844068229327E-4</v>
      </c>
      <c r="AM128" s="22">
        <f t="shared" si="28"/>
        <v>1.2365295972209837E-4</v>
      </c>
      <c r="AN128" s="22">
        <f t="shared" si="28"/>
        <v>1.2376567950710691E-4</v>
      </c>
      <c r="AO128" s="22">
        <f t="shared" si="28"/>
        <v>1.2388627444196275E-4</v>
      </c>
      <c r="AP128" s="22">
        <f t="shared" si="28"/>
        <v>1.2401713387366397E-4</v>
      </c>
      <c r="AQ128" s="22">
        <f t="shared" si="28"/>
        <v>1.2415809337715871E-4</v>
      </c>
      <c r="AR128" s="22">
        <f t="shared" si="28"/>
        <v>1.2430901585583343E-4</v>
      </c>
      <c r="AS128" s="22">
        <f t="shared" si="28"/>
        <v>1.2437332095284817E-4</v>
      </c>
      <c r="AT128" s="22">
        <f t="shared" si="28"/>
        <v>1.2441331476739832E-4</v>
      </c>
      <c r="AU128" s="22">
        <f t="shared" si="28"/>
        <v>1.2445582230742055E-4</v>
      </c>
      <c r="AV128" s="22">
        <f t="shared" si="28"/>
        <v>1.2450696998275417E-4</v>
      </c>
      <c r="AW128" s="22">
        <f t="shared" si="28"/>
        <v>1.2456359303532368E-4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8.2047635058568158E-4</v>
      </c>
      <c r="T129" s="22">
        <f t="shared" si="28"/>
        <v>8.2171357775094188E-4</v>
      </c>
      <c r="U129" s="22">
        <f t="shared" si="28"/>
        <v>8.2309405125716314E-4</v>
      </c>
      <c r="V129" s="22">
        <f t="shared" si="28"/>
        <v>8.2464968594634605E-4</v>
      </c>
      <c r="W129" s="22">
        <f t="shared" si="28"/>
        <v>8.2639769122007844E-4</v>
      </c>
      <c r="X129" s="22">
        <f t="shared" si="28"/>
        <v>8.2833219479633389E-4</v>
      </c>
      <c r="Y129" s="22">
        <f t="shared" si="28"/>
        <v>8.2952419759823887E-4</v>
      </c>
      <c r="Z129" s="22">
        <f t="shared" si="28"/>
        <v>8.3087200661833443E-4</v>
      </c>
      <c r="AA129" s="22">
        <f t="shared" si="28"/>
        <v>8.3235469283292915E-4</v>
      </c>
      <c r="AB129" s="22">
        <f t="shared" si="28"/>
        <v>8.3397898065497246E-4</v>
      </c>
      <c r="AC129" s="22">
        <f t="shared" si="28"/>
        <v>8.3572723830027413E-4</v>
      </c>
      <c r="AD129" s="22">
        <f t="shared" si="28"/>
        <v>8.3688776101780707E-4</v>
      </c>
      <c r="AE129" s="22">
        <f t="shared" si="28"/>
        <v>8.3816613027310448E-4</v>
      </c>
      <c r="AF129" s="22">
        <f t="shared" si="28"/>
        <v>8.3955685501479116E-4</v>
      </c>
      <c r="AG129" s="22">
        <f t="shared" si="28"/>
        <v>8.4107351956874124E-4</v>
      </c>
      <c r="AH129" s="22">
        <f t="shared" si="28"/>
        <v>8.4267302590051356E-4</v>
      </c>
      <c r="AI129" s="22">
        <f t="shared" si="28"/>
        <v>8.4368440253716683E-4</v>
      </c>
      <c r="AJ129" s="22">
        <f t="shared" si="28"/>
        <v>8.447990376822625E-4</v>
      </c>
      <c r="AK129" s="22">
        <f t="shared" si="28"/>
        <v>8.459776575601394E-4</v>
      </c>
      <c r="AL129" s="22">
        <f t="shared" si="28"/>
        <v>8.4723542462419247E-4</v>
      </c>
      <c r="AM129" s="22">
        <f t="shared" si="28"/>
        <v>8.4857031448976993E-4</v>
      </c>
      <c r="AN129" s="22">
        <f t="shared" si="28"/>
        <v>8.4934385572670316E-4</v>
      </c>
      <c r="AO129" s="22">
        <f t="shared" si="28"/>
        <v>8.5017144029909443E-4</v>
      </c>
      <c r="AP129" s="22">
        <f t="shared" si="28"/>
        <v>8.5106946513701341E-4</v>
      </c>
      <c r="AQ129" s="22">
        <f t="shared" si="28"/>
        <v>8.5203680187104453E-4</v>
      </c>
      <c r="AR129" s="22">
        <f t="shared" si="28"/>
        <v>8.5307250967359464E-4</v>
      </c>
      <c r="AS129" s="22">
        <f t="shared" si="28"/>
        <v>8.535138043787089E-4</v>
      </c>
      <c r="AT129" s="22">
        <f t="shared" si="28"/>
        <v>8.5378826253860052E-4</v>
      </c>
      <c r="AU129" s="22">
        <f t="shared" si="28"/>
        <v>8.5407997117772981E-4</v>
      </c>
      <c r="AV129" s="22">
        <f t="shared" si="28"/>
        <v>8.5443097287668502E-4</v>
      </c>
      <c r="AW129" s="22">
        <f t="shared" si="28"/>
        <v>8.5481954943509696E-4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1.5080367323362539E-5</v>
      </c>
      <c r="T130" s="22">
        <f t="shared" si="28"/>
        <v>1.512383881951099E-5</v>
      </c>
      <c r="U130" s="22">
        <f t="shared" si="28"/>
        <v>1.5170049830034905E-5</v>
      </c>
      <c r="V130" s="22">
        <f t="shared" si="28"/>
        <v>1.5219961493898718E-5</v>
      </c>
      <c r="W130" s="22">
        <f t="shared" si="28"/>
        <v>1.5274108685499497E-5</v>
      </c>
      <c r="X130" s="22">
        <f t="shared" si="28"/>
        <v>1.5332376079902749E-5</v>
      </c>
      <c r="Y130" s="22">
        <f t="shared" si="28"/>
        <v>1.5369240046538892E-5</v>
      </c>
      <c r="Z130" s="22">
        <f t="shared" si="28"/>
        <v>1.540957027053099E-5</v>
      </c>
      <c r="AA130" s="22">
        <f t="shared" si="28"/>
        <v>1.5452823237132974E-5</v>
      </c>
      <c r="AB130" s="22">
        <f t="shared" si="28"/>
        <v>1.5499211652880672E-5</v>
      </c>
      <c r="AC130" s="22">
        <f t="shared" si="28"/>
        <v>1.554827808797385E-5</v>
      </c>
      <c r="AD130" s="22">
        <f t="shared" si="28"/>
        <v>1.558067131302816E-5</v>
      </c>
      <c r="AE130" s="22">
        <f t="shared" si="28"/>
        <v>1.561569776374796E-5</v>
      </c>
      <c r="AF130" s="22">
        <f t="shared" si="28"/>
        <v>1.5653224182866895E-5</v>
      </c>
      <c r="AG130" s="22">
        <f t="shared" si="28"/>
        <v>1.5693632298026881E-5</v>
      </c>
      <c r="AH130" s="22">
        <f t="shared" si="28"/>
        <v>1.5735768081589553E-5</v>
      </c>
      <c r="AI130" s="22">
        <f t="shared" si="28"/>
        <v>1.5761559878357255E-5</v>
      </c>
      <c r="AJ130" s="22">
        <f t="shared" si="28"/>
        <v>1.5789724166363977E-5</v>
      </c>
      <c r="AK130" s="22">
        <f t="shared" si="28"/>
        <v>1.5819212875110807E-5</v>
      </c>
      <c r="AL130" s="22">
        <f t="shared" si="28"/>
        <v>1.5850443637928909E-5</v>
      </c>
      <c r="AM130" s="22">
        <f t="shared" si="28"/>
        <v>1.5883370010953168E-5</v>
      </c>
      <c r="AN130" s="22">
        <f t="shared" si="28"/>
        <v>1.5900944393878997E-5</v>
      </c>
      <c r="AO130" s="22">
        <f t="shared" si="28"/>
        <v>1.5919671300837568E-5</v>
      </c>
      <c r="AP130" s="22">
        <f t="shared" si="28"/>
        <v>1.5939994159428213E-5</v>
      </c>
      <c r="AQ130" s="22">
        <f t="shared" si="28"/>
        <v>1.5961886914365574E-5</v>
      </c>
      <c r="AR130" s="22">
        <f t="shared" si="28"/>
        <v>1.5985328024654182E-5</v>
      </c>
      <c r="AS130" s="22">
        <f t="shared" si="28"/>
        <v>1.599276616268368E-5</v>
      </c>
      <c r="AT130" s="22">
        <f t="shared" si="28"/>
        <v>1.5995595922711736E-5</v>
      </c>
      <c r="AU130" s="22">
        <f t="shared" si="28"/>
        <v>1.5998708024840209E-5</v>
      </c>
      <c r="AV130" s="22">
        <f t="shared" si="28"/>
        <v>1.6003217033671619E-5</v>
      </c>
      <c r="AW130" s="22">
        <f t="shared" si="28"/>
        <v>1.6008552090086375E-5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1.5342948329366258E-3</v>
      </c>
      <c r="T131" s="22">
        <f t="shared" si="28"/>
        <v>1.5387176755962515E-3</v>
      </c>
      <c r="U131" s="22">
        <f t="shared" si="28"/>
        <v>1.543419239765831E-3</v>
      </c>
      <c r="V131" s="22">
        <f t="shared" si="28"/>
        <v>1.5484973128874907E-3</v>
      </c>
      <c r="W131" s="22">
        <f t="shared" si="28"/>
        <v>1.5540063137300891E-3</v>
      </c>
      <c r="X131" s="22">
        <f t="shared" si="28"/>
        <v>1.559934508995141E-3</v>
      </c>
      <c r="Y131" s="22">
        <f t="shared" si="28"/>
        <v>1.5636850936008458E-3</v>
      </c>
      <c r="Z131" s="22">
        <f t="shared" si="28"/>
        <v>1.5677883394273834E-3</v>
      </c>
      <c r="AA131" s="22">
        <f t="shared" si="28"/>
        <v>1.572188948626325E-3</v>
      </c>
      <c r="AB131" s="22">
        <f t="shared" si="28"/>
        <v>1.5769085622182007E-3</v>
      </c>
      <c r="AC131" s="22">
        <f t="shared" si="28"/>
        <v>1.5819006407412125E-3</v>
      </c>
      <c r="AD131" s="22">
        <f t="shared" si="28"/>
        <v>1.5851963666845706E-3</v>
      </c>
      <c r="AE131" s="22">
        <f t="shared" si="28"/>
        <v>1.5887600001958213E-3</v>
      </c>
      <c r="AF131" s="22">
        <f t="shared" si="28"/>
        <v>1.5925779835193167E-3</v>
      </c>
      <c r="AG131" s="22">
        <f t="shared" si="28"/>
        <v>1.5966891540875985E-3</v>
      </c>
      <c r="AH131" s="22">
        <f t="shared" si="28"/>
        <v>1.6009760997312758E-3</v>
      </c>
      <c r="AI131" s="22">
        <f t="shared" si="28"/>
        <v>1.603600188366805E-3</v>
      </c>
      <c r="AJ131" s="22">
        <f t="shared" si="28"/>
        <v>1.6064656571339415E-3</v>
      </c>
      <c r="AK131" s="22">
        <f t="shared" si="28"/>
        <v>1.6094658740709747E-3</v>
      </c>
      <c r="AL131" s="22">
        <f t="shared" si="28"/>
        <v>1.6126433296987468E-3</v>
      </c>
      <c r="AM131" s="22">
        <f t="shared" si="28"/>
        <v>1.6159932987621793E-3</v>
      </c>
      <c r="AN131" s="22">
        <f t="shared" si="28"/>
        <v>1.6177813377626197E-3</v>
      </c>
      <c r="AO131" s="22">
        <f t="shared" si="28"/>
        <v>1.6196866359537922E-3</v>
      </c>
      <c r="AP131" s="22">
        <f t="shared" si="28"/>
        <v>1.6217543081966182E-3</v>
      </c>
      <c r="AQ131" s="22">
        <f t="shared" si="28"/>
        <v>1.6239817035948131E-3</v>
      </c>
      <c r="AR131" s="22">
        <f t="shared" si="28"/>
        <v>1.6263666305414125E-3</v>
      </c>
      <c r="AS131" s="22">
        <f t="shared" si="28"/>
        <v>1.6271233957116905E-3</v>
      </c>
      <c r="AT131" s="22">
        <f t="shared" si="28"/>
        <v>1.6274112989236218E-3</v>
      </c>
      <c r="AU131" s="22">
        <f t="shared" si="28"/>
        <v>1.6277279279627492E-3</v>
      </c>
      <c r="AV131" s="22">
        <f t="shared" si="28"/>
        <v>1.6281866799814078E-3</v>
      </c>
      <c r="AW131" s="22">
        <f t="shared" si="28"/>
        <v>1.6287294750814919E-3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0.10883984090647958</v>
      </c>
      <c r="T134" s="22">
        <f t="shared" si="28"/>
        <v>0.11021278640091006</v>
      </c>
      <c r="U134" s="22">
        <f t="shared" si="28"/>
        <v>0.11019003746759447</v>
      </c>
      <c r="V134" s="22">
        <f t="shared" si="28"/>
        <v>0.10982068135239569</v>
      </c>
      <c r="W134" s="22">
        <f t="shared" si="28"/>
        <v>0.10973247946676314</v>
      </c>
      <c r="X134" s="22">
        <f t="shared" si="28"/>
        <v>0.10998881008705554</v>
      </c>
      <c r="Y134" s="22">
        <f t="shared" si="28"/>
        <v>0.11043717843552303</v>
      </c>
      <c r="Z134" s="22">
        <f t="shared" si="28"/>
        <v>0.11110268832929743</v>
      </c>
      <c r="AA134" s="22">
        <f t="shared" si="28"/>
        <v>0.1116907138844974</v>
      </c>
      <c r="AB134" s="22">
        <f t="shared" si="28"/>
        <v>0.11246939572290833</v>
      </c>
      <c r="AC134" s="22">
        <f t="shared" si="28"/>
        <v>0.1131925590844388</v>
      </c>
      <c r="AD134" s="22">
        <f t="shared" si="28"/>
        <v>0.11446804355146808</v>
      </c>
      <c r="AE134" s="22">
        <f t="shared" si="28"/>
        <v>0.11587934562323202</v>
      </c>
      <c r="AF134" s="22">
        <f t="shared" si="28"/>
        <v>0.11740112621647256</v>
      </c>
      <c r="AG134" s="22">
        <f t="shared" si="28"/>
        <v>0.11935920711959221</v>
      </c>
      <c r="AH134" s="22">
        <f t="shared" si="28"/>
        <v>0.12100707006315316</v>
      </c>
      <c r="AI134" s="22">
        <f t="shared" si="28"/>
        <v>0.12288115705795989</v>
      </c>
      <c r="AJ134" s="22">
        <f t="shared" si="28"/>
        <v>0.12503561694076748</v>
      </c>
      <c r="AK134" s="22">
        <f t="shared" si="28"/>
        <v>0.12681858330674659</v>
      </c>
      <c r="AL134" s="22">
        <f t="shared" si="28"/>
        <v>0.12855813810198086</v>
      </c>
      <c r="AM134" s="22">
        <f t="shared" si="28"/>
        <v>0.13026528925047434</v>
      </c>
      <c r="AN134" s="22">
        <f t="shared" si="28"/>
        <v>0.13214933415794144</v>
      </c>
      <c r="AO134" s="22">
        <f t="shared" si="28"/>
        <v>0.13375716008774724</v>
      </c>
      <c r="AP134" s="22">
        <f t="shared" si="28"/>
        <v>0.13540435129220346</v>
      </c>
      <c r="AQ134" s="22">
        <f t="shared" si="28"/>
        <v>0.13710301801724445</v>
      </c>
      <c r="AR134" s="22">
        <f t="shared" si="28"/>
        <v>0.13886511768703536</v>
      </c>
      <c r="AS134" s="22">
        <f t="shared" si="28"/>
        <v>0.14059069430953788</v>
      </c>
      <c r="AT134" s="22">
        <f t="shared" si="28"/>
        <v>0.13885129251072426</v>
      </c>
      <c r="AU134" s="22">
        <f t="shared" si="28"/>
        <v>0.13661986637810314</v>
      </c>
      <c r="AV134" s="22">
        <f t="shared" si="28"/>
        <v>0.13457144671342283</v>
      </c>
      <c r="AW134" s="22">
        <f t="shared" si="28"/>
        <v>0.1324010665065006</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1.0591822748179961E-2</v>
      </c>
      <c r="T135" s="22">
        <f t="shared" si="28"/>
        <v>1.0725431867770783E-2</v>
      </c>
      <c r="U135" s="22">
        <f t="shared" si="28"/>
        <v>1.0723218039935482E-2</v>
      </c>
      <c r="V135" s="22">
        <f t="shared" si="28"/>
        <v>1.0687273899714777E-2</v>
      </c>
      <c r="W135" s="22">
        <f t="shared" si="28"/>
        <v>1.0678690473545695E-2</v>
      </c>
      <c r="X135" s="22">
        <f t="shared" ref="L135:AW142" si="29">X1544</f>
        <v>1.0703635461267616E-2</v>
      </c>
      <c r="Y135" s="22">
        <f t="shared" si="29"/>
        <v>1.0747268730420798E-2</v>
      </c>
      <c r="Z135" s="22">
        <f t="shared" si="29"/>
        <v>1.0812033275952202E-2</v>
      </c>
      <c r="AA135" s="22">
        <f t="shared" si="29"/>
        <v>1.086925738065693E-2</v>
      </c>
      <c r="AB135" s="22">
        <f t="shared" si="29"/>
        <v>1.0945035330541683E-2</v>
      </c>
      <c r="AC135" s="22">
        <f t="shared" si="29"/>
        <v>1.1015410462290452E-2</v>
      </c>
      <c r="AD135" s="22">
        <f t="shared" si="29"/>
        <v>1.1139535096067146E-2</v>
      </c>
      <c r="AE135" s="22">
        <f t="shared" si="29"/>
        <v>1.1276876911929478E-2</v>
      </c>
      <c r="AF135" s="22">
        <f t="shared" si="29"/>
        <v>1.1424970019848239E-2</v>
      </c>
      <c r="AG135" s="22">
        <f t="shared" si="29"/>
        <v>1.1615521987580897E-2</v>
      </c>
      <c r="AH135" s="22">
        <f t="shared" si="29"/>
        <v>1.1775884884716046E-2</v>
      </c>
      <c r="AI135" s="22">
        <f t="shared" si="29"/>
        <v>1.1958262928439193E-2</v>
      </c>
      <c r="AJ135" s="22">
        <f t="shared" si="29"/>
        <v>1.216792564943095E-2</v>
      </c>
      <c r="AK135" s="22">
        <f t="shared" si="29"/>
        <v>1.2341436227516451E-2</v>
      </c>
      <c r="AL135" s="22">
        <f t="shared" si="29"/>
        <v>1.2510722179226906E-2</v>
      </c>
      <c r="AM135" s="22">
        <f t="shared" si="29"/>
        <v>1.2676854748133652E-2</v>
      </c>
      <c r="AN135" s="22">
        <f t="shared" si="29"/>
        <v>1.2860201852863889E-2</v>
      </c>
      <c r="AO135" s="22">
        <f t="shared" si="29"/>
        <v>1.3016668520920335E-2</v>
      </c>
      <c r="AP135" s="22">
        <f t="shared" si="29"/>
        <v>1.3176966047310074E-2</v>
      </c>
      <c r="AQ135" s="22">
        <f t="shared" si="29"/>
        <v>1.3342272948808812E-2</v>
      </c>
      <c r="AR135" s="22">
        <f t="shared" si="29"/>
        <v>1.3513752870238394E-2</v>
      </c>
      <c r="AS135" s="22">
        <f t="shared" si="29"/>
        <v>1.36816785266132E-2</v>
      </c>
      <c r="AT135" s="22">
        <f t="shared" si="29"/>
        <v>1.351240746385292E-2</v>
      </c>
      <c r="AU135" s="22">
        <f t="shared" si="29"/>
        <v>1.3295254720192742E-2</v>
      </c>
      <c r="AV135" s="22">
        <f t="shared" si="29"/>
        <v>1.3095911374764456E-2</v>
      </c>
      <c r="AW135" s="22">
        <f t="shared" si="29"/>
        <v>1.2884699356661354E-2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6.9564113942099659E-2</v>
      </c>
      <c r="T136" s="22">
        <f t="shared" si="29"/>
        <v>7.1303473596630626E-2</v>
      </c>
      <c r="U136" s="22">
        <f t="shared" si="29"/>
        <v>7.2583789160717727E-2</v>
      </c>
      <c r="V136" s="22">
        <f t="shared" si="29"/>
        <v>7.374867077571734E-2</v>
      </c>
      <c r="W136" s="22">
        <f t="shared" si="29"/>
        <v>7.5020394660854431E-2</v>
      </c>
      <c r="X136" s="22">
        <f t="shared" si="29"/>
        <v>7.6430058135887685E-2</v>
      </c>
      <c r="Y136" s="22">
        <f t="shared" si="29"/>
        <v>7.7864201871661695E-2</v>
      </c>
      <c r="Z136" s="22">
        <f t="shared" si="29"/>
        <v>7.9400814477497819E-2</v>
      </c>
      <c r="AA136" s="22">
        <f t="shared" si="29"/>
        <v>8.092860309290778E-2</v>
      </c>
      <c r="AB136" s="22">
        <f t="shared" si="29"/>
        <v>8.2555412189054767E-2</v>
      </c>
      <c r="AC136" s="22">
        <f t="shared" si="29"/>
        <v>8.418463639266309E-2</v>
      </c>
      <c r="AD136" s="22">
        <f t="shared" si="29"/>
        <v>8.6019852212643397E-2</v>
      </c>
      <c r="AE136" s="22">
        <f t="shared" si="29"/>
        <v>8.7948190022651931E-2</v>
      </c>
      <c r="AF136" s="22">
        <f t="shared" si="29"/>
        <v>8.9962934840272554E-2</v>
      </c>
      <c r="AG136" s="22">
        <f t="shared" si="29"/>
        <v>9.2214227484693906E-2</v>
      </c>
      <c r="AH136" s="22">
        <f t="shared" si="29"/>
        <v>9.4372974133792517E-2</v>
      </c>
      <c r="AI136" s="22">
        <f t="shared" si="29"/>
        <v>9.6631254734226776E-2</v>
      </c>
      <c r="AJ136" s="22">
        <f t="shared" si="29"/>
        <v>9.9072469233512553E-2</v>
      </c>
      <c r="AK136" s="22">
        <f t="shared" si="29"/>
        <v>0.10138965913168997</v>
      </c>
      <c r="AL136" s="22">
        <f t="shared" si="29"/>
        <v>0.10373601228832177</v>
      </c>
      <c r="AM136" s="22">
        <f t="shared" si="29"/>
        <v>0.10611720913704607</v>
      </c>
      <c r="AN136" s="22">
        <f t="shared" si="29"/>
        <v>0.10859245394814224</v>
      </c>
      <c r="AO136" s="22">
        <f t="shared" si="29"/>
        <v>0.11097952046707169</v>
      </c>
      <c r="AP136" s="22">
        <f t="shared" si="29"/>
        <v>0.11343979425261792</v>
      </c>
      <c r="AQ136" s="22">
        <f t="shared" si="29"/>
        <v>0.11598250231265604</v>
      </c>
      <c r="AR136" s="22">
        <f t="shared" si="29"/>
        <v>0.1186173696713845</v>
      </c>
      <c r="AS136" s="22">
        <f t="shared" si="29"/>
        <v>0.12124186054638519</v>
      </c>
      <c r="AT136" s="22">
        <f t="shared" si="29"/>
        <v>0.12194206033094986</v>
      </c>
      <c r="AU136" s="22">
        <f t="shared" si="29"/>
        <v>0.12234411782159951</v>
      </c>
      <c r="AV136" s="22">
        <f t="shared" si="29"/>
        <v>0.12283320560075327</v>
      </c>
      <c r="AW136" s="22">
        <f t="shared" si="29"/>
        <v>0.12323048198838889</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0.27426784333069254</v>
      </c>
      <c r="T137" s="22">
        <f t="shared" si="29"/>
        <v>0.28499494140882226</v>
      </c>
      <c r="U137" s="22">
        <f t="shared" si="29"/>
        <v>0.29029368115510285</v>
      </c>
      <c r="V137" s="22">
        <f t="shared" si="29"/>
        <v>0.29417929469057202</v>
      </c>
      <c r="W137" s="22">
        <f t="shared" si="29"/>
        <v>0.29916735565629926</v>
      </c>
      <c r="X137" s="22">
        <f t="shared" si="29"/>
        <v>0.30557175945868731</v>
      </c>
      <c r="Y137" s="22">
        <f t="shared" si="29"/>
        <v>0.31307761704716719</v>
      </c>
      <c r="Z137" s="22">
        <f t="shared" si="29"/>
        <v>0.32156820910274642</v>
      </c>
      <c r="AA137" s="22">
        <f t="shared" si="29"/>
        <v>0.32981838809963687</v>
      </c>
      <c r="AB137" s="22">
        <f t="shared" si="29"/>
        <v>0.33898994588083597</v>
      </c>
      <c r="AC137" s="22">
        <f t="shared" si="29"/>
        <v>0.34803476506260028</v>
      </c>
      <c r="AD137" s="22">
        <f t="shared" si="29"/>
        <v>0.35987504245042701</v>
      </c>
      <c r="AE137" s="22">
        <f t="shared" si="29"/>
        <v>0.37251862019624188</v>
      </c>
      <c r="AF137" s="22">
        <f t="shared" si="29"/>
        <v>0.38588019823197633</v>
      </c>
      <c r="AG137" s="22">
        <f t="shared" si="29"/>
        <v>0.40149943664182242</v>
      </c>
      <c r="AH137" s="22">
        <f t="shared" si="29"/>
        <v>0.41595181406432952</v>
      </c>
      <c r="AI137" s="22">
        <f t="shared" si="29"/>
        <v>0.43193947367441232</v>
      </c>
      <c r="AJ137" s="22">
        <f t="shared" si="29"/>
        <v>0.44957933126101834</v>
      </c>
      <c r="AK137" s="22">
        <f t="shared" si="29"/>
        <v>0.46574909559313815</v>
      </c>
      <c r="AL137" s="22">
        <f t="shared" si="29"/>
        <v>0.48201237931647856</v>
      </c>
      <c r="AM137" s="22">
        <f t="shared" si="29"/>
        <v>0.49842582534923752</v>
      </c>
      <c r="AN137" s="22">
        <f t="shared" si="29"/>
        <v>0.51623375420840689</v>
      </c>
      <c r="AO137" s="22">
        <f t="shared" si="29"/>
        <v>0.53297416761294991</v>
      </c>
      <c r="AP137" s="22">
        <f t="shared" si="29"/>
        <v>0.55024558110835775</v>
      </c>
      <c r="AQ137" s="22">
        <f t="shared" si="29"/>
        <v>0.56813023190840473</v>
      </c>
      <c r="AR137" s="22">
        <f t="shared" si="29"/>
        <v>0.58671342785245539</v>
      </c>
      <c r="AS137" s="22">
        <f t="shared" si="29"/>
        <v>0.60565807102611635</v>
      </c>
      <c r="AT137" s="22">
        <f t="shared" si="29"/>
        <v>0.60601068410706016</v>
      </c>
      <c r="AU137" s="22">
        <f t="shared" si="29"/>
        <v>0.60353850750133542</v>
      </c>
      <c r="AV137" s="22">
        <f t="shared" si="29"/>
        <v>0.60192931533973371</v>
      </c>
      <c r="AW137" s="22">
        <f t="shared" si="29"/>
        <v>0.59948505452316014</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8.9857799026067303E-2</v>
      </c>
      <c r="T138" s="22">
        <f t="shared" si="29"/>
        <v>9.0813701479039763E-2</v>
      </c>
      <c r="U138" s="22">
        <f t="shared" si="29"/>
        <v>9.1430858974628437E-2</v>
      </c>
      <c r="V138" s="22">
        <f t="shared" si="29"/>
        <v>9.1971406468450437E-2</v>
      </c>
      <c r="W138" s="22">
        <f t="shared" si="29"/>
        <v>9.2601337166771561E-2</v>
      </c>
      <c r="X138" s="22">
        <f t="shared" si="29"/>
        <v>9.3341659149158374E-2</v>
      </c>
      <c r="Y138" s="22">
        <f t="shared" si="29"/>
        <v>9.408112256961014E-2</v>
      </c>
      <c r="Z138" s="22">
        <f t="shared" si="29"/>
        <v>9.490129538773158E-2</v>
      </c>
      <c r="AA138" s="22">
        <f t="shared" si="29"/>
        <v>9.5719432890934486E-2</v>
      </c>
      <c r="AB138" s="22">
        <f t="shared" si="29"/>
        <v>9.6613571072468443E-2</v>
      </c>
      <c r="AC138" s="22">
        <f t="shared" si="29"/>
        <v>9.7512545845470172E-2</v>
      </c>
      <c r="AD138" s="22">
        <f t="shared" si="29"/>
        <v>9.8542043810155105E-2</v>
      </c>
      <c r="AE138" s="22">
        <f t="shared" si="29"/>
        <v>9.9639378145907981E-2</v>
      </c>
      <c r="AF138" s="22">
        <f t="shared" si="29"/>
        <v>0.10079874646722524</v>
      </c>
      <c r="AG138" s="22">
        <f t="shared" si="29"/>
        <v>0.10212600730430257</v>
      </c>
      <c r="AH138" s="22">
        <f t="shared" si="29"/>
        <v>0.10338601725039376</v>
      </c>
      <c r="AI138" s="22">
        <f t="shared" si="29"/>
        <v>0.10469555412297549</v>
      </c>
      <c r="AJ138" s="22">
        <f t="shared" si="29"/>
        <v>0.10613166081061423</v>
      </c>
      <c r="AK138" s="22">
        <f t="shared" si="29"/>
        <v>0.10747798063283918</v>
      </c>
      <c r="AL138" s="22">
        <f t="shared" si="29"/>
        <v>0.10884233442883619</v>
      </c>
      <c r="AM138" s="22">
        <f t="shared" si="29"/>
        <v>0.11022845003645158</v>
      </c>
      <c r="AN138" s="22">
        <f t="shared" si="29"/>
        <v>0.11165896334692874</v>
      </c>
      <c r="AO138" s="22">
        <f t="shared" si="29"/>
        <v>0.1130254400760789</v>
      </c>
      <c r="AP138" s="22">
        <f t="shared" si="29"/>
        <v>0.11443954289210567</v>
      </c>
      <c r="AQ138" s="22">
        <f t="shared" si="29"/>
        <v>0.11590711431594793</v>
      </c>
      <c r="AR138" s="22">
        <f t="shared" si="29"/>
        <v>0.11743427782018892</v>
      </c>
      <c r="AS138" s="22">
        <f t="shared" si="29"/>
        <v>0.11893230297731591</v>
      </c>
      <c r="AT138" s="22">
        <f t="shared" si="29"/>
        <v>0.11911981075656988</v>
      </c>
      <c r="AU138" s="22">
        <f t="shared" si="29"/>
        <v>0.11910984127220901</v>
      </c>
      <c r="AV138" s="22">
        <f t="shared" si="29"/>
        <v>0.11916401324152333</v>
      </c>
      <c r="AW138" s="22">
        <f t="shared" si="29"/>
        <v>0.11916124148423328</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2.7134775611139042E-2</v>
      </c>
      <c r="T139" s="22">
        <f t="shared" si="29"/>
        <v>2.7423433900666257E-2</v>
      </c>
      <c r="U139" s="22">
        <f t="shared" si="29"/>
        <v>2.7609799807032084E-2</v>
      </c>
      <c r="V139" s="22">
        <f t="shared" si="29"/>
        <v>2.7773031436462141E-2</v>
      </c>
      <c r="W139" s="22">
        <f t="shared" si="29"/>
        <v>2.796325452599668E-2</v>
      </c>
      <c r="X139" s="22">
        <f t="shared" si="29"/>
        <v>2.8186812982689262E-2</v>
      </c>
      <c r="Y139" s="22">
        <f t="shared" si="29"/>
        <v>2.8410112175459194E-2</v>
      </c>
      <c r="Z139" s="22">
        <f t="shared" si="29"/>
        <v>2.8657783558725825E-2</v>
      </c>
      <c r="AA139" s="22">
        <f t="shared" si="29"/>
        <v>2.890484032852304E-2</v>
      </c>
      <c r="AB139" s="22">
        <f t="shared" si="29"/>
        <v>2.9174847375037036E-2</v>
      </c>
      <c r="AC139" s="22">
        <f t="shared" si="29"/>
        <v>2.9446314949469834E-2</v>
      </c>
      <c r="AD139" s="22">
        <f t="shared" si="29"/>
        <v>2.9757197216414146E-2</v>
      </c>
      <c r="AE139" s="22">
        <f t="shared" si="29"/>
        <v>3.0088564346410447E-2</v>
      </c>
      <c r="AF139" s="22">
        <f t="shared" si="29"/>
        <v>3.043866416624335E-2</v>
      </c>
      <c r="AG139" s="22">
        <f t="shared" si="29"/>
        <v>3.0839463266398224E-2</v>
      </c>
      <c r="AH139" s="22">
        <f t="shared" si="29"/>
        <v>3.1219954303632176E-2</v>
      </c>
      <c r="AI139" s="22">
        <f t="shared" si="29"/>
        <v>3.1615401216166836E-2</v>
      </c>
      <c r="AJ139" s="22">
        <f t="shared" si="29"/>
        <v>3.2049069001769154E-2</v>
      </c>
      <c r="AK139" s="22">
        <f t="shared" si="29"/>
        <v>3.2455623431911669E-2</v>
      </c>
      <c r="AL139" s="22">
        <f t="shared" si="29"/>
        <v>3.2867623664610934E-2</v>
      </c>
      <c r="AM139" s="22">
        <f t="shared" si="29"/>
        <v>3.328619541232123E-2</v>
      </c>
      <c r="AN139" s="22">
        <f t="shared" si="29"/>
        <v>3.3718174139924888E-2</v>
      </c>
      <c r="AO139" s="22">
        <f t="shared" si="29"/>
        <v>3.413081544457755E-2</v>
      </c>
      <c r="AP139" s="22">
        <f t="shared" si="29"/>
        <v>3.4557838619191851E-2</v>
      </c>
      <c r="AQ139" s="22">
        <f t="shared" si="29"/>
        <v>3.5001007956866455E-2</v>
      </c>
      <c r="AR139" s="22">
        <f t="shared" si="29"/>
        <v>3.5462172590968823E-2</v>
      </c>
      <c r="AS139" s="22">
        <f t="shared" si="29"/>
        <v>3.5914538183483391E-2</v>
      </c>
      <c r="AT139" s="22">
        <f t="shared" si="29"/>
        <v>3.5971160775740779E-2</v>
      </c>
      <c r="AU139" s="22">
        <f t="shared" si="29"/>
        <v>3.5968150244389881E-2</v>
      </c>
      <c r="AV139" s="22">
        <f t="shared" si="29"/>
        <v>3.5984508804778513E-2</v>
      </c>
      <c r="AW139" s="22">
        <f t="shared" si="29"/>
        <v>3.5983671804396468E-2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1.4588658828711908E-3</v>
      </c>
      <c r="T140" s="22">
        <f t="shared" si="29"/>
        <v>1.474385219991721E-3</v>
      </c>
      <c r="U140" s="22">
        <f t="shared" si="29"/>
        <v>1.4844049403101693E-3</v>
      </c>
      <c r="V140" s="22">
        <f t="shared" si="29"/>
        <v>1.4931808763486171E-3</v>
      </c>
      <c r="W140" s="22">
        <f t="shared" si="29"/>
        <v>1.5034079730983085E-3</v>
      </c>
      <c r="X140" s="22">
        <f t="shared" si="29"/>
        <v>1.5154273024625894E-3</v>
      </c>
      <c r="Y140" s="22">
        <f t="shared" si="29"/>
        <v>1.527432692839616E-3</v>
      </c>
      <c r="Z140" s="22">
        <f t="shared" si="29"/>
        <v>1.5407484223075565E-3</v>
      </c>
      <c r="AA140" s="22">
        <f t="shared" si="29"/>
        <v>1.5540311078825044E-3</v>
      </c>
      <c r="AB140" s="22">
        <f t="shared" si="29"/>
        <v>1.5685476852052363E-3</v>
      </c>
      <c r="AC140" s="22">
        <f t="shared" si="29"/>
        <v>1.5831427859100025E-3</v>
      </c>
      <c r="AD140" s="22">
        <f t="shared" si="29"/>
        <v>1.5998569662420677E-3</v>
      </c>
      <c r="AE140" s="22">
        <f t="shared" si="29"/>
        <v>1.6176724885660523E-3</v>
      </c>
      <c r="AF140" s="22">
        <f t="shared" si="29"/>
        <v>1.6364951495702546E-3</v>
      </c>
      <c r="AG140" s="22">
        <f t="shared" si="29"/>
        <v>1.6580435913735245E-3</v>
      </c>
      <c r="AH140" s="22">
        <f t="shared" si="29"/>
        <v>1.6785001966137395E-3</v>
      </c>
      <c r="AI140" s="22">
        <f t="shared" si="29"/>
        <v>1.6997608850178379E-3</v>
      </c>
      <c r="AJ140" s="22">
        <f t="shared" si="29"/>
        <v>1.7230764689011194E-3</v>
      </c>
      <c r="AK140" s="22">
        <f t="shared" si="29"/>
        <v>1.7449343385280776E-3</v>
      </c>
      <c r="AL140" s="22">
        <f t="shared" si="29"/>
        <v>1.7670849946393897E-3</v>
      </c>
      <c r="AM140" s="22">
        <f t="shared" si="29"/>
        <v>1.7895889596995487E-3</v>
      </c>
      <c r="AN140" s="22">
        <f t="shared" si="29"/>
        <v>1.8128137335785841E-3</v>
      </c>
      <c r="AO140" s="22">
        <f t="shared" si="29"/>
        <v>1.8349988560888326E-3</v>
      </c>
      <c r="AP140" s="22">
        <f t="shared" si="29"/>
        <v>1.857957201113231E-3</v>
      </c>
      <c r="AQ140" s="22">
        <f t="shared" si="29"/>
        <v>1.8817836235732238E-3</v>
      </c>
      <c r="AR140" s="22">
        <f t="shared" si="29"/>
        <v>1.9065775397168506E-3</v>
      </c>
      <c r="AS140" s="22">
        <f t="shared" si="29"/>
        <v>1.9308983868453378E-3</v>
      </c>
      <c r="AT140" s="22">
        <f t="shared" si="29"/>
        <v>1.9339426267988137E-3</v>
      </c>
      <c r="AU140" s="22">
        <f t="shared" si="29"/>
        <v>1.9337807695002651E-3</v>
      </c>
      <c r="AV140" s="22">
        <f t="shared" si="29"/>
        <v>1.9346602662016887E-3</v>
      </c>
      <c r="AW140" s="22">
        <f t="shared" si="29"/>
        <v>1.9346152659658724E-3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2.4326146272486006E-2</v>
      </c>
      <c r="T141" s="22">
        <f t="shared" si="29"/>
        <v>2.4719682511105276E-2</v>
      </c>
      <c r="U141" s="22">
        <f t="shared" si="29"/>
        <v>2.4804888552705066E-2</v>
      </c>
      <c r="V141" s="22">
        <f t="shared" si="29"/>
        <v>2.4810305314720789E-2</v>
      </c>
      <c r="W141" s="22">
        <f t="shared" si="29"/>
        <v>2.4873614574617241E-2</v>
      </c>
      <c r="X141" s="22">
        <f t="shared" si="29"/>
        <v>2.5009250351463286E-2</v>
      </c>
      <c r="Y141" s="22">
        <f t="shared" si="29"/>
        <v>2.5175807053254621E-2</v>
      </c>
      <c r="Z141" s="22">
        <f t="shared" si="29"/>
        <v>2.5387615978890679E-2</v>
      </c>
      <c r="AA141" s="22">
        <f t="shared" si="29"/>
        <v>2.5579924638639819E-2</v>
      </c>
      <c r="AB141" s="22">
        <f t="shared" si="29"/>
        <v>2.5812044491660791E-2</v>
      </c>
      <c r="AC141" s="22">
        <f t="shared" si="29"/>
        <v>2.6029729543249839E-2</v>
      </c>
      <c r="AD141" s="22">
        <f t="shared" si="29"/>
        <v>2.6139909768395555E-2</v>
      </c>
      <c r="AE141" s="22">
        <f t="shared" si="29"/>
        <v>2.6268696019659202E-2</v>
      </c>
      <c r="AF141" s="22">
        <f t="shared" si="29"/>
        <v>2.6409750967930613E-2</v>
      </c>
      <c r="AG141" s="22">
        <f t="shared" si="29"/>
        <v>2.6632198128116152E-2</v>
      </c>
      <c r="AH141" s="22">
        <f t="shared" si="29"/>
        <v>2.6774655174303719E-2</v>
      </c>
      <c r="AI141" s="22">
        <f t="shared" si="29"/>
        <v>2.6946467750578729E-2</v>
      </c>
      <c r="AJ141" s="22">
        <f t="shared" si="29"/>
        <v>2.7162807452897782E-2</v>
      </c>
      <c r="AK141" s="22">
        <f t="shared" si="29"/>
        <v>2.728681241968306E-2</v>
      </c>
      <c r="AL141" s="22">
        <f t="shared" si="29"/>
        <v>2.7387608403651693E-2</v>
      </c>
      <c r="AM141" s="22">
        <f t="shared" si="29"/>
        <v>2.7467383696194121E-2</v>
      </c>
      <c r="AN141" s="22">
        <f t="shared" si="29"/>
        <v>2.7704390405920095E-2</v>
      </c>
      <c r="AO141" s="22">
        <f t="shared" si="29"/>
        <v>2.7877142450777315E-2</v>
      </c>
      <c r="AP141" s="22">
        <f t="shared" si="29"/>
        <v>2.8049356420307696E-2</v>
      </c>
      <c r="AQ141" s="22">
        <f t="shared" si="29"/>
        <v>2.8223113930483747E-2</v>
      </c>
      <c r="AR141" s="22">
        <f t="shared" si="29"/>
        <v>2.8400392128102938E-2</v>
      </c>
      <c r="AS141" s="22">
        <f t="shared" si="29"/>
        <v>2.8557261075783606E-2</v>
      </c>
      <c r="AT141" s="22">
        <f t="shared" si="29"/>
        <v>2.8030707072407922E-2</v>
      </c>
      <c r="AU141" s="22">
        <f t="shared" si="29"/>
        <v>2.7408666306928953E-2</v>
      </c>
      <c r="AV141" s="22">
        <f t="shared" si="29"/>
        <v>2.6822770311221343E-2</v>
      </c>
      <c r="AW141" s="22">
        <f t="shared" si="29"/>
        <v>2.6214324867287923E-2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3.2292189791538868E-2</v>
      </c>
      <c r="T142" s="22">
        <f t="shared" si="30"/>
        <v>3.2814596701576867E-2</v>
      </c>
      <c r="U142" s="22">
        <f t="shared" si="30"/>
        <v>3.2927705026911488E-2</v>
      </c>
      <c r="V142" s="22">
        <f t="shared" si="30"/>
        <v>3.2934895607166517E-2</v>
      </c>
      <c r="W142" s="22">
        <f t="shared" si="30"/>
        <v>3.301893664733941E-2</v>
      </c>
      <c r="X142" s="22">
        <f t="shared" si="30"/>
        <v>3.3198988851226269E-2</v>
      </c>
      <c r="Y142" s="22">
        <f t="shared" si="30"/>
        <v>3.3420087605013749E-2</v>
      </c>
      <c r="Z142" s="22">
        <f t="shared" si="30"/>
        <v>3.3701257254721798E-2</v>
      </c>
      <c r="AA142" s="22">
        <f t="shared" si="30"/>
        <v>3.3956540918217613E-2</v>
      </c>
      <c r="AB142" s="22">
        <f t="shared" si="30"/>
        <v>3.4264672681636937E-2</v>
      </c>
      <c r="AC142" s="22">
        <f t="shared" si="30"/>
        <v>3.4553642702697993E-2</v>
      </c>
      <c r="AD142" s="22">
        <f t="shared" si="30"/>
        <v>3.4699903466808589E-2</v>
      </c>
      <c r="AE142" s="22">
        <f t="shared" si="30"/>
        <v>3.4870863142120991E-2</v>
      </c>
      <c r="AF142" s="22">
        <f t="shared" si="30"/>
        <v>3.5058109124677959E-2</v>
      </c>
      <c r="AG142" s="22">
        <f t="shared" si="30"/>
        <v>3.5353400694285303E-2</v>
      </c>
      <c r="AH142" s="22">
        <f t="shared" si="30"/>
        <v>3.5542507917480544E-2</v>
      </c>
      <c r="AI142" s="22">
        <f t="shared" si="30"/>
        <v>3.5770583678412772E-2</v>
      </c>
      <c r="AJ142" s="22">
        <f t="shared" si="30"/>
        <v>3.6057767790868493E-2</v>
      </c>
      <c r="AK142" s="22">
        <f t="shared" si="30"/>
        <v>3.6222380462257911E-2</v>
      </c>
      <c r="AL142" s="22">
        <f t="shared" si="30"/>
        <v>3.6356183943009879E-2</v>
      </c>
      <c r="AM142" s="22">
        <f t="shared" si="30"/>
        <v>3.6462083120734116E-2</v>
      </c>
      <c r="AN142" s="22">
        <f t="shared" si="30"/>
        <v>3.6776702031868239E-2</v>
      </c>
      <c r="AO142" s="22">
        <f t="shared" si="30"/>
        <v>3.7006024907629914E-2</v>
      </c>
      <c r="AP142" s="22">
        <f t="shared" si="30"/>
        <v>3.7234633505413423E-2</v>
      </c>
      <c r="AQ142" s="22">
        <f t="shared" si="30"/>
        <v>3.7465291104585074E-2</v>
      </c>
      <c r="AR142" s="22">
        <f t="shared" si="30"/>
        <v>3.7700622304985519E-2</v>
      </c>
      <c r="AS142" s="22">
        <f t="shared" si="30"/>
        <v>3.7908860871594514E-2</v>
      </c>
      <c r="AT142" s="22">
        <f t="shared" si="30"/>
        <v>3.7209877085916387E-2</v>
      </c>
      <c r="AU142" s="22">
        <f t="shared" si="30"/>
        <v>3.638413764359294E-2</v>
      </c>
      <c r="AV142" s="22">
        <f t="shared" si="30"/>
        <v>3.5606379239957436E-2</v>
      </c>
      <c r="AW142" s="22">
        <f t="shared" si="30"/>
        <v>3.4798687156994086E-2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4.658322134603534E-2</v>
      </c>
      <c r="T143" s="22">
        <f t="shared" si="30"/>
        <v>4.8477292963402488E-2</v>
      </c>
      <c r="U143" s="22">
        <f t="shared" si="30"/>
        <v>4.9800269786029985E-2</v>
      </c>
      <c r="V143" s="22">
        <f t="shared" si="30"/>
        <v>5.0979706840080755E-2</v>
      </c>
      <c r="W143" s="22">
        <f t="shared" si="30"/>
        <v>5.2294708100792106E-2</v>
      </c>
      <c r="X143" s="22">
        <f t="shared" si="30"/>
        <v>5.3785574634575874E-2</v>
      </c>
      <c r="Y143" s="22">
        <f t="shared" si="30"/>
        <v>5.5372796844127228E-2</v>
      </c>
      <c r="Z143" s="22">
        <f t="shared" si="30"/>
        <v>5.7094288276551178E-2</v>
      </c>
      <c r="AA143" s="22">
        <f t="shared" si="30"/>
        <v>5.8809148924753772E-2</v>
      </c>
      <c r="AB143" s="22">
        <f t="shared" si="30"/>
        <v>6.0655049729337523E-2</v>
      </c>
      <c r="AC143" s="22">
        <f t="shared" si="30"/>
        <v>6.2509130832859652E-2</v>
      </c>
      <c r="AD143" s="22">
        <f t="shared" si="30"/>
        <v>6.4855470026696657E-2</v>
      </c>
      <c r="AE143" s="22">
        <f t="shared" si="30"/>
        <v>6.7340523385205991E-2</v>
      </c>
      <c r="AF143" s="22">
        <f t="shared" si="30"/>
        <v>6.9957356681567343E-2</v>
      </c>
      <c r="AG143" s="22">
        <f t="shared" si="30"/>
        <v>7.2904058396860913E-2</v>
      </c>
      <c r="AH143" s="22">
        <f t="shared" si="30"/>
        <v>7.5752581985877379E-2</v>
      </c>
      <c r="AI143" s="22">
        <f t="shared" si="30"/>
        <v>7.8807265702884891E-2</v>
      </c>
      <c r="AJ143" s="22">
        <f t="shared" si="30"/>
        <v>8.2129788996604752E-2</v>
      </c>
      <c r="AK143" s="22">
        <f t="shared" si="30"/>
        <v>8.5313963934599987E-2</v>
      </c>
      <c r="AL143" s="22">
        <f t="shared" si="30"/>
        <v>8.8562789812527312E-2</v>
      </c>
      <c r="AM143" s="22">
        <f t="shared" si="30"/>
        <v>9.1884461884288421E-2</v>
      </c>
      <c r="AN143" s="22">
        <f t="shared" si="30"/>
        <v>9.5292213518659172E-2</v>
      </c>
      <c r="AO143" s="22">
        <f t="shared" si="30"/>
        <v>9.8601222904247096E-2</v>
      </c>
      <c r="AP143" s="22">
        <f t="shared" si="30"/>
        <v>0.10203020296966904</v>
      </c>
      <c r="AQ143" s="22">
        <f t="shared" si="30"/>
        <v>0.10559285825913992</v>
      </c>
      <c r="AR143" s="22">
        <f t="shared" si="30"/>
        <v>0.10930376323214244</v>
      </c>
      <c r="AS143" s="22">
        <f t="shared" si="30"/>
        <v>0.11307624312320549</v>
      </c>
      <c r="AT143" s="22">
        <f t="shared" si="30"/>
        <v>0.11420926971201571</v>
      </c>
      <c r="AU143" s="22">
        <f t="shared" si="30"/>
        <v>0.11493221804264731</v>
      </c>
      <c r="AV143" s="22">
        <f t="shared" si="30"/>
        <v>0.11577744845597114</v>
      </c>
      <c r="AW143" s="22">
        <f t="shared" si="30"/>
        <v>0.11649606841020158</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4.4834674009708421E-3</v>
      </c>
      <c r="T144" s="22">
        <f t="shared" si="30"/>
        <v>4.4902281901868625E-3</v>
      </c>
      <c r="U144" s="22">
        <f t="shared" si="30"/>
        <v>4.4977717445606451E-3</v>
      </c>
      <c r="V144" s="22">
        <f t="shared" si="30"/>
        <v>4.5062724617498653E-3</v>
      </c>
      <c r="W144" s="22">
        <f t="shared" si="30"/>
        <v>4.5158243819921852E-3</v>
      </c>
      <c r="X144" s="22">
        <f t="shared" si="30"/>
        <v>4.5263954163858172E-3</v>
      </c>
      <c r="Y144" s="22">
        <f t="shared" si="30"/>
        <v>4.5329090784802717E-3</v>
      </c>
      <c r="Z144" s="22">
        <f t="shared" si="30"/>
        <v>4.540274138789469E-3</v>
      </c>
      <c r="AA144" s="22">
        <f t="shared" si="30"/>
        <v>4.5483762313168882E-3</v>
      </c>
      <c r="AB144" s="22">
        <f t="shared" si="30"/>
        <v>4.5572521014071426E-3</v>
      </c>
      <c r="AC144" s="22">
        <f t="shared" si="30"/>
        <v>4.5668054007260237E-3</v>
      </c>
      <c r="AD144" s="22">
        <f t="shared" si="30"/>
        <v>4.5731470408822963E-3</v>
      </c>
      <c r="AE144" s="22">
        <f t="shared" si="30"/>
        <v>4.5801326497647904E-3</v>
      </c>
      <c r="AF144" s="22">
        <f t="shared" si="30"/>
        <v>4.5877322216947127E-3</v>
      </c>
      <c r="AG144" s="22">
        <f t="shared" si="30"/>
        <v>4.5960199877966715E-3</v>
      </c>
      <c r="AH144" s="22">
        <f t="shared" si="30"/>
        <v>4.6047604402070664E-3</v>
      </c>
      <c r="AI144" s="22">
        <f t="shared" si="30"/>
        <v>4.6102870762609908E-3</v>
      </c>
      <c r="AJ144" s="22">
        <f t="shared" si="30"/>
        <v>4.6163779652103722E-3</v>
      </c>
      <c r="AK144" s="22">
        <f t="shared" si="30"/>
        <v>4.6228184967343159E-3</v>
      </c>
      <c r="AL144" s="22">
        <f t="shared" si="30"/>
        <v>4.6296915255859983E-3</v>
      </c>
      <c r="AM144" s="22">
        <f t="shared" si="30"/>
        <v>4.6369859895786895E-3</v>
      </c>
      <c r="AN144" s="22">
        <f t="shared" si="30"/>
        <v>4.64121298151651E-3</v>
      </c>
      <c r="AO144" s="22">
        <f t="shared" si="30"/>
        <v>4.6457352915736036E-3</v>
      </c>
      <c r="AP144" s="22">
        <f t="shared" si="30"/>
        <v>4.6506425202623982E-3</v>
      </c>
      <c r="AQ144" s="22">
        <f t="shared" si="30"/>
        <v>4.6559285016434509E-3</v>
      </c>
      <c r="AR144" s="22">
        <f t="shared" si="30"/>
        <v>4.6615880945937533E-3</v>
      </c>
      <c r="AS144" s="22">
        <f t="shared" si="30"/>
        <v>4.6639995357318064E-3</v>
      </c>
      <c r="AT144" s="22">
        <f t="shared" si="30"/>
        <v>4.6654993037774373E-3</v>
      </c>
      <c r="AU144" s="22">
        <f t="shared" si="30"/>
        <v>4.6670933365282694E-3</v>
      </c>
      <c r="AV144" s="22">
        <f t="shared" si="30"/>
        <v>4.6690113743532817E-3</v>
      </c>
      <c r="AW144" s="22">
        <f t="shared" si="30"/>
        <v>4.6711347388246382E-3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3.7294379572076434E-3</v>
      </c>
      <c r="T145" s="22">
        <f t="shared" si="30"/>
        <v>3.735061717049736E-3</v>
      </c>
      <c r="U145" s="22">
        <f t="shared" si="30"/>
        <v>3.7413365966234681E-3</v>
      </c>
      <c r="V145" s="22">
        <f t="shared" si="30"/>
        <v>3.748407663392482E-3</v>
      </c>
      <c r="W145" s="22">
        <f t="shared" si="30"/>
        <v>3.7563531419094473E-3</v>
      </c>
      <c r="X145" s="22">
        <f t="shared" si="30"/>
        <v>3.7651463399833358E-3</v>
      </c>
      <c r="Y145" s="22">
        <f t="shared" si="30"/>
        <v>3.7705645345374487E-3</v>
      </c>
      <c r="Z145" s="22">
        <f t="shared" si="30"/>
        <v>3.7766909391742471E-3</v>
      </c>
      <c r="AA145" s="22">
        <f t="shared" si="30"/>
        <v>3.7834304219678595E-3</v>
      </c>
      <c r="AB145" s="22">
        <f t="shared" si="30"/>
        <v>3.7908135484316929E-3</v>
      </c>
      <c r="AC145" s="22">
        <f t="shared" si="30"/>
        <v>3.7987601740921552E-3</v>
      </c>
      <c r="AD145" s="22">
        <f t="shared" si="30"/>
        <v>3.8040352773536686E-3</v>
      </c>
      <c r="AE145" s="22">
        <f t="shared" si="30"/>
        <v>3.8098460466959292E-3</v>
      </c>
      <c r="AF145" s="22">
        <f t="shared" si="30"/>
        <v>3.816167522794504E-3</v>
      </c>
      <c r="AG145" s="22">
        <f t="shared" si="30"/>
        <v>3.8230614525851868E-3</v>
      </c>
      <c r="AH145" s="22">
        <f t="shared" si="30"/>
        <v>3.8303319359114249E-3</v>
      </c>
      <c r="AI145" s="22">
        <f t="shared" si="30"/>
        <v>3.8349291024416679E-3</v>
      </c>
      <c r="AJ145" s="22">
        <f t="shared" si="30"/>
        <v>3.839995625828466E-3</v>
      </c>
      <c r="AK145" s="22">
        <f t="shared" si="30"/>
        <v>3.8453529889097247E-3</v>
      </c>
      <c r="AL145" s="22">
        <f t="shared" si="30"/>
        <v>3.8510701119281484E-3</v>
      </c>
      <c r="AM145" s="22">
        <f t="shared" si="30"/>
        <v>3.8571377931353183E-3</v>
      </c>
      <c r="AN145" s="22">
        <f t="shared" si="30"/>
        <v>3.8606538896668327E-3</v>
      </c>
      <c r="AO145" s="22">
        <f t="shared" si="30"/>
        <v>3.8644156377231559E-3</v>
      </c>
      <c r="AP145" s="22">
        <f t="shared" si="30"/>
        <v>3.8684975688046061E-3</v>
      </c>
      <c r="AQ145" s="22">
        <f t="shared" si="30"/>
        <v>3.8728945539592929E-3</v>
      </c>
      <c r="AR145" s="22">
        <f t="shared" si="30"/>
        <v>3.8776023166981581E-3</v>
      </c>
      <c r="AS145" s="22">
        <f t="shared" si="30"/>
        <v>3.8796082017214036E-3</v>
      </c>
      <c r="AT145" s="22">
        <f t="shared" si="30"/>
        <v>3.8808557388118211E-3</v>
      </c>
      <c r="AU145" s="22">
        <f t="shared" si="30"/>
        <v>3.8821816871714996E-3</v>
      </c>
      <c r="AV145" s="22">
        <f t="shared" si="30"/>
        <v>3.8837771494394761E-3</v>
      </c>
      <c r="AW145" s="22">
        <f t="shared" si="30"/>
        <v>3.8855434065231684E-3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5.6551377462609517E-4</v>
      </c>
      <c r="T146" s="22">
        <f t="shared" si="30"/>
        <v>5.6714395573166209E-4</v>
      </c>
      <c r="U146" s="22">
        <f t="shared" si="30"/>
        <v>5.6887686862630875E-4</v>
      </c>
      <c r="V146" s="22">
        <f t="shared" si="30"/>
        <v>5.70748556021202E-4</v>
      </c>
      <c r="W146" s="22">
        <f t="shared" si="30"/>
        <v>5.7277907570623104E-4</v>
      </c>
      <c r="X146" s="22">
        <f t="shared" si="30"/>
        <v>5.7496410299635317E-4</v>
      </c>
      <c r="Y146" s="22">
        <f t="shared" si="30"/>
        <v>5.7634650174520847E-4</v>
      </c>
      <c r="Z146" s="22">
        <f t="shared" si="30"/>
        <v>5.778588851449119E-4</v>
      </c>
      <c r="AA146" s="22">
        <f t="shared" si="30"/>
        <v>5.7948087139248633E-4</v>
      </c>
      <c r="AB146" s="22">
        <f t="shared" si="30"/>
        <v>5.8122043698302531E-4</v>
      </c>
      <c r="AC146" s="22">
        <f t="shared" si="30"/>
        <v>5.8306042829901945E-4</v>
      </c>
      <c r="AD146" s="22">
        <f t="shared" si="30"/>
        <v>5.8427517423855597E-4</v>
      </c>
      <c r="AE146" s="22">
        <f t="shared" si="30"/>
        <v>5.855886661405486E-4</v>
      </c>
      <c r="AF146" s="22">
        <f t="shared" si="30"/>
        <v>5.8699590685750856E-4</v>
      </c>
      <c r="AG146" s="22">
        <f t="shared" si="30"/>
        <v>5.8851121117600811E-4</v>
      </c>
      <c r="AH146" s="22">
        <f t="shared" si="30"/>
        <v>5.9009130305960839E-4</v>
      </c>
      <c r="AI146" s="22">
        <f t="shared" si="30"/>
        <v>5.9105849543839711E-4</v>
      </c>
      <c r="AJ146" s="22">
        <f t="shared" si="30"/>
        <v>5.9211465623864896E-4</v>
      </c>
      <c r="AK146" s="22">
        <f t="shared" si="30"/>
        <v>5.9322048281665535E-4</v>
      </c>
      <c r="AL146" s="22">
        <f t="shared" si="30"/>
        <v>5.943916364223341E-4</v>
      </c>
      <c r="AM146" s="22">
        <f t="shared" si="30"/>
        <v>5.9562637541074376E-4</v>
      </c>
      <c r="AN146" s="22">
        <f t="shared" si="30"/>
        <v>5.9628541477046233E-4</v>
      </c>
      <c r="AO146" s="22">
        <f t="shared" si="30"/>
        <v>5.9698767378140881E-4</v>
      </c>
      <c r="AP146" s="22">
        <f t="shared" si="30"/>
        <v>5.9774978097855793E-4</v>
      </c>
      <c r="AQ146" s="22">
        <f t="shared" si="30"/>
        <v>5.9857075928870904E-4</v>
      </c>
      <c r="AR146" s="22">
        <f t="shared" si="30"/>
        <v>5.9944980092453194E-4</v>
      </c>
      <c r="AS146" s="22">
        <f t="shared" si="30"/>
        <v>5.9972873110063782E-4</v>
      </c>
      <c r="AT146" s="22">
        <f t="shared" si="30"/>
        <v>5.9983484710169005E-4</v>
      </c>
      <c r="AU146" s="22">
        <f t="shared" si="30"/>
        <v>5.9995155093150771E-4</v>
      </c>
      <c r="AV146" s="22">
        <f t="shared" si="30"/>
        <v>6.0012063876268575E-4</v>
      </c>
      <c r="AW146" s="22">
        <f t="shared" si="30"/>
        <v>6.0032070337823901E-4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6.9740674224392082E-3</v>
      </c>
      <c r="T147" s="22">
        <f t="shared" si="30"/>
        <v>6.9941712527102334E-3</v>
      </c>
      <c r="U147" s="22">
        <f t="shared" si="30"/>
        <v>7.015541998935595E-3</v>
      </c>
      <c r="V147" s="22">
        <f t="shared" si="30"/>
        <v>7.0386241494885945E-3</v>
      </c>
      <c r="W147" s="22">
        <f t="shared" si="30"/>
        <v>7.0636650624094962E-3</v>
      </c>
      <c r="X147" s="22">
        <f t="shared" si="30"/>
        <v>7.0906114045233672E-3</v>
      </c>
      <c r="Y147" s="22">
        <f t="shared" si="30"/>
        <v>7.1076595163674806E-3</v>
      </c>
      <c r="Z147" s="22">
        <f t="shared" si="30"/>
        <v>7.1263106337608332E-3</v>
      </c>
      <c r="AA147" s="22">
        <f t="shared" si="30"/>
        <v>7.1463134028469317E-3</v>
      </c>
      <c r="AB147" s="22">
        <f t="shared" si="30"/>
        <v>7.1677661919009109E-3</v>
      </c>
      <c r="AC147" s="22">
        <f t="shared" si="30"/>
        <v>7.190457457914602E-3</v>
      </c>
      <c r="AD147" s="22">
        <f t="shared" si="30"/>
        <v>7.2054380303844109E-3</v>
      </c>
      <c r="AE147" s="22">
        <f t="shared" si="30"/>
        <v>7.2216363645264585E-3</v>
      </c>
      <c r="AF147" s="22">
        <f t="shared" si="30"/>
        <v>7.2389908341787129E-3</v>
      </c>
      <c r="AG147" s="22">
        <f t="shared" si="30"/>
        <v>7.2576779731254462E-3</v>
      </c>
      <c r="AH147" s="22">
        <f t="shared" si="30"/>
        <v>7.2771640896876167E-3</v>
      </c>
      <c r="AI147" s="22">
        <f t="shared" si="30"/>
        <v>7.2890917653036583E-3</v>
      </c>
      <c r="AJ147" s="22">
        <f t="shared" si="30"/>
        <v>7.3021166233360963E-3</v>
      </c>
      <c r="AK147" s="22">
        <f t="shared" si="30"/>
        <v>7.3157539730498832E-3</v>
      </c>
      <c r="AL147" s="22">
        <f t="shared" si="30"/>
        <v>7.3301969531761211E-3</v>
      </c>
      <c r="AM147" s="22">
        <f t="shared" si="30"/>
        <v>7.3454240852826322E-3</v>
      </c>
      <c r="AN147" s="22">
        <f t="shared" si="30"/>
        <v>7.3535515352846359E-3</v>
      </c>
      <c r="AO147" s="22">
        <f t="shared" si="30"/>
        <v>7.3622119816081485E-3</v>
      </c>
      <c r="AP147" s="22">
        <f t="shared" si="30"/>
        <v>7.3716104918028092E-3</v>
      </c>
      <c r="AQ147" s="22">
        <f t="shared" si="30"/>
        <v>7.381735016340059E-3</v>
      </c>
      <c r="AR147" s="22">
        <f t="shared" si="30"/>
        <v>7.3925755933700573E-3</v>
      </c>
      <c r="AS147" s="22">
        <f t="shared" si="30"/>
        <v>7.3960154350531382E-3</v>
      </c>
      <c r="AT147" s="22">
        <f t="shared" si="30"/>
        <v>7.3973240860164633E-3</v>
      </c>
      <c r="AU147" s="22">
        <f t="shared" si="30"/>
        <v>7.398763308921588E-3</v>
      </c>
      <c r="AV147" s="22">
        <f t="shared" si="30"/>
        <v>7.4008485453700354E-3</v>
      </c>
      <c r="AW147" s="22">
        <f t="shared" si="30"/>
        <v>7.4033157958249621E-3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2.2370479769761493E-2</v>
      </c>
      <c r="T150" s="22">
        <f t="shared" si="31"/>
        <v>2.2652669169822569E-2</v>
      </c>
      <c r="U150" s="22">
        <f t="shared" si="31"/>
        <v>2.2647993450451046E-2</v>
      </c>
      <c r="V150" s="22">
        <f t="shared" si="31"/>
        <v>2.2572077559412651E-2</v>
      </c>
      <c r="W150" s="22">
        <f t="shared" si="31"/>
        <v>2.2553948917531472E-2</v>
      </c>
      <c r="X150" s="22">
        <f t="shared" si="31"/>
        <v>2.2606634027210647E-2</v>
      </c>
      <c r="Y150" s="22">
        <f t="shared" si="31"/>
        <v>2.2698789757917861E-2</v>
      </c>
      <c r="Z150" s="22">
        <f t="shared" si="31"/>
        <v>2.2835575841867104E-2</v>
      </c>
      <c r="AA150" s="22">
        <f t="shared" si="31"/>
        <v>2.2956436123149643E-2</v>
      </c>
      <c r="AB150" s="22">
        <f t="shared" si="31"/>
        <v>2.3116483089115167E-2</v>
      </c>
      <c r="AC150" s="22">
        <f t="shared" si="31"/>
        <v>2.3265119022562102E-2</v>
      </c>
      <c r="AD150" s="22">
        <f t="shared" si="31"/>
        <v>2.3527276695971787E-2</v>
      </c>
      <c r="AE150" s="22">
        <f t="shared" si="31"/>
        <v>2.381734974442971E-2</v>
      </c>
      <c r="AF150" s="22">
        <f t="shared" si="31"/>
        <v>2.4130130080119053E-2</v>
      </c>
      <c r="AG150" s="22">
        <f t="shared" si="31"/>
        <v>2.4532585732993741E-2</v>
      </c>
      <c r="AH150" s="22">
        <f t="shared" si="31"/>
        <v>2.487128050078511E-2</v>
      </c>
      <c r="AI150" s="22">
        <f t="shared" si="31"/>
        <v>2.5256472401608641E-2</v>
      </c>
      <c r="AJ150" s="22">
        <f t="shared" si="31"/>
        <v>2.5699290957954399E-2</v>
      </c>
      <c r="AK150" s="22">
        <f t="shared" si="31"/>
        <v>2.6065754310786504E-2</v>
      </c>
      <c r="AL150" s="22">
        <f t="shared" si="31"/>
        <v>2.6423295033292861E-2</v>
      </c>
      <c r="AM150" s="22">
        <f t="shared" si="31"/>
        <v>2.6774175647535148E-2</v>
      </c>
      <c r="AN150" s="22">
        <f t="shared" si="31"/>
        <v>2.7161414255537433E-2</v>
      </c>
      <c r="AO150" s="22">
        <f t="shared" si="31"/>
        <v>2.7491879985149473E-2</v>
      </c>
      <c r="AP150" s="22">
        <f t="shared" si="31"/>
        <v>2.7830436686531276E-2</v>
      </c>
      <c r="AQ150" s="22">
        <f t="shared" si="31"/>
        <v>2.8179573448323746E-2</v>
      </c>
      <c r="AR150" s="22">
        <f t="shared" si="31"/>
        <v>2.8541747948828865E-2</v>
      </c>
      <c r="AS150" s="22">
        <f t="shared" si="31"/>
        <v>2.8896415656934342E-2</v>
      </c>
      <c r="AT150" s="22">
        <f t="shared" si="31"/>
        <v>2.8538906380664066E-2</v>
      </c>
      <c r="AU150" s="22">
        <f t="shared" si="31"/>
        <v>2.808026850742049E-2</v>
      </c>
      <c r="AV150" s="22">
        <f t="shared" si="31"/>
        <v>2.7659245008239828E-2</v>
      </c>
      <c r="AW150" s="22">
        <f t="shared" si="31"/>
        <v>2.7213154255926415E-2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3.3433783927335737E-3</v>
      </c>
      <c r="T151" s="22">
        <f t="shared" si="31"/>
        <v>3.3855529885640102E-3</v>
      </c>
      <c r="U151" s="22">
        <f t="shared" si="31"/>
        <v>3.384854179272563E-3</v>
      </c>
      <c r="V151" s="22">
        <f t="shared" si="31"/>
        <v>3.373508175415017E-3</v>
      </c>
      <c r="W151" s="22">
        <f t="shared" si="31"/>
        <v>3.3707987605889182E-3</v>
      </c>
      <c r="X151" s="22">
        <f t="shared" si="31"/>
        <v>3.3786728097435653E-3</v>
      </c>
      <c r="Y151" s="22">
        <f t="shared" si="31"/>
        <v>3.3924459376328273E-3</v>
      </c>
      <c r="Z151" s="22">
        <f t="shared" si="31"/>
        <v>3.4128892916515784E-3</v>
      </c>
      <c r="AA151" s="22">
        <f t="shared" si="31"/>
        <v>3.4309524560154447E-3</v>
      </c>
      <c r="AB151" s="22">
        <f t="shared" si="31"/>
        <v>3.4548722634285601E-3</v>
      </c>
      <c r="AC151" s="22">
        <f t="shared" si="31"/>
        <v>3.4770866358240062E-3</v>
      </c>
      <c r="AD151" s="22">
        <f t="shared" si="31"/>
        <v>3.5162673914353377E-3</v>
      </c>
      <c r="AE151" s="22">
        <f t="shared" si="31"/>
        <v>3.559620237351476E-3</v>
      </c>
      <c r="AF151" s="22">
        <f t="shared" si="31"/>
        <v>3.6063667991945198E-3</v>
      </c>
      <c r="AG151" s="22">
        <f t="shared" si="31"/>
        <v>3.666515778908112E-3</v>
      </c>
      <c r="AH151" s="22">
        <f t="shared" si="31"/>
        <v>3.7171353802765302E-3</v>
      </c>
      <c r="AI151" s="22">
        <f t="shared" si="31"/>
        <v>3.7747042072093407E-3</v>
      </c>
      <c r="AJ151" s="22">
        <f t="shared" si="31"/>
        <v>3.8408856216638099E-3</v>
      </c>
      <c r="AK151" s="22">
        <f t="shared" si="31"/>
        <v>3.8956553748473646E-3</v>
      </c>
      <c r="AL151" s="22">
        <f t="shared" si="31"/>
        <v>3.94909159697819E-3</v>
      </c>
      <c r="AM151" s="22">
        <f t="shared" si="31"/>
        <v>4.0015324331229962E-3</v>
      </c>
      <c r="AN151" s="22">
        <f t="shared" si="31"/>
        <v>4.0594071505252174E-3</v>
      </c>
      <c r="AO151" s="22">
        <f t="shared" si="31"/>
        <v>4.1087968816036395E-3</v>
      </c>
      <c r="AP151" s="22">
        <f t="shared" si="31"/>
        <v>4.1593958482670692E-3</v>
      </c>
      <c r="AQ151" s="22">
        <f t="shared" si="31"/>
        <v>4.2115760570734882E-3</v>
      </c>
      <c r="AR151" s="22">
        <f t="shared" si="31"/>
        <v>4.2657048201510082E-3</v>
      </c>
      <c r="AS151" s="22">
        <f t="shared" si="31"/>
        <v>4.3187116561279031E-3</v>
      </c>
      <c r="AT151" s="22">
        <f t="shared" si="31"/>
        <v>4.2652801337919573E-3</v>
      </c>
      <c r="AU151" s="22">
        <f t="shared" si="31"/>
        <v>4.1967344445052847E-3</v>
      </c>
      <c r="AV151" s="22">
        <f t="shared" si="31"/>
        <v>4.1338104087009003E-3</v>
      </c>
      <c r="AW151" s="22">
        <f t="shared" si="31"/>
        <v>4.0671399484410843E-3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1.8052970746219633E-2</v>
      </c>
      <c r="T152" s="22">
        <f t="shared" si="31"/>
        <v>1.850436166002525E-2</v>
      </c>
      <c r="U152" s="22">
        <f t="shared" si="31"/>
        <v>1.8836623484615331E-2</v>
      </c>
      <c r="V152" s="22">
        <f t="shared" si="31"/>
        <v>1.9138928402002774E-2</v>
      </c>
      <c r="W152" s="22">
        <f t="shared" si="31"/>
        <v>1.9468960552124857E-2</v>
      </c>
      <c r="X152" s="22">
        <f t="shared" si="31"/>
        <v>1.9834790173673279E-2</v>
      </c>
      <c r="Y152" s="22">
        <f t="shared" si="31"/>
        <v>2.0206972804064454E-2</v>
      </c>
      <c r="Z152" s="22">
        <f t="shared" si="31"/>
        <v>2.0605747701772793E-2</v>
      </c>
      <c r="AA152" s="22">
        <f t="shared" si="31"/>
        <v>2.1002232636567763E-2</v>
      </c>
      <c r="AB152" s="22">
        <f t="shared" si="31"/>
        <v>2.1424414927955389E-2</v>
      </c>
      <c r="AC152" s="22">
        <f t="shared" si="31"/>
        <v>2.1847223977334712E-2</v>
      </c>
      <c r="AD152" s="22">
        <f t="shared" si="31"/>
        <v>2.2323491058644482E-2</v>
      </c>
      <c r="AE152" s="22">
        <f t="shared" si="31"/>
        <v>2.282392474636296E-2</v>
      </c>
      <c r="AF152" s="22">
        <f t="shared" si="31"/>
        <v>2.3346782397994606E-2</v>
      </c>
      <c r="AG152" s="22">
        <f t="shared" si="31"/>
        <v>2.3931027893951708E-2</v>
      </c>
      <c r="AH152" s="22">
        <f t="shared" si="31"/>
        <v>2.4491256263094945E-2</v>
      </c>
      <c r="AI152" s="22">
        <f t="shared" si="31"/>
        <v>2.5077315242446396E-2</v>
      </c>
      <c r="AJ152" s="22">
        <f t="shared" si="31"/>
        <v>2.5710848417001532E-2</v>
      </c>
      <c r="AK152" s="22">
        <f t="shared" si="31"/>
        <v>2.6312195276390133E-2</v>
      </c>
      <c r="AL152" s="22">
        <f t="shared" si="31"/>
        <v>2.6921110455446824E-2</v>
      </c>
      <c r="AM152" s="22">
        <f t="shared" si="31"/>
        <v>2.7539068115150368E-2</v>
      </c>
      <c r="AN152" s="22">
        <f t="shared" si="31"/>
        <v>2.8181432685504049E-2</v>
      </c>
      <c r="AO152" s="22">
        <f t="shared" si="31"/>
        <v>2.8800913616022064E-2</v>
      </c>
      <c r="AP152" s="22">
        <f t="shared" si="31"/>
        <v>2.9439392972132689E-2</v>
      </c>
      <c r="AQ152" s="22">
        <f t="shared" si="31"/>
        <v>3.0099265306052614E-2</v>
      </c>
      <c r="AR152" s="22">
        <f t="shared" si="31"/>
        <v>3.078305441298906E-2</v>
      </c>
      <c r="AS152" s="22">
        <f t="shared" si="31"/>
        <v>3.1464150660826612E-2</v>
      </c>
      <c r="AT152" s="22">
        <f t="shared" si="31"/>
        <v>3.1645863407685944E-2</v>
      </c>
      <c r="AU152" s="22">
        <f t="shared" si="31"/>
        <v>3.1750203586920288E-2</v>
      </c>
      <c r="AV152" s="22">
        <f t="shared" si="31"/>
        <v>3.1877129481164349E-2</v>
      </c>
      <c r="AW152" s="22">
        <f t="shared" si="31"/>
        <v>3.1980228889720304E-2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6.8566960832673135E-2</v>
      </c>
      <c r="T153" s="22">
        <f t="shared" si="31"/>
        <v>7.1248735352205564E-2</v>
      </c>
      <c r="U153" s="22">
        <f t="shared" si="31"/>
        <v>7.2573420288775711E-2</v>
      </c>
      <c r="V153" s="22">
        <f t="shared" si="31"/>
        <v>7.3544823672643006E-2</v>
      </c>
      <c r="W153" s="22">
        <f t="shared" si="31"/>
        <v>7.4791838914074815E-2</v>
      </c>
      <c r="X153" s="22">
        <f t="shared" si="31"/>
        <v>7.6392939864671841E-2</v>
      </c>
      <c r="Y153" s="22">
        <f t="shared" si="31"/>
        <v>7.8269404261791797E-2</v>
      </c>
      <c r="Z153" s="22">
        <f t="shared" si="31"/>
        <v>8.0392052275686618E-2</v>
      </c>
      <c r="AA153" s="22">
        <f t="shared" si="31"/>
        <v>8.2454597024909232E-2</v>
      </c>
      <c r="AB153" s="22">
        <f t="shared" si="31"/>
        <v>8.4747486470209007E-2</v>
      </c>
      <c r="AC153" s="22">
        <f t="shared" si="31"/>
        <v>8.7008691265650084E-2</v>
      </c>
      <c r="AD153" s="22">
        <f t="shared" si="31"/>
        <v>8.9968760612606752E-2</v>
      </c>
      <c r="AE153" s="22">
        <f t="shared" si="31"/>
        <v>9.312965504906047E-2</v>
      </c>
      <c r="AF153" s="22">
        <f t="shared" si="31"/>
        <v>9.6470049557994084E-2</v>
      </c>
      <c r="AG153" s="22">
        <f t="shared" si="31"/>
        <v>0.1003748591604556</v>
      </c>
      <c r="AH153" s="22">
        <f t="shared" si="31"/>
        <v>0.10398795351608238</v>
      </c>
      <c r="AI153" s="22">
        <f t="shared" si="31"/>
        <v>0.10798486841860308</v>
      </c>
      <c r="AJ153" s="22">
        <f t="shared" si="31"/>
        <v>0.11239483281525456</v>
      </c>
      <c r="AK153" s="22">
        <f t="shared" si="31"/>
        <v>0.11643727389828454</v>
      </c>
      <c r="AL153" s="22">
        <f t="shared" si="31"/>
        <v>0.12050309482911964</v>
      </c>
      <c r="AM153" s="22">
        <f t="shared" si="31"/>
        <v>0.12460645633730935</v>
      </c>
      <c r="AN153" s="22">
        <f t="shared" si="31"/>
        <v>0.12905843855210175</v>
      </c>
      <c r="AO153" s="22">
        <f t="shared" si="31"/>
        <v>0.13324354190323748</v>
      </c>
      <c r="AP153" s="22">
        <f t="shared" si="31"/>
        <v>0.13756139527708947</v>
      </c>
      <c r="AQ153" s="22">
        <f t="shared" si="31"/>
        <v>0.14203255797710121</v>
      </c>
      <c r="AR153" s="22">
        <f t="shared" si="31"/>
        <v>0.14667835696311388</v>
      </c>
      <c r="AS153" s="22">
        <f t="shared" si="31"/>
        <v>0.15141451775652909</v>
      </c>
      <c r="AT153" s="22">
        <f t="shared" si="31"/>
        <v>0.15150267102676507</v>
      </c>
      <c r="AU153" s="22">
        <f t="shared" si="31"/>
        <v>0.15088462687533385</v>
      </c>
      <c r="AV153" s="22">
        <f t="shared" si="31"/>
        <v>0.1504823288349334</v>
      </c>
      <c r="AW153" s="22">
        <f t="shared" si="31"/>
        <v>0.14987126363079004</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72.769767958981859</v>
      </c>
      <c r="T157" s="93">
        <f>IF('Net zero activities &amp; levers'!$C$6="Off",('Activity data'!AM5*EF!$H4)*kgtoGg,IF('Net zero activities &amp; levers'!$C$6="On",(('Net zero supporting data'!K40*EF!$H4)+('Net zero supporting data'!K38*'Net zero supporting data'!K42))*kgtoGg,"ERROR"))</f>
        <v>73.543888852751451</v>
      </c>
      <c r="U157" s="93">
        <f>IF('Net zero activities &amp; levers'!$C$6="Off",('Activity data'!AN5*EF!$H4)*kgtoGg,IF('Net zero activities &amp; levers'!$C$6="On",(('Net zero supporting data'!L40*EF!$H4)+('Net zero supporting data'!L38*'Net zero supporting data'!L42))*kgtoGg,"ERROR"))</f>
        <v>74.043683063547846</v>
      </c>
      <c r="V157" s="93">
        <f>IF('Net zero activities &amp; levers'!$C$6="Off",('Activity data'!AO5*EF!$H4)*kgtoGg,IF('Net zero activities &amp; levers'!$C$6="On",(('Net zero supporting data'!M40*EF!$H4)+('Net zero supporting data'!M38*'Net zero supporting data'!M42))*kgtoGg,"ERROR"))</f>
        <v>74.481436003443747</v>
      </c>
      <c r="W157" s="93">
        <f>IF('Net zero activities &amp; levers'!$C$6="Off",('Activity data'!AP5*EF!$H4)*kgtoGg,IF('Net zero activities &amp; levers'!$C$6="On",(('Net zero supporting data'!N40*EF!$H4)+('Net zero supporting data'!N38*'Net zero supporting data'!N42))*kgtoGg,"ERROR"))</f>
        <v>74.991574369216195</v>
      </c>
      <c r="X157" s="93">
        <f>IF('Net zero activities &amp; levers'!$C$6="Off",('Activity data'!AQ5*EF!$H4)*kgtoGg,IF('Net zero activities &amp; levers'!$C$6="On",(('Net zero supporting data'!O40*EF!$H4)+('Net zero supporting data'!O38*'Net zero supporting data'!O42))*kgtoGg,"ERROR"))</f>
        <v>75.591111186911832</v>
      </c>
      <c r="Y157" s="93">
        <f>IF('Net zero activities &amp; levers'!$C$6="Off",('Activity data'!AR5*EF!$H4)*kgtoGg,IF('Net zero activities &amp; levers'!$C$6="On",(('Net zero supporting data'!P40*EF!$H4)+('Net zero supporting data'!P38*'Net zero supporting data'!P42))*kgtoGg,"ERROR"))</f>
        <v>76.189952713230753</v>
      </c>
      <c r="Z157" s="93">
        <f>IF('Net zero activities &amp; levers'!$C$6="Off",('Activity data'!AS5*EF!$H4)*kgtoGg,IF('Net zero activities &amp; levers'!$C$6="On",(('Net zero supporting data'!Q40*EF!$H4)+('Net zero supporting data'!Q38*'Net zero supporting data'!Q42))*kgtoGg,"ERROR"))</f>
        <v>76.854155334570819</v>
      </c>
      <c r="AA157" s="93">
        <f>IF('Net zero activities &amp; levers'!$C$6="Off",('Activity data'!AT5*EF!$H4)*kgtoGg,IF('Net zero activities &amp; levers'!$C$6="On",(('Net zero supporting data'!R40*EF!$H4)+('Net zero supporting data'!R38*'Net zero supporting data'!R42))*kgtoGg,"ERROR"))</f>
        <v>77.516709691698395</v>
      </c>
      <c r="AB157" s="93">
        <f>IF('Net zero activities &amp; levers'!$C$6="Off",('Activity data'!AU5*EF!$H4)*kgtoGg,IF('Net zero activities &amp; levers'!$C$6="On",(('Net zero supporting data'!S40*EF!$H4)+('Net zero supporting data'!S38*'Net zero supporting data'!S42))*kgtoGg,"ERROR"))</f>
        <v>78.240811869792225</v>
      </c>
      <c r="AC157" s="93">
        <f>IF('Net zero activities &amp; levers'!$C$6="Off",('Activity data'!AV5*EF!$H4)*kgtoGg,IF('Net zero activities &amp; levers'!$C$6="On",(('Net zero supporting data'!T40*EF!$H4)+('Net zero supporting data'!T38*'Net zero supporting data'!T42))*kgtoGg,"ERROR"))</f>
        <v>78.96883087694971</v>
      </c>
      <c r="AD157" s="93">
        <f>IF('Net zero activities &amp; levers'!$C$6="Off",('Activity data'!AW5*EF!$H4)*kgtoGg,IF('Net zero activities &amp; levers'!$C$6="On",(('Net zero supporting data'!U40*EF!$H4)+('Net zero supporting data'!U38*'Net zero supporting data'!U42))*kgtoGg,"ERROR"))</f>
        <v>79.802551809538244</v>
      </c>
      <c r="AE157" s="93">
        <f>IF('Net zero activities &amp; levers'!$C$6="Off",('Activity data'!AX5*EF!$H4)*kgtoGg,IF('Net zero activities &amp; levers'!$C$6="On",(('Net zero supporting data'!V40*EF!$H4)+('Net zero supporting data'!V38*'Net zero supporting data'!V42))*kgtoGg,"ERROR"))</f>
        <v>80.691208841556062</v>
      </c>
      <c r="AF157" s="93">
        <f>IF('Net zero activities &amp; levers'!$C$6="Off",('Activity data'!AY5*EF!$H4)*kgtoGg,IF('Net zero activities &amp; levers'!$C$6="On",(('Net zero supporting data'!W40*EF!$H4)+('Net zero supporting data'!W38*'Net zero supporting data'!W42))*kgtoGg,"ERROR"))</f>
        <v>81.630103012520337</v>
      </c>
      <c r="AG157" s="93">
        <f>IF('Net zero activities &amp; levers'!$C$6="Off",('Activity data'!AZ5*EF!$H4)*kgtoGg,IF('Net zero activities &amp; levers'!$C$6="On",(('Net zero supporting data'!X40*EF!$H4)+('Net zero supporting data'!X38*'Net zero supporting data'!X42))*kgtoGg,"ERROR"))</f>
        <v>82.704962002858409</v>
      </c>
      <c r="AH157" s="93">
        <f>IF('Net zero activities &amp; levers'!$C$6="Off",('Activity data'!BA5*EF!$H4)*kgtoGg,IF('Net zero activities &amp; levers'!$C$6="On",(('Net zero supporting data'!Y40*EF!$H4)+('Net zero supporting data'!Y38*'Net zero supporting data'!Y42))*kgtoGg,"ERROR"))</f>
        <v>83.725359034578119</v>
      </c>
      <c r="AI157" s="93">
        <f>IF('Net zero activities &amp; levers'!$C$6="Off",('Activity data'!BB5*EF!$H4)*kgtoGg,IF('Net zero activities &amp; levers'!$C$6="On",(('Net zero supporting data'!Z40*EF!$H4)+('Net zero supporting data'!Z38*'Net zero supporting data'!Z42))*kgtoGg,"ERROR"))</f>
        <v>84.785864582058309</v>
      </c>
      <c r="AJ157" s="93">
        <f>IF('Net zero activities &amp; levers'!$C$6="Off",('Activity data'!BC5*EF!$H4)*kgtoGg,IF('Net zero activities &amp; levers'!$C$6="On",(('Net zero supporting data'!AA40*EF!$H4)+('Net zero supporting data'!AA38*'Net zero supporting data'!AA42))*kgtoGg,"ERROR"))</f>
        <v>85.948870482008019</v>
      </c>
      <c r="AK157" s="93">
        <f>IF('Net zero activities &amp; levers'!$C$6="Off",('Activity data'!BD5*EF!$H4)*kgtoGg,IF('Net zero activities &amp; levers'!$C$6="On",(('Net zero supporting data'!AB40*EF!$H4)+('Net zero supporting data'!AB38*'Net zero supporting data'!AB42))*kgtoGg,"ERROR"))</f>
        <v>87.039164058344866</v>
      </c>
      <c r="AL157" s="93">
        <f>IF('Net zero activities &amp; levers'!$C$6="Off",('Activity data'!BE5*EF!$H4)*kgtoGg,IF('Net zero activities &amp; levers'!$C$6="On",(('Net zero supporting data'!AC40*EF!$H4)+('Net zero supporting data'!AC38*'Net zero supporting data'!AC42))*kgtoGg,"ERROR"))</f>
        <v>88.144062133133644</v>
      </c>
      <c r="AM157" s="93">
        <f>IF('Net zero activities &amp; levers'!$C$6="Off",('Activity data'!BF5*EF!$H4)*kgtoGg,IF('Net zero activities &amp; levers'!$C$6="On",(('Net zero supporting data'!AD40*EF!$H4)+('Net zero supporting data'!AD38*'Net zero supporting data'!AD42))*kgtoGg,"ERROR"))</f>
        <v>89.266583630697085</v>
      </c>
      <c r="AN157" s="93">
        <f>IF('Net zero activities &amp; levers'!$C$6="Off",('Activity data'!BG5*EF!$H4)*kgtoGg,IF('Net zero activities &amp; levers'!$C$6="On",(('Net zero supporting data'!AE40*EF!$H4)+('Net zero supporting data'!AE38*'Net zero supporting data'!AE42))*kgtoGg,"ERROR"))</f>
        <v>90.425059831916514</v>
      </c>
      <c r="AO157" s="93">
        <f>IF('Net zero activities &amp; levers'!$C$6="Off",('Activity data'!BH5*EF!$H4)*kgtoGg,IF('Net zero activities &amp; levers'!$C$6="On",(('Net zero supporting data'!AF40*EF!$H4)+('Net zero supporting data'!AF38*'Net zero supporting data'!AF42))*kgtoGg,"ERROR"))</f>
        <v>91.531677127013609</v>
      </c>
      <c r="AP157" s="93">
        <f>IF('Net zero activities &amp; levers'!$C$6="Off",('Activity data'!BI5*EF!$H4)*kgtoGg,IF('Net zero activities &amp; levers'!$C$6="On",(('Net zero supporting data'!AG40*EF!$H4)+('Net zero supporting data'!AG38*'Net zero supporting data'!AG42))*kgtoGg,"ERROR"))</f>
        <v>92.676863576133726</v>
      </c>
      <c r="AQ157" s="93">
        <f>IF('Net zero activities &amp; levers'!$C$6="Off",('Activity data'!BJ5*EF!$H4)*kgtoGg,IF('Net zero activities &amp; levers'!$C$6="On",(('Net zero supporting data'!AH40*EF!$H4)+('Net zero supporting data'!AH38*'Net zero supporting data'!AH42))*kgtoGg,"ERROR"))</f>
        <v>93.865350642740523</v>
      </c>
      <c r="AR157" s="93">
        <f>IF('Net zero activities &amp; levers'!$C$6="Off",('Activity data'!BK5*EF!$H4)*kgtoGg,IF('Net zero activities &amp; levers'!$C$6="On",(('Net zero supporting data'!AI40*EF!$H4)+('Net zero supporting data'!AI38*'Net zero supporting data'!AI42))*kgtoGg,"ERROR"))</f>
        <v>95.102097314076246</v>
      </c>
      <c r="AS157" s="93">
        <f>IF('Net zero activities &amp; levers'!$C$6="Off",('Activity data'!BL5*EF!$H4)*kgtoGg,IF('Net zero activities &amp; levers'!$C$6="On",(('Net zero supporting data'!AJ40*EF!$H4)+('Net zero supporting data'!AJ38*'Net zero supporting data'!AJ42))*kgtoGg,"ERROR"))</f>
        <v>96.315246804297175</v>
      </c>
      <c r="AT157" s="93">
        <f>IF('Net zero activities &amp; levers'!$C$6="Off",('Activity data'!BM5*EF!$H4)*kgtoGg,IF('Net zero activities &amp; levers'!$C$6="On",(('Net zero supporting data'!AK40*EF!$H4)+('Net zero supporting data'!AK38*'Net zero supporting data'!AK42))*kgtoGg,"ERROR"))</f>
        <v>96.467096701965559</v>
      </c>
      <c r="AU157" s="93">
        <f>IF('Net zero activities &amp; levers'!$C$6="Off",('Activity data'!BN5*EF!$H4)*kgtoGg,IF('Net zero activities &amp; levers'!$C$6="On",(('Net zero supporting data'!AL40*EF!$H4)+('Net zero supporting data'!AL38*'Net zero supporting data'!AL42))*kgtoGg,"ERROR"))</f>
        <v>96.459023089307877</v>
      </c>
      <c r="AV157" s="93">
        <f>IF('Net zero activities &amp; levers'!$C$6="Off",('Activity data'!BO5*EF!$H4)*kgtoGg,IF('Net zero activities &amp; levers'!$C$6="On",(('Net zero supporting data'!AM40*EF!$H4)+('Net zero supporting data'!AM38*'Net zero supporting data'!AM42))*kgtoGg,"ERROR"))</f>
        <v>96.502893311810624</v>
      </c>
      <c r="AW157" s="93">
        <f>IF('Net zero activities &amp; levers'!$C$6="Off",('Activity data'!BP5*EF!$H4)*kgtoGg,IF('Net zero activities &amp; levers'!$C$6="On",(('Net zero supporting data'!AN40*EF!$H4)+('Net zero supporting data'!AN38*'Net zero supporting data'!AN42))*kgtoGg,"ERROR"))</f>
        <v>96.50064865261551</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58.202465092339359</v>
      </c>
      <c r="T158" s="27">
        <f t="shared" si="33"/>
        <v>58.821619798484242</v>
      </c>
      <c r="U158" s="27">
        <f t="shared" si="33"/>
        <v>59.221363482202278</v>
      </c>
      <c r="V158" s="27">
        <f t="shared" si="33"/>
        <v>59.571485530381985</v>
      </c>
      <c r="W158" s="27">
        <f t="shared" si="33"/>
        <v>59.979502640493855</v>
      </c>
      <c r="X158" s="27">
        <f t="shared" si="33"/>
        <v>60.459022112414807</v>
      </c>
      <c r="Y158" s="27">
        <f t="shared" si="33"/>
        <v>60.937985478782373</v>
      </c>
      <c r="Z158" s="27">
        <f t="shared" si="33"/>
        <v>61.469225730978522</v>
      </c>
      <c r="AA158" s="27">
        <f t="shared" ref="L158:AW161" si="34">AA1380</f>
        <v>61.999147674171077</v>
      </c>
      <c r="AB158" s="27">
        <f t="shared" si="34"/>
        <v>62.578296583475691</v>
      </c>
      <c r="AC158" s="27">
        <f t="shared" si="34"/>
        <v>63.16057823750716</v>
      </c>
      <c r="AD158" s="27">
        <f t="shared" si="34"/>
        <v>63.827402041357807</v>
      </c>
      <c r="AE158" s="27">
        <f t="shared" si="34"/>
        <v>64.538164646980434</v>
      </c>
      <c r="AF158" s="27">
        <f t="shared" si="34"/>
        <v>65.289107747991153</v>
      </c>
      <c r="AG158" s="27">
        <f t="shared" si="34"/>
        <v>66.148797762388369</v>
      </c>
      <c r="AH158" s="27">
        <f t="shared" si="34"/>
        <v>66.964928200683417</v>
      </c>
      <c r="AI158" s="27">
        <f t="shared" si="34"/>
        <v>67.813138093866527</v>
      </c>
      <c r="AJ158" s="27">
        <f t="shared" si="34"/>
        <v>68.743329465813233</v>
      </c>
      <c r="AK158" s="27">
        <f t="shared" si="34"/>
        <v>69.615364317606563</v>
      </c>
      <c r="AL158" s="27">
        <f t="shared" si="34"/>
        <v>70.499080089034265</v>
      </c>
      <c r="AM158" s="27">
        <f t="shared" si="34"/>
        <v>71.39689136574691</v>
      </c>
      <c r="AN158" s="27">
        <f t="shared" si="34"/>
        <v>72.3234598096615</v>
      </c>
      <c r="AO158" s="27">
        <f t="shared" si="34"/>
        <v>73.208550641952925</v>
      </c>
      <c r="AP158" s="27">
        <f t="shared" si="34"/>
        <v>74.124489722131145</v>
      </c>
      <c r="AQ158" s="27">
        <f t="shared" si="34"/>
        <v>75.075061353002226</v>
      </c>
      <c r="AR158" s="27">
        <f t="shared" si="34"/>
        <v>76.064231814656821</v>
      </c>
      <c r="AS158" s="27">
        <f t="shared" si="34"/>
        <v>77.034528860212504</v>
      </c>
      <c r="AT158" s="27">
        <f t="shared" si="34"/>
        <v>77.155980922191077</v>
      </c>
      <c r="AU158" s="27">
        <f t="shared" si="34"/>
        <v>77.149523513131541</v>
      </c>
      <c r="AV158" s="27">
        <f t="shared" si="34"/>
        <v>77.18461164334586</v>
      </c>
      <c r="AW158" s="27">
        <f t="shared" si="34"/>
        <v>77.18281632776204</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26.315577355767893</v>
      </c>
      <c r="T159" s="27">
        <f t="shared" si="34"/>
        <v>26.595521058133311</v>
      </c>
      <c r="U159" s="27">
        <f t="shared" si="34"/>
        <v>26.776260582046472</v>
      </c>
      <c r="V159" s="27">
        <f t="shared" si="34"/>
        <v>26.934564252315681</v>
      </c>
      <c r="W159" s="27">
        <f t="shared" si="34"/>
        <v>27.119044511125868</v>
      </c>
      <c r="X159" s="27">
        <f t="shared" si="34"/>
        <v>27.335853743121671</v>
      </c>
      <c r="Y159" s="27">
        <f t="shared" si="34"/>
        <v>27.552411538366737</v>
      </c>
      <c r="Z159" s="27">
        <f t="shared" si="34"/>
        <v>27.792605728234577</v>
      </c>
      <c r="AA159" s="27">
        <f t="shared" si="34"/>
        <v>28.032203859799587</v>
      </c>
      <c r="AB159" s="27">
        <f t="shared" si="34"/>
        <v>28.294059399751969</v>
      </c>
      <c r="AC159" s="27">
        <f t="shared" si="34"/>
        <v>28.557331374318672</v>
      </c>
      <c r="AD159" s="27">
        <f t="shared" si="34"/>
        <v>28.858828112731018</v>
      </c>
      <c r="AE159" s="27">
        <f t="shared" si="34"/>
        <v>29.180191276648134</v>
      </c>
      <c r="AF159" s="27">
        <f t="shared" si="34"/>
        <v>29.519721590923922</v>
      </c>
      <c r="AG159" s="27">
        <f t="shared" si="34"/>
        <v>29.90842057540781</v>
      </c>
      <c r="AH159" s="27">
        <f t="shared" si="34"/>
        <v>30.277424596926085</v>
      </c>
      <c r="AI159" s="27">
        <f t="shared" si="34"/>
        <v>30.660932976211647</v>
      </c>
      <c r="AJ159" s="27">
        <f t="shared" si="34"/>
        <v>31.081508341280731</v>
      </c>
      <c r="AK159" s="27">
        <f t="shared" si="34"/>
        <v>31.475788902471496</v>
      </c>
      <c r="AL159" s="27">
        <f t="shared" si="34"/>
        <v>31.875350857564332</v>
      </c>
      <c r="AM159" s="27">
        <f t="shared" si="34"/>
        <v>32.281285933780239</v>
      </c>
      <c r="AN159" s="27">
        <f t="shared" si="34"/>
        <v>32.700223233473018</v>
      </c>
      <c r="AO159" s="27">
        <f t="shared" si="34"/>
        <v>33.100406906571621</v>
      </c>
      <c r="AP159" s="27">
        <f t="shared" si="34"/>
        <v>33.514538261306519</v>
      </c>
      <c r="AQ159" s="27">
        <f t="shared" si="34"/>
        <v>33.944328326808041</v>
      </c>
      <c r="AR159" s="27">
        <f t="shared" si="34"/>
        <v>34.391570411149551</v>
      </c>
      <c r="AS159" s="27">
        <f t="shared" si="34"/>
        <v>34.830279096767654</v>
      </c>
      <c r="AT159" s="27">
        <f t="shared" si="34"/>
        <v>34.885192254259252</v>
      </c>
      <c r="AU159" s="27">
        <f t="shared" si="34"/>
        <v>34.882272610781008</v>
      </c>
      <c r="AV159" s="27">
        <f t="shared" si="34"/>
        <v>34.898137306605477</v>
      </c>
      <c r="AW159" s="27">
        <f t="shared" si="34"/>
        <v>34.89732557524583</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371.86802211396304</v>
      </c>
      <c r="T160" s="27">
        <f t="shared" si="34"/>
        <v>377.88391715324576</v>
      </c>
      <c r="U160" s="27">
        <f t="shared" si="34"/>
        <v>379.18644168002265</v>
      </c>
      <c r="V160" s="27">
        <f t="shared" si="34"/>
        <v>379.26924643481152</v>
      </c>
      <c r="W160" s="27">
        <f t="shared" si="34"/>
        <v>380.23704005881922</v>
      </c>
      <c r="X160" s="27">
        <f t="shared" si="34"/>
        <v>382.31047197436595</v>
      </c>
      <c r="Y160" s="27">
        <f t="shared" si="34"/>
        <v>384.85658472774611</v>
      </c>
      <c r="Z160" s="27">
        <f t="shared" si="34"/>
        <v>388.0944574824394</v>
      </c>
      <c r="AA160" s="27">
        <f t="shared" si="34"/>
        <v>391.0342343026249</v>
      </c>
      <c r="AB160" s="27">
        <f t="shared" si="34"/>
        <v>394.58259538166374</v>
      </c>
      <c r="AC160" s="27">
        <f t="shared" si="34"/>
        <v>397.91029507858417</v>
      </c>
      <c r="AD160" s="27">
        <f t="shared" si="34"/>
        <v>399.59459401940535</v>
      </c>
      <c r="AE160" s="27">
        <f t="shared" si="34"/>
        <v>401.56331886371214</v>
      </c>
      <c r="AF160" s="27">
        <f t="shared" si="34"/>
        <v>403.71959236612065</v>
      </c>
      <c r="AG160" s="27">
        <f t="shared" si="34"/>
        <v>407.12008928644985</v>
      </c>
      <c r="AH160" s="27">
        <f t="shared" si="34"/>
        <v>409.29779632679129</v>
      </c>
      <c r="AI160" s="27">
        <f t="shared" si="34"/>
        <v>411.92425438545865</v>
      </c>
      <c r="AJ160" s="27">
        <f t="shared" si="34"/>
        <v>415.23138804752585</v>
      </c>
      <c r="AK160" s="27">
        <f t="shared" si="34"/>
        <v>417.12702253127077</v>
      </c>
      <c r="AL160" s="27">
        <f t="shared" si="34"/>
        <v>418.66786680539423</v>
      </c>
      <c r="AM160" s="27">
        <f t="shared" si="34"/>
        <v>419.88737276079786</v>
      </c>
      <c r="AN160" s="27">
        <f t="shared" si="34"/>
        <v>423.51043805795996</v>
      </c>
      <c r="AO160" s="27">
        <f t="shared" si="34"/>
        <v>426.15125754977788</v>
      </c>
      <c r="AP160" s="27">
        <f t="shared" si="34"/>
        <v>428.78385161183411</v>
      </c>
      <c r="AQ160" s="27">
        <f t="shared" si="34"/>
        <v>431.44004141324541</v>
      </c>
      <c r="AR160" s="27">
        <f t="shared" si="34"/>
        <v>434.15005112765465</v>
      </c>
      <c r="AS160" s="27">
        <f t="shared" si="34"/>
        <v>436.54806948418684</v>
      </c>
      <c r="AT160" s="27">
        <f t="shared" si="34"/>
        <v>428.49876345855586</v>
      </c>
      <c r="AU160" s="27">
        <f t="shared" si="34"/>
        <v>418.9897739728454</v>
      </c>
      <c r="AV160" s="27">
        <f t="shared" si="34"/>
        <v>410.03332100048516</v>
      </c>
      <c r="AW160" s="27">
        <f t="shared" si="34"/>
        <v>400.73215996719455</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261.86170026858338</v>
      </c>
      <c r="T161" s="27">
        <f t="shared" si="34"/>
        <v>266.0979680032184</v>
      </c>
      <c r="U161" s="27">
        <f t="shared" si="34"/>
        <v>267.01517859122316</v>
      </c>
      <c r="V161" s="27">
        <f t="shared" si="34"/>
        <v>267.07348797140611</v>
      </c>
      <c r="W161" s="27">
        <f t="shared" si="34"/>
        <v>267.7549880435314</v>
      </c>
      <c r="X161" s="27">
        <f t="shared" si="34"/>
        <v>269.21505552583238</v>
      </c>
      <c r="Y161" s="27">
        <f t="shared" si="34"/>
        <v>271.00797498926329</v>
      </c>
      <c r="Z161" s="27">
        <f t="shared" si="34"/>
        <v>273.28801740855329</v>
      </c>
      <c r="AA161" s="27">
        <f t="shared" si="34"/>
        <v>275.35814689203983</v>
      </c>
      <c r="AB161" s="27">
        <f t="shared" si="34"/>
        <v>277.8568287094273</v>
      </c>
      <c r="AC161" s="27">
        <f t="shared" si="34"/>
        <v>280.20012538674092</v>
      </c>
      <c r="AD161" s="27">
        <f t="shared" si="34"/>
        <v>281.38617354946473</v>
      </c>
      <c r="AE161" s="27">
        <f t="shared" si="34"/>
        <v>282.7725084974403</v>
      </c>
      <c r="AF161" s="27">
        <f t="shared" si="34"/>
        <v>284.29091129630149</v>
      </c>
      <c r="AG161" s="27">
        <f t="shared" si="34"/>
        <v>286.68547025905781</v>
      </c>
      <c r="AH161" s="27">
        <f t="shared" si="34"/>
        <v>288.2189661080123</v>
      </c>
      <c r="AI161" s="27">
        <f t="shared" si="34"/>
        <v>290.06846305861598</v>
      </c>
      <c r="AJ161" s="27">
        <f t="shared" si="34"/>
        <v>292.39727756340005</v>
      </c>
      <c r="AK161" s="27">
        <f t="shared" si="34"/>
        <v>293.73214380486758</v>
      </c>
      <c r="AL161" s="27">
        <f t="shared" si="34"/>
        <v>294.81717418520878</v>
      </c>
      <c r="AM161" s="27">
        <f t="shared" si="34"/>
        <v>295.67592482785426</v>
      </c>
      <c r="AN161" s="27">
        <f t="shared" si="34"/>
        <v>298.22721179656338</v>
      </c>
      <c r="AO161" s="27">
        <f t="shared" si="34"/>
        <v>300.08682176866768</v>
      </c>
      <c r="AP161" s="27">
        <f t="shared" si="34"/>
        <v>301.94063956479908</v>
      </c>
      <c r="AQ161" s="27">
        <f t="shared" si="34"/>
        <v>303.81107298813993</v>
      </c>
      <c r="AR161" s="27">
        <f t="shared" si="34"/>
        <v>305.71940527098968</v>
      </c>
      <c r="AS161" s="27">
        <f t="shared" si="34"/>
        <v>307.40803975089761</v>
      </c>
      <c r="AT161" s="27">
        <f t="shared" si="34"/>
        <v>301.7398864370644</v>
      </c>
      <c r="AU161" s="27">
        <f t="shared" si="34"/>
        <v>295.04385449430936</v>
      </c>
      <c r="AV161" s="27">
        <f t="shared" si="34"/>
        <v>288.73690723279117</v>
      </c>
      <c r="AW161" s="27">
        <f t="shared" si="34"/>
        <v>282.1872237488401</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35.398874749106575</v>
      </c>
      <c r="T162" s="93">
        <f>IF('Net zero activities &amp; levers'!$C$6="Off",('Activity data'!AM10*EF!$H9)*kgtoGg,IF('Net zero activities &amp; levers'!$C$6="On",(('Net zero supporting data'!K41*EF!$H9)+('Net zero supporting data'!K39*'Net zero supporting data'!K43))*kgtoGg,"ERROR"))</f>
        <v>36.838191353060658</v>
      </c>
      <c r="U162" s="93">
        <f>IF('Net zero activities &amp; levers'!$C$6="Off",('Activity data'!AN10*EF!$H9)*kgtoGg,IF('Net zero activities &amp; levers'!$C$6="On",(('Net zero supporting data'!L41*EF!$H9)+('Net zero supporting data'!L39*'Net zero supporting data'!L43))*kgtoGg,"ERROR"))</f>
        <v>37.843529530347269</v>
      </c>
      <c r="V162" s="93">
        <f>IF('Net zero activities &amp; levers'!$C$6="Off",('Activity data'!AO10*EF!$H9)*kgtoGg,IF('Net zero activities &amp; levers'!$C$6="On",(('Net zero supporting data'!M41*EF!$H9)+('Net zero supporting data'!M39*'Net zero supporting data'!M43))*kgtoGg,"ERROR"))</f>
        <v>38.739790959771824</v>
      </c>
      <c r="W162" s="93">
        <f>IF('Net zero activities &amp; levers'!$C$6="Off",('Activity data'!AP10*EF!$H9)*kgtoGg,IF('Net zero activities &amp; levers'!$C$6="On",(('Net zero supporting data'!N41*EF!$H9)+('Net zero supporting data'!N39*'Net zero supporting data'!N43))*kgtoGg,"ERROR"))</f>
        <v>39.739068458789191</v>
      </c>
      <c r="X162" s="93">
        <f>IF('Net zero activities &amp; levers'!$C$6="Off",('Activity data'!AQ10*EF!$H9)*kgtoGg,IF('Net zero activities &amp; levers'!$C$6="On",(('Net zero supporting data'!O41*EF!$H9)+('Net zero supporting data'!O39*'Net zero supporting data'!O43))*kgtoGg,"ERROR"))</f>
        <v>40.871987054199685</v>
      </c>
      <c r="Y162" s="93">
        <f>IF('Net zero activities &amp; levers'!$C$6="Off",('Activity data'!AR10*EF!$H9)*kgtoGg,IF('Net zero activities &amp; levers'!$C$6="On",(('Net zero supporting data'!P41*EF!$H9)+('Net zero supporting data'!P39*'Net zero supporting data'!P43))*kgtoGg,"ERROR"))</f>
        <v>42.078126916824068</v>
      </c>
      <c r="Z162" s="93">
        <f>IF('Net zero activities &amp; levers'!$C$6="Off",('Activity data'!AS10*EF!$H9)*kgtoGg,IF('Net zero activities &amp; levers'!$C$6="On",(('Net zero supporting data'!Q41*EF!$H9)+('Net zero supporting data'!Q39*'Net zero supporting data'!Q43))*kgtoGg,"ERROR"))</f>
        <v>43.386298782942156</v>
      </c>
      <c r="AA162" s="93">
        <f>IF('Net zero activities &amp; levers'!$C$6="Off",('Activity data'!AT10*EF!$H9)*kgtoGg,IF('Net zero activities &amp; levers'!$C$6="On",(('Net zero supporting data'!R41*EF!$H9)+('Net zero supporting data'!R39*'Net zero supporting data'!R43))*kgtoGg,"ERROR"))</f>
        <v>44.689431875584368</v>
      </c>
      <c r="AB162" s="93">
        <f>IF('Net zero activities &amp; levers'!$C$6="Off",('Activity data'!AU10*EF!$H9)*kgtoGg,IF('Net zero activities &amp; levers'!$C$6="On",(('Net zero supporting data'!S41*EF!$H9)+('Net zero supporting data'!S39*'Net zero supporting data'!S43))*kgtoGg,"ERROR"))</f>
        <v>46.092143184348259</v>
      </c>
      <c r="AC162" s="93">
        <f>IF('Net zero activities &amp; levers'!$C$6="Off",('Activity data'!AV10*EF!$H9)*kgtoGg,IF('Net zero activities &amp; levers'!$C$6="On",(('Net zero supporting data'!T41*EF!$H9)+('Net zero supporting data'!T39*'Net zero supporting data'!T43))*kgtoGg,"ERROR"))</f>
        <v>47.501070752296521</v>
      </c>
      <c r="AD162" s="93">
        <f>IF('Net zero activities &amp; levers'!$C$6="Off",('Activity data'!AW10*EF!$H9)*kgtoGg,IF('Net zero activities &amp; levers'!$C$6="On",(('Net zero supporting data'!U41*EF!$H9)+('Net zero supporting data'!U39*'Net zero supporting data'!U43))*kgtoGg,"ERROR"))</f>
        <v>49.284068253147211</v>
      </c>
      <c r="AE162" s="93">
        <f>IF('Net zero activities &amp; levers'!$C$6="Off",('Activity data'!AX10*EF!$H9)*kgtoGg,IF('Net zero activities &amp; levers'!$C$6="On",(('Net zero supporting data'!V41*EF!$H9)+('Net zero supporting data'!V39*'Net zero supporting data'!V43))*kgtoGg,"ERROR"))</f>
        <v>51.172475495945278</v>
      </c>
      <c r="AF162" s="93">
        <f>IF('Net zero activities &amp; levers'!$C$6="Off",('Activity data'!AY10*EF!$H9)*kgtoGg,IF('Net zero activities &amp; levers'!$C$6="On",(('Net zero supporting data'!W41*EF!$H9)+('Net zero supporting data'!W39*'Net zero supporting data'!W43))*kgtoGg,"ERROR"))</f>
        <v>53.161023119328362</v>
      </c>
      <c r="AG162" s="93">
        <f>IF('Net zero activities &amp; levers'!$C$6="Off",('Activity data'!AZ10*EF!$H9)*kgtoGg,IF('Net zero activities &amp; levers'!$C$6="On",(('Net zero supporting data'!X41*EF!$H9)+('Net zero supporting data'!X39*'Net zero supporting data'!X43))*kgtoGg,"ERROR"))</f>
        <v>55.400239771345767</v>
      </c>
      <c r="AH162" s="93">
        <f>IF('Net zero activities &amp; levers'!$C$6="Off",('Activity data'!BA10*EF!$H9)*kgtoGg,IF('Net zero activities &amp; levers'!$C$6="On",(('Net zero supporting data'!Y41*EF!$H9)+('Net zero supporting data'!Y39*'Net zero supporting data'!Y43))*kgtoGg,"ERROR"))</f>
        <v>57.564850264863111</v>
      </c>
      <c r="AI162" s="93">
        <f>IF('Net zero activities &amp; levers'!$C$6="Off",('Activity data'!BB10*EF!$H9)*kgtoGg,IF('Net zero activities &amp; levers'!$C$6="On",(('Net zero supporting data'!Z41*EF!$H9)+('Net zero supporting data'!Z39*'Net zero supporting data'!Z43))*kgtoGg,"ERROR"))</f>
        <v>59.886123100274006</v>
      </c>
      <c r="AJ162" s="93">
        <f>IF('Net zero activities &amp; levers'!$C$6="Off",('Activity data'!BC10*EF!$H9)*kgtoGg,IF('Net zero activities &amp; levers'!$C$6="On",(('Net zero supporting data'!AA41*EF!$H9)+('Net zero supporting data'!AA39*'Net zero supporting data'!AA43))*kgtoGg,"ERROR"))</f>
        <v>62.410928867820786</v>
      </c>
      <c r="AK162" s="93">
        <f>IF('Net zero activities &amp; levers'!$C$6="Off",('Activity data'!BD10*EF!$H9)*kgtoGg,IF('Net zero activities &amp; levers'!$C$6="On",(('Net zero supporting data'!AB41*EF!$H9)+('Net zero supporting data'!AB39*'Net zero supporting data'!AB43))*kgtoGg,"ERROR"))</f>
        <v>64.830602873876416</v>
      </c>
      <c r="AL162" s="93">
        <f>IF('Net zero activities &amp; levers'!$C$6="Off",('Activity data'!BE10*EF!$H9)*kgtoGg,IF('Net zero activities &amp; levers'!$C$6="On",(('Net zero supporting data'!AC41*EF!$H9)+('Net zero supporting data'!AC39*'Net zero supporting data'!AC43))*kgtoGg,"ERROR"))</f>
        <v>67.29940552451562</v>
      </c>
      <c r="AM162" s="93">
        <f>IF('Net zero activities &amp; levers'!$C$6="Off",('Activity data'!BF10*EF!$H9)*kgtoGg,IF('Net zero activities &amp; levers'!$C$6="On",(('Net zero supporting data'!AD41*EF!$H9)+('Net zero supporting data'!AD39*'Net zero supporting data'!AD43))*kgtoGg,"ERROR"))</f>
        <v>69.823564443290891</v>
      </c>
      <c r="AN162" s="93">
        <f>IF('Net zero activities &amp; levers'!$C$6="Off",('Activity data'!BG10*EF!$H9)*kgtoGg,IF('Net zero activities &amp; levers'!$C$6="On",(('Net zero supporting data'!AE41*EF!$H9)+('Net zero supporting data'!AE39*'Net zero supporting data'!AE43))*kgtoGg,"ERROR"))</f>
        <v>72.413135748054685</v>
      </c>
      <c r="AO162" s="93">
        <f>IF('Net zero activities &amp; levers'!$C$6="Off",('Activity data'!BH10*EF!$H9)*kgtoGg,IF('Net zero activities &amp; levers'!$C$6="On",(('Net zero supporting data'!AF41*EF!$H9)+('Net zero supporting data'!AF39*'Net zero supporting data'!AF43))*kgtoGg,"ERROR"))</f>
        <v>74.927672214176809</v>
      </c>
      <c r="AP162" s="93">
        <f>IF('Net zero activities &amp; levers'!$C$6="Off",('Activity data'!BI10*EF!$H9)*kgtoGg,IF('Net zero activities &amp; levers'!$C$6="On",(('Net zero supporting data'!AG41*EF!$H9)+('Net zero supporting data'!AG39*'Net zero supporting data'!AG43))*kgtoGg,"ERROR"))</f>
        <v>77.533375133504563</v>
      </c>
      <c r="AQ162" s="93">
        <f>IF('Net zero activities &amp; levers'!$C$6="Off",('Activity data'!BJ10*EF!$H9)*kgtoGg,IF('Net zero activities &amp; levers'!$C$6="On",(('Net zero supporting data'!AH41*EF!$H9)+('Net zero supporting data'!AH39*'Net zero supporting data'!AH43))*kgtoGg,"ERROR"))</f>
        <v>80.240658672987692</v>
      </c>
      <c r="AR162" s="93">
        <f>IF('Net zero activities &amp; levers'!$C$6="Off",('Activity data'!BK10*EF!$H9)*kgtoGg,IF('Net zero activities &amp; levers'!$C$6="On",(('Net zero supporting data'!AI41*EF!$H9)+('Net zero supporting data'!AI39*'Net zero supporting data'!AI43))*kgtoGg,"ERROR"))</f>
        <v>83.060598053507462</v>
      </c>
      <c r="AS162" s="93">
        <f>IF('Net zero activities &amp; levers'!$C$6="Off",('Activity data'!BL10*EF!$H9)*kgtoGg,IF('Net zero activities &amp; levers'!$C$6="On",(('Net zero supporting data'!AJ41*EF!$H9)+('Net zero supporting data'!AJ39*'Net zero supporting data'!AJ43))*kgtoGg,"ERROR"))</f>
        <v>85.927328590781258</v>
      </c>
      <c r="AT162" s="93">
        <f>IF('Net zero activities &amp; levers'!$C$6="Off",('Activity data'!BM10*EF!$H9)*kgtoGg,IF('Net zero activities &amp; levers'!$C$6="On",(('Net zero supporting data'!AK41*EF!$H9)+('Net zero supporting data'!AK39*'Net zero supporting data'!AK43))*kgtoGg,"ERROR"))</f>
        <v>86.788322423877631</v>
      </c>
      <c r="AU162" s="93">
        <f>IF('Net zero activities &amp; levers'!$C$6="Off",('Activity data'!BN10*EF!$H9)*kgtoGg,IF('Net zero activities &amp; levers'!$C$6="On",(('Net zero supporting data'!AL41*EF!$H9)+('Net zero supporting data'!AL39*'Net zero supporting data'!AL43))*kgtoGg,"ERROR"))</f>
        <v>87.337695281027223</v>
      </c>
      <c r="AV162" s="93">
        <f>IF('Net zero activities &amp; levers'!$C$6="Off",('Activity data'!BO10*EF!$H9)*kgtoGg,IF('Net zero activities &amp; levers'!$C$6="On",(('Net zero supporting data'!AM41*EF!$H9)+('Net zero supporting data'!AM39*'Net zero supporting data'!AM43))*kgtoGg,"ERROR"))</f>
        <v>87.979991040548214</v>
      </c>
      <c r="AW162" s="93">
        <f>IF('Net zero activities &amp; levers'!$C$6="Off",('Activity data'!BP10*EF!$H9)*kgtoGg,IF('Net zero activities &amp; levers'!$C$6="On",(('Net zero supporting data'!AN41*EF!$H9)+('Net zero supporting data'!AN39*'Net zero supporting data'!AN43))*kgtoGg,"ERROR"))</f>
        <v>88.526074738003331</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135.27274994198945</v>
      </c>
      <c r="T163" s="27">
        <f t="shared" si="42"/>
        <v>135.4767328122187</v>
      </c>
      <c r="U163" s="27">
        <f t="shared" si="42"/>
        <v>135.70433284880139</v>
      </c>
      <c r="V163" s="27">
        <f t="shared" si="42"/>
        <v>135.96081188340216</v>
      </c>
      <c r="W163" s="27">
        <f t="shared" si="42"/>
        <v>136.24900724713456</v>
      </c>
      <c r="X163" s="27">
        <f t="shared" si="42"/>
        <v>136.56795077103493</v>
      </c>
      <c r="Y163" s="27">
        <f t="shared" si="42"/>
        <v>136.76447745560924</v>
      </c>
      <c r="Z163" s="27">
        <f t="shared" si="42"/>
        <v>136.98669206595702</v>
      </c>
      <c r="AA163" s="27">
        <f t="shared" ref="L163:AW164" si="43">AA1385</f>
        <v>137.23114401317784</v>
      </c>
      <c r="AB163" s="27">
        <f t="shared" si="43"/>
        <v>137.49894195790617</v>
      </c>
      <c r="AC163" s="27">
        <f t="shared" si="43"/>
        <v>137.78717893038962</v>
      </c>
      <c r="AD163" s="27">
        <f t="shared" si="43"/>
        <v>137.97851546222114</v>
      </c>
      <c r="AE163" s="27">
        <f t="shared" si="43"/>
        <v>138.1892814696532</v>
      </c>
      <c r="AF163" s="27">
        <f t="shared" si="43"/>
        <v>138.41857163759772</v>
      </c>
      <c r="AG163" s="27">
        <f t="shared" si="43"/>
        <v>138.66862562733903</v>
      </c>
      <c r="AH163" s="27">
        <f t="shared" si="43"/>
        <v>138.93233782317995</v>
      </c>
      <c r="AI163" s="27">
        <f t="shared" si="43"/>
        <v>139.09908449268423</v>
      </c>
      <c r="AJ163" s="27">
        <f t="shared" si="43"/>
        <v>139.28285549492142</v>
      </c>
      <c r="AK163" s="27">
        <f t="shared" si="43"/>
        <v>139.47717572353361</v>
      </c>
      <c r="AL163" s="27">
        <f t="shared" si="43"/>
        <v>139.68454502725515</v>
      </c>
      <c r="AM163" s="27">
        <f t="shared" si="43"/>
        <v>139.90462964378</v>
      </c>
      <c r="AN163" s="27">
        <f t="shared" si="43"/>
        <v>140.03216415496829</v>
      </c>
      <c r="AO163" s="27">
        <f t="shared" si="43"/>
        <v>140.16860884449162</v>
      </c>
      <c r="AP163" s="27">
        <f t="shared" si="43"/>
        <v>140.3166670904786</v>
      </c>
      <c r="AQ163" s="27">
        <f t="shared" si="43"/>
        <v>140.47615285754415</v>
      </c>
      <c r="AR163" s="27">
        <f t="shared" si="43"/>
        <v>140.64691103050956</v>
      </c>
      <c r="AS163" s="27">
        <f t="shared" si="43"/>
        <v>140.71966772636441</v>
      </c>
      <c r="AT163" s="27">
        <f t="shared" si="43"/>
        <v>140.76491791548446</v>
      </c>
      <c r="AU163" s="27">
        <f t="shared" si="43"/>
        <v>140.81301220823124</v>
      </c>
      <c r="AV163" s="27">
        <f t="shared" si="43"/>
        <v>140.87088220657802</v>
      </c>
      <c r="AW163" s="27">
        <f t="shared" si="43"/>
        <v>140.93494720928268</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14.660024134711691</v>
      </c>
      <c r="T164" s="27">
        <f t="shared" si="43"/>
        <v>14.682130536791275</v>
      </c>
      <c r="U164" s="27">
        <f t="shared" si="43"/>
        <v>14.706796421315655</v>
      </c>
      <c r="V164" s="27">
        <f t="shared" si="43"/>
        <v>14.734592033062341</v>
      </c>
      <c r="W164" s="27">
        <f t="shared" si="43"/>
        <v>14.765824864431863</v>
      </c>
      <c r="X164" s="27">
        <f t="shared" si="43"/>
        <v>14.800389991258912</v>
      </c>
      <c r="Y164" s="27">
        <f t="shared" si="43"/>
        <v>14.821688338045018</v>
      </c>
      <c r="Z164" s="27">
        <f t="shared" si="43"/>
        <v>14.845770583376622</v>
      </c>
      <c r="AA164" s="27">
        <f t="shared" si="43"/>
        <v>14.872262773766565</v>
      </c>
      <c r="AB164" s="27">
        <f t="shared" si="43"/>
        <v>14.901285058998642</v>
      </c>
      <c r="AC164" s="27">
        <f t="shared" si="43"/>
        <v>14.932522399667294</v>
      </c>
      <c r="AD164" s="27">
        <f t="shared" si="43"/>
        <v>14.953258269794169</v>
      </c>
      <c r="AE164" s="27">
        <f t="shared" si="43"/>
        <v>14.976099786338008</v>
      </c>
      <c r="AF164" s="27">
        <f t="shared" si="43"/>
        <v>15.00094883684789</v>
      </c>
      <c r="AG164" s="27">
        <f t="shared" si="43"/>
        <v>15.028048141964115</v>
      </c>
      <c r="AH164" s="27">
        <f t="shared" si="43"/>
        <v>15.056627638997357</v>
      </c>
      <c r="AI164" s="27">
        <f t="shared" si="43"/>
        <v>15.074698611904788</v>
      </c>
      <c r="AJ164" s="27">
        <f t="shared" si="43"/>
        <v>15.094614576718195</v>
      </c>
      <c r="AK164" s="27">
        <f t="shared" si="43"/>
        <v>15.115673801451477</v>
      </c>
      <c r="AL164" s="27">
        <f t="shared" si="43"/>
        <v>15.138147204251819</v>
      </c>
      <c r="AM164" s="27">
        <f t="shared" si="43"/>
        <v>15.161998614024419</v>
      </c>
      <c r="AN164" s="27">
        <f t="shared" si="43"/>
        <v>15.175820015694976</v>
      </c>
      <c r="AO164" s="27">
        <f t="shared" si="43"/>
        <v>15.190607047394435</v>
      </c>
      <c r="AP164" s="27">
        <f t="shared" si="43"/>
        <v>15.206652684527141</v>
      </c>
      <c r="AQ164" s="27">
        <f t="shared" si="43"/>
        <v>15.223936765728466</v>
      </c>
      <c r="AR164" s="27">
        <f t="shared" si="43"/>
        <v>15.242442480574551</v>
      </c>
      <c r="AS164" s="27">
        <f t="shared" si="43"/>
        <v>15.250327401356088</v>
      </c>
      <c r="AT164" s="27">
        <f t="shared" si="43"/>
        <v>15.255231337033344</v>
      </c>
      <c r="AU164" s="27">
        <f t="shared" si="43"/>
        <v>15.260443499074196</v>
      </c>
      <c r="AV164" s="27">
        <f t="shared" si="43"/>
        <v>15.266715091636653</v>
      </c>
      <c r="AW164" s="27">
        <f t="shared" si="43"/>
        <v>15.273658060462553</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15.74379363900659</v>
      </c>
      <c r="T165" s="27">
        <f t="shared" si="46"/>
        <v>15.789177564335771</v>
      </c>
      <c r="U165" s="27">
        <f t="shared" si="46"/>
        <v>15.837421522718094</v>
      </c>
      <c r="V165" s="27">
        <f t="shared" si="46"/>
        <v>15.889528936231425</v>
      </c>
      <c r="W165" s="27">
        <f t="shared" si="46"/>
        <v>15.946058209850227</v>
      </c>
      <c r="X165" s="27">
        <f t="shared" si="46"/>
        <v>16.006888945182933</v>
      </c>
      <c r="Y165" s="27">
        <f t="shared" si="46"/>
        <v>16.045374657831026</v>
      </c>
      <c r="Z165" s="27">
        <f t="shared" si="46"/>
        <v>16.087479117910242</v>
      </c>
      <c r="AA165" s="27">
        <f t="shared" si="46"/>
        <v>16.132634899984698</v>
      </c>
      <c r="AB165" s="27">
        <f t="shared" si="46"/>
        <v>16.181064068128425</v>
      </c>
      <c r="AC165" s="27">
        <f t="shared" si="46"/>
        <v>16.232289068961919</v>
      </c>
      <c r="AD165" s="27">
        <f t="shared" si="46"/>
        <v>16.266107359963815</v>
      </c>
      <c r="AE165" s="27">
        <f t="shared" si="46"/>
        <v>16.302674719379858</v>
      </c>
      <c r="AF165" s="27">
        <f t="shared" si="46"/>
        <v>16.341852027594634</v>
      </c>
      <c r="AG165" s="27">
        <f t="shared" si="46"/>
        <v>16.384037805485768</v>
      </c>
      <c r="AH165" s="27">
        <f t="shared" si="46"/>
        <v>16.428027256604828</v>
      </c>
      <c r="AI165" s="27">
        <f t="shared" si="46"/>
        <v>16.454953704560829</v>
      </c>
      <c r="AJ165" s="27">
        <f t="shared" si="46"/>
        <v>16.48435701608895</v>
      </c>
      <c r="AK165" s="27">
        <f t="shared" si="46"/>
        <v>16.515143013222563</v>
      </c>
      <c r="AL165" s="27">
        <f t="shared" si="46"/>
        <v>16.547747702117324</v>
      </c>
      <c r="AM165" s="27">
        <f t="shared" si="46"/>
        <v>16.582122595716356</v>
      </c>
      <c r="AN165" s="27">
        <f t="shared" si="46"/>
        <v>16.600470123477731</v>
      </c>
      <c r="AO165" s="27">
        <f t="shared" si="46"/>
        <v>16.620020877934213</v>
      </c>
      <c r="AP165" s="27">
        <f t="shared" si="46"/>
        <v>16.641237794269543</v>
      </c>
      <c r="AQ165" s="27">
        <f t="shared" si="46"/>
        <v>16.664093670955594</v>
      </c>
      <c r="AR165" s="27">
        <f t="shared" si="46"/>
        <v>16.688566019350009</v>
      </c>
      <c r="AS165" s="27">
        <f t="shared" si="46"/>
        <v>16.696331381272817</v>
      </c>
      <c r="AT165" s="27">
        <f t="shared" si="46"/>
        <v>16.699285630129914</v>
      </c>
      <c r="AU165" s="27">
        <f t="shared" si="46"/>
        <v>16.702534642083243</v>
      </c>
      <c r="AV165" s="27">
        <f t="shared" si="46"/>
        <v>16.707242014459261</v>
      </c>
      <c r="AW165" s="27">
        <f t="shared" si="46"/>
        <v>16.712811774495297</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23.299199623740702</v>
      </c>
      <c r="T166" s="27">
        <f t="shared" si="47"/>
        <v>23.366363177849646</v>
      </c>
      <c r="U166" s="27">
        <f t="shared" si="47"/>
        <v>23.43775928750166</v>
      </c>
      <c r="V166" s="27">
        <f t="shared" si="47"/>
        <v>23.514872914443256</v>
      </c>
      <c r="W166" s="27">
        <f t="shared" si="47"/>
        <v>23.598530440756761</v>
      </c>
      <c r="X166" s="27">
        <f t="shared" si="47"/>
        <v>23.688553689172828</v>
      </c>
      <c r="Y166" s="27">
        <f t="shared" si="47"/>
        <v>23.745508596116498</v>
      </c>
      <c r="Z166" s="27">
        <f t="shared" si="47"/>
        <v>23.807818878055468</v>
      </c>
      <c r="AA166" s="27">
        <f t="shared" si="46"/>
        <v>23.874644803549824</v>
      </c>
      <c r="AB166" s="27">
        <f t="shared" si="46"/>
        <v>23.946315004650327</v>
      </c>
      <c r="AC166" s="27">
        <f t="shared" si="46"/>
        <v>24.022122751341634</v>
      </c>
      <c r="AD166" s="27">
        <f t="shared" si="46"/>
        <v>24.072170353022251</v>
      </c>
      <c r="AE166" s="27">
        <f t="shared" si="46"/>
        <v>24.126286293962728</v>
      </c>
      <c r="AF166" s="27">
        <f t="shared" si="46"/>
        <v>24.184264691402795</v>
      </c>
      <c r="AG166" s="27">
        <f t="shared" si="46"/>
        <v>24.246695315362018</v>
      </c>
      <c r="AH166" s="27">
        <f t="shared" si="46"/>
        <v>24.311795190681927</v>
      </c>
      <c r="AI166" s="27">
        <f t="shared" si="46"/>
        <v>24.351643571603976</v>
      </c>
      <c r="AJ166" s="27">
        <f t="shared" si="46"/>
        <v>24.395157456541803</v>
      </c>
      <c r="AK166" s="27">
        <f t="shared" si="46"/>
        <v>24.440717574343065</v>
      </c>
      <c r="AL166" s="27">
        <f t="shared" si="46"/>
        <v>24.488969169393634</v>
      </c>
      <c r="AM166" s="27">
        <f t="shared" si="46"/>
        <v>24.539840485823007</v>
      </c>
      <c r="AN166" s="27">
        <f t="shared" si="46"/>
        <v>24.566992944862818</v>
      </c>
      <c r="AO166" s="27">
        <f t="shared" si="46"/>
        <v>24.595926055987174</v>
      </c>
      <c r="AP166" s="27">
        <f t="shared" si="46"/>
        <v>24.627324915781191</v>
      </c>
      <c r="AQ166" s="27">
        <f t="shared" si="46"/>
        <v>24.66114926877351</v>
      </c>
      <c r="AR166" s="27">
        <f t="shared" si="46"/>
        <v>24.697365834080266</v>
      </c>
      <c r="AS166" s="27">
        <f t="shared" si="46"/>
        <v>24.708857773173129</v>
      </c>
      <c r="AT166" s="27">
        <f t="shared" si="46"/>
        <v>24.71322975844161</v>
      </c>
      <c r="AU166" s="27">
        <f t="shared" si="46"/>
        <v>24.718037962856389</v>
      </c>
      <c r="AV166" s="27">
        <f t="shared" si="46"/>
        <v>24.72500439110151</v>
      </c>
      <c r="AW166" s="27">
        <f t="shared" si="46"/>
        <v>24.733247064621722</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5.2888001747321844</v>
      </c>
      <c r="T167" s="27">
        <f t="shared" si="46"/>
        <v>5.3549104933648488</v>
      </c>
      <c r="U167" s="27">
        <f t="shared" si="46"/>
        <v>5.3864074181281323</v>
      </c>
      <c r="V167" s="27">
        <f t="shared" si="46"/>
        <v>5.4084520023376257</v>
      </c>
      <c r="W167" s="27">
        <f t="shared" si="46"/>
        <v>5.4367019980088367</v>
      </c>
      <c r="X167" s="27">
        <f t="shared" si="46"/>
        <v>5.4730522028178319</v>
      </c>
      <c r="Y167" s="27">
        <f t="shared" si="46"/>
        <v>5.5183413325460924</v>
      </c>
      <c r="Z167" s="27">
        <f t="shared" si="46"/>
        <v>5.5691056579484624</v>
      </c>
      <c r="AA167" s="27">
        <f t="shared" si="46"/>
        <v>5.6177871904602759</v>
      </c>
      <c r="AB167" s="27">
        <f t="shared" si="46"/>
        <v>5.6715084141713676</v>
      </c>
      <c r="AC167" s="27">
        <f t="shared" si="46"/>
        <v>5.7238215564317478</v>
      </c>
      <c r="AD167" s="27">
        <f t="shared" si="46"/>
        <v>5.7951448499816118</v>
      </c>
      <c r="AE167" s="27">
        <f t="shared" si="46"/>
        <v>5.8708152391256094</v>
      </c>
      <c r="AF167" s="27">
        <f t="shared" si="46"/>
        <v>5.9502777911979985</v>
      </c>
      <c r="AG167" s="27">
        <f t="shared" si="46"/>
        <v>6.0428511203152757</v>
      </c>
      <c r="AH167" s="27">
        <f t="shared" si="46"/>
        <v>6.1276763008750397</v>
      </c>
      <c r="AI167" s="27">
        <f t="shared" si="46"/>
        <v>6.2240584028338324</v>
      </c>
      <c r="AJ167" s="27">
        <f t="shared" si="46"/>
        <v>6.3299559561580176</v>
      </c>
      <c r="AK167" s="27">
        <f t="shared" si="46"/>
        <v>6.4264327438871129</v>
      </c>
      <c r="AL167" s="27">
        <f t="shared" si="46"/>
        <v>6.5229450618536617</v>
      </c>
      <c r="AM167" s="27">
        <f t="shared" si="46"/>
        <v>6.6198156764753957</v>
      </c>
      <c r="AN167" s="27">
        <f t="shared" si="46"/>
        <v>6.7277615297054645</v>
      </c>
      <c r="AO167" s="27">
        <f t="shared" si="46"/>
        <v>6.82889575833455</v>
      </c>
      <c r="AP167" s="27">
        <f t="shared" si="46"/>
        <v>6.932846561035845</v>
      </c>
      <c r="AQ167" s="27">
        <f t="shared" si="46"/>
        <v>7.0400892153101466</v>
      </c>
      <c r="AR167" s="27">
        <f t="shared" si="46"/>
        <v>7.1511154926757348</v>
      </c>
      <c r="AS167" s="27">
        <f t="shared" si="46"/>
        <v>7.2676936564330177</v>
      </c>
      <c r="AT167" s="27">
        <f t="shared" si="46"/>
        <v>7.2719835334173766</v>
      </c>
      <c r="AU167" s="27">
        <f t="shared" si="46"/>
        <v>7.2589495808630424</v>
      </c>
      <c r="AV167" s="27">
        <f t="shared" si="46"/>
        <v>7.2508321439605989</v>
      </c>
      <c r="AW167" s="27">
        <f t="shared" si="46"/>
        <v>7.2374038316981046</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1.531675788558454</v>
      </c>
      <c r="T169" s="27">
        <f t="shared" si="46"/>
        <v>1.5509969062237812</v>
      </c>
      <c r="U169" s="27">
        <f t="shared" si="46"/>
        <v>1.5506767661897198</v>
      </c>
      <c r="V169" s="27">
        <f t="shared" si="46"/>
        <v>1.5454789101997239</v>
      </c>
      <c r="W169" s="27">
        <f t="shared" si="46"/>
        <v>1.544237667180592</v>
      </c>
      <c r="X169" s="27">
        <f t="shared" si="46"/>
        <v>1.5478449437228776</v>
      </c>
      <c r="Y169" s="27">
        <f t="shared" si="46"/>
        <v>1.5541547190586729</v>
      </c>
      <c r="Z169" s="27">
        <f t="shared" si="46"/>
        <v>1.5635202729114777</v>
      </c>
      <c r="AA169" s="27">
        <f t="shared" si="46"/>
        <v>1.5717954090973836</v>
      </c>
      <c r="AB169" s="27">
        <f t="shared" si="46"/>
        <v>1.5827536033482281</v>
      </c>
      <c r="AC169" s="27">
        <f t="shared" si="46"/>
        <v>1.5929304999956655</v>
      </c>
      <c r="AD169" s="27">
        <f t="shared" si="46"/>
        <v>1.6108800730615591</v>
      </c>
      <c r="AE169" s="27">
        <f t="shared" si="46"/>
        <v>1.6307409732214615</v>
      </c>
      <c r="AF169" s="27">
        <f t="shared" si="46"/>
        <v>1.6521566099106721</v>
      </c>
      <c r="AG169" s="27">
        <f t="shared" si="46"/>
        <v>1.6797121914547875</v>
      </c>
      <c r="AH169" s="27">
        <f t="shared" si="46"/>
        <v>1.7029021534438327</v>
      </c>
      <c r="AI169" s="27">
        <f t="shared" si="46"/>
        <v>1.7292757097784488</v>
      </c>
      <c r="AJ169" s="27">
        <f t="shared" si="46"/>
        <v>1.7595948834600084</v>
      </c>
      <c r="AK169" s="27">
        <f t="shared" si="46"/>
        <v>1.7846861220344088</v>
      </c>
      <c r="AL169" s="27">
        <f t="shared" si="46"/>
        <v>1.8091664404595389</v>
      </c>
      <c r="AM169" s="27">
        <f t="shared" si="46"/>
        <v>1.8331907504895764</v>
      </c>
      <c r="AN169" s="27">
        <f t="shared" si="46"/>
        <v>1.8597044420320308</v>
      </c>
      <c r="AO169" s="27">
        <f t="shared" si="46"/>
        <v>1.882330973166122</v>
      </c>
      <c r="AP169" s="27">
        <f t="shared" si="46"/>
        <v>1.9055114819391912</v>
      </c>
      <c r="AQ169" s="27">
        <f t="shared" si="46"/>
        <v>1.929416392805523</v>
      </c>
      <c r="AR169" s="27">
        <f t="shared" si="46"/>
        <v>1.9542139795969686</v>
      </c>
      <c r="AS169" s="27">
        <f t="shared" si="46"/>
        <v>1.9784975867023906</v>
      </c>
      <c r="AT169" s="27">
        <f t="shared" si="46"/>
        <v>1.954019421357523</v>
      </c>
      <c r="AU169" s="27">
        <f t="shared" si="46"/>
        <v>1.9226171209422818</v>
      </c>
      <c r="AV169" s="27">
        <f t="shared" si="46"/>
        <v>1.8937902246599378</v>
      </c>
      <c r="AW169" s="27">
        <f t="shared" si="46"/>
        <v>1.8632470082492709</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0.21223148573110692</v>
      </c>
      <c r="T170" s="27">
        <f t="shared" si="46"/>
        <v>0.21490865118526423</v>
      </c>
      <c r="U170" s="27">
        <f t="shared" si="46"/>
        <v>0.21486429206202268</v>
      </c>
      <c r="V170" s="27">
        <f t="shared" si="46"/>
        <v>0.21414406869124558</v>
      </c>
      <c r="W170" s="27">
        <f t="shared" si="46"/>
        <v>0.21397208004190377</v>
      </c>
      <c r="X170" s="27">
        <f t="shared" si="46"/>
        <v>0.21447191014023859</v>
      </c>
      <c r="Y170" s="27">
        <f t="shared" si="46"/>
        <v>0.21534620286207215</v>
      </c>
      <c r="Z170" s="27">
        <f t="shared" si="46"/>
        <v>0.21664390921985571</v>
      </c>
      <c r="AA170" s="27">
        <f t="shared" si="46"/>
        <v>0.21779052553414435</v>
      </c>
      <c r="AB170" s="27">
        <f t="shared" si="46"/>
        <v>0.21930891073299619</v>
      </c>
      <c r="AC170" s="27">
        <f t="shared" si="46"/>
        <v>0.22071903806656873</v>
      </c>
      <c r="AD170" s="27">
        <f t="shared" si="46"/>
        <v>0.22320616007272054</v>
      </c>
      <c r="AE170" s="27">
        <f t="shared" si="46"/>
        <v>0.22595811866629489</v>
      </c>
      <c r="AF170" s="27">
        <f t="shared" si="46"/>
        <v>0.22892550407930479</v>
      </c>
      <c r="AG170" s="27">
        <f t="shared" si="46"/>
        <v>0.23274365022679747</v>
      </c>
      <c r="AH170" s="27">
        <f t="shared" si="46"/>
        <v>0.23595688903604636</v>
      </c>
      <c r="AI170" s="27">
        <f t="shared" si="46"/>
        <v>0.2396112518501094</v>
      </c>
      <c r="AJ170" s="27">
        <f t="shared" si="46"/>
        <v>0.2438123258140929</v>
      </c>
      <c r="AK170" s="27">
        <f t="shared" si="46"/>
        <v>0.24728900859595659</v>
      </c>
      <c r="AL170" s="27">
        <f t="shared" si="46"/>
        <v>0.25068104128939345</v>
      </c>
      <c r="AM170" s="27">
        <f t="shared" si="46"/>
        <v>0.25400988871874292</v>
      </c>
      <c r="AN170" s="27">
        <f t="shared" si="46"/>
        <v>0.25768366889487748</v>
      </c>
      <c r="AO170" s="27">
        <f t="shared" si="46"/>
        <v>0.26081883780947451</v>
      </c>
      <c r="AP170" s="27">
        <f t="shared" si="46"/>
        <v>0.26403076676575937</v>
      </c>
      <c r="AQ170" s="27">
        <f t="shared" si="46"/>
        <v>0.26734307005300151</v>
      </c>
      <c r="AR170" s="27">
        <f t="shared" si="46"/>
        <v>0.27077906396673163</v>
      </c>
      <c r="AS170" s="27">
        <f t="shared" si="46"/>
        <v>0.2741438400201186</v>
      </c>
      <c r="AT170" s="27">
        <f t="shared" si="46"/>
        <v>0.27075210566098096</v>
      </c>
      <c r="AU170" s="27">
        <f t="shared" si="46"/>
        <v>0.26640095189705443</v>
      </c>
      <c r="AV170" s="27">
        <f t="shared" si="46"/>
        <v>0.26240665031396532</v>
      </c>
      <c r="AW170" s="27">
        <f t="shared" si="46"/>
        <v>0.2581745326254411</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7.4046195421518561</v>
      </c>
      <c r="T171" s="27">
        <f t="shared" si="46"/>
        <v>7.4833894882265142</v>
      </c>
      <c r="U171" s="27">
        <f t="shared" si="46"/>
        <v>7.5342455797617154</v>
      </c>
      <c r="V171" s="27">
        <f t="shared" si="46"/>
        <v>7.5787887199186921</v>
      </c>
      <c r="W171" s="27">
        <f t="shared" si="46"/>
        <v>7.6306973712494122</v>
      </c>
      <c r="X171" s="27">
        <f t="shared" si="46"/>
        <v>7.6917026782754139</v>
      </c>
      <c r="Y171" s="27">
        <f t="shared" si="46"/>
        <v>7.7526372365789742</v>
      </c>
      <c r="Z171" s="27">
        <f t="shared" si="46"/>
        <v>7.8202225518529671</v>
      </c>
      <c r="AA171" s="27">
        <f t="shared" si="46"/>
        <v>7.887640149546697</v>
      </c>
      <c r="AB171" s="27">
        <f t="shared" si="46"/>
        <v>7.9613204880830315</v>
      </c>
      <c r="AC171" s="27">
        <f t="shared" si="46"/>
        <v>8.0353993798900643</v>
      </c>
      <c r="AD171" s="27">
        <f t="shared" si="46"/>
        <v>8.1202338720603002</v>
      </c>
      <c r="AE171" s="27">
        <f t="shared" si="46"/>
        <v>8.2106583355443536</v>
      </c>
      <c r="AF171" s="27">
        <f t="shared" si="46"/>
        <v>8.3061946320219384</v>
      </c>
      <c r="AG171" s="27">
        <f t="shared" si="46"/>
        <v>8.4155659012748671</v>
      </c>
      <c r="AH171" s="27">
        <f t="shared" si="46"/>
        <v>8.5193954449678522</v>
      </c>
      <c r="AI171" s="27">
        <f t="shared" si="46"/>
        <v>8.627306193094169</v>
      </c>
      <c r="AJ171" s="27">
        <f t="shared" si="46"/>
        <v>8.745646768527358</v>
      </c>
      <c r="AK171" s="27">
        <f t="shared" si="46"/>
        <v>8.8565885696140008</v>
      </c>
      <c r="AL171" s="27">
        <f t="shared" si="46"/>
        <v>8.9690164377539467</v>
      </c>
      <c r="AM171" s="27">
        <f t="shared" si="46"/>
        <v>9.0832375607624591</v>
      </c>
      <c r="AN171" s="27">
        <f t="shared" si="46"/>
        <v>9.2011172209463741</v>
      </c>
      <c r="AO171" s="27">
        <f t="shared" si="46"/>
        <v>9.3137200267376201</v>
      </c>
      <c r="AP171" s="27">
        <f t="shared" si="46"/>
        <v>9.430247400651222</v>
      </c>
      <c r="AQ171" s="27">
        <f t="shared" si="46"/>
        <v>9.5511807883178133</v>
      </c>
      <c r="AR171" s="27">
        <f t="shared" si="46"/>
        <v>9.6770247868368919</v>
      </c>
      <c r="AS171" s="27">
        <f t="shared" si="46"/>
        <v>9.8004676763058374</v>
      </c>
      <c r="AT171" s="27">
        <f t="shared" si="46"/>
        <v>9.8159190203362741</v>
      </c>
      <c r="AU171" s="27">
        <f t="shared" si="46"/>
        <v>9.8150974974465104</v>
      </c>
      <c r="AV171" s="27">
        <f t="shared" si="46"/>
        <v>9.8195614708241035</v>
      </c>
      <c r="AW171" s="27">
        <f t="shared" si="46"/>
        <v>9.8193330676312982</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2.1096314921444392</v>
      </c>
      <c r="T172" s="27">
        <f t="shared" si="48"/>
        <v>2.1320736389593615</v>
      </c>
      <c r="U172" s="27">
        <f t="shared" si="48"/>
        <v>2.1465629198277836</v>
      </c>
      <c r="V172" s="27">
        <f t="shared" si="48"/>
        <v>2.1592535936293507</v>
      </c>
      <c r="W172" s="27">
        <f t="shared" si="48"/>
        <v>2.1740427566563829</v>
      </c>
      <c r="X172" s="27">
        <f t="shared" si="48"/>
        <v>2.1914236249315668</v>
      </c>
      <c r="Y172" s="27">
        <f t="shared" si="48"/>
        <v>2.2087843363665458</v>
      </c>
      <c r="Z172" s="27">
        <f t="shared" si="48"/>
        <v>2.2280398982082943</v>
      </c>
      <c r="AA172" s="27">
        <f t="shared" si="48"/>
        <v>2.2472476760569431</v>
      </c>
      <c r="AB172" s="27">
        <f t="shared" si="48"/>
        <v>2.2682397556152867</v>
      </c>
      <c r="AC172" s="27">
        <f t="shared" si="48"/>
        <v>2.289345385981524</v>
      </c>
      <c r="AD172" s="27">
        <f t="shared" si="48"/>
        <v>2.3135153673402695</v>
      </c>
      <c r="AE172" s="27">
        <f t="shared" si="48"/>
        <v>2.3392779733378202</v>
      </c>
      <c r="AF172" s="27">
        <f t="shared" si="48"/>
        <v>2.36649697879038</v>
      </c>
      <c r="AG172" s="27">
        <f t="shared" si="48"/>
        <v>2.3976576714685529</v>
      </c>
      <c r="AH172" s="27">
        <f t="shared" si="48"/>
        <v>2.4272394850840642</v>
      </c>
      <c r="AI172" s="27">
        <f t="shared" si="48"/>
        <v>2.4579840643689557</v>
      </c>
      <c r="AJ172" s="27">
        <f t="shared" si="48"/>
        <v>2.4917001794659104</v>
      </c>
      <c r="AK172" s="27">
        <f t="shared" si="48"/>
        <v>2.5233083284106681</v>
      </c>
      <c r="AL172" s="27">
        <f t="shared" si="48"/>
        <v>2.5553398689742997</v>
      </c>
      <c r="AM172" s="27">
        <f t="shared" si="48"/>
        <v>2.5878823212630548</v>
      </c>
      <c r="AN172" s="27">
        <f t="shared" si="48"/>
        <v>2.6214671181579678</v>
      </c>
      <c r="AO172" s="27">
        <f t="shared" si="48"/>
        <v>2.6535484997669414</v>
      </c>
      <c r="AP172" s="27">
        <f t="shared" si="48"/>
        <v>2.6867480201886997</v>
      </c>
      <c r="AQ172" s="27">
        <f t="shared" si="48"/>
        <v>2.7212028468844967</v>
      </c>
      <c r="AR172" s="27">
        <f t="shared" si="48"/>
        <v>2.7570567433422304</v>
      </c>
      <c r="AS172" s="27">
        <f t="shared" si="48"/>
        <v>2.7922265458719244</v>
      </c>
      <c r="AT172" s="27">
        <f t="shared" si="48"/>
        <v>2.7966287493581405</v>
      </c>
      <c r="AU172" s="27">
        <f t="shared" si="48"/>
        <v>2.7963946913420741</v>
      </c>
      <c r="AV172" s="27">
        <f t="shared" si="48"/>
        <v>2.7976665107466849</v>
      </c>
      <c r="AW172" s="27">
        <f t="shared" si="48"/>
        <v>2.7976014369686593</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0.43571951838874362</v>
      </c>
      <c r="T173" s="27">
        <f t="shared" si="48"/>
        <v>0.44035467928685268</v>
      </c>
      <c r="U173" s="27">
        <f t="shared" si="48"/>
        <v>0.44334726946447206</v>
      </c>
      <c r="V173" s="27">
        <f t="shared" si="48"/>
        <v>0.44596837855268867</v>
      </c>
      <c r="W173" s="27">
        <f t="shared" si="48"/>
        <v>0.44902290585544563</v>
      </c>
      <c r="X173" s="27">
        <f t="shared" si="48"/>
        <v>0.45261271932867114</v>
      </c>
      <c r="Y173" s="27">
        <f t="shared" si="48"/>
        <v>0.45619836964414207</v>
      </c>
      <c r="Z173" s="27">
        <f t="shared" si="48"/>
        <v>0.46017537897645111</v>
      </c>
      <c r="AA173" s="27">
        <f t="shared" si="48"/>
        <v>0.46414251908821719</v>
      </c>
      <c r="AB173" s="27">
        <f t="shared" si="48"/>
        <v>0.46847818568648275</v>
      </c>
      <c r="AC173" s="27">
        <f t="shared" si="48"/>
        <v>0.47283730486569064</v>
      </c>
      <c r="AD173" s="27">
        <f t="shared" si="48"/>
        <v>0.47782932962276903</v>
      </c>
      <c r="AE173" s="27">
        <f t="shared" si="48"/>
        <v>0.48315029222666028</v>
      </c>
      <c r="AF173" s="27">
        <f t="shared" si="48"/>
        <v>0.48877205697134296</v>
      </c>
      <c r="AG173" s="27">
        <f t="shared" si="48"/>
        <v>0.49520793075164554</v>
      </c>
      <c r="AH173" s="27">
        <f t="shared" si="48"/>
        <v>0.50131770567186829</v>
      </c>
      <c r="AI173" s="27">
        <f t="shared" si="48"/>
        <v>0.50766763613553445</v>
      </c>
      <c r="AJ173" s="27">
        <f t="shared" si="48"/>
        <v>0.51463130229556664</v>
      </c>
      <c r="AK173" s="27">
        <f t="shared" si="48"/>
        <v>0.52115959289354707</v>
      </c>
      <c r="AL173" s="27">
        <f t="shared" si="48"/>
        <v>0.52777533003987098</v>
      </c>
      <c r="AM173" s="27">
        <f t="shared" si="48"/>
        <v>0.53449658998088179</v>
      </c>
      <c r="AN173" s="27">
        <f t="shared" si="48"/>
        <v>0.54143313391413539</v>
      </c>
      <c r="AO173" s="27">
        <f t="shared" si="48"/>
        <v>0.54805916514089648</v>
      </c>
      <c r="AP173" s="27">
        <f t="shared" si="48"/>
        <v>0.55491613475988966</v>
      </c>
      <c r="AQ173" s="27">
        <f t="shared" si="48"/>
        <v>0.56203237309343868</v>
      </c>
      <c r="AR173" s="27">
        <f t="shared" si="48"/>
        <v>0.5694375727954224</v>
      </c>
      <c r="AS173" s="27">
        <f t="shared" si="48"/>
        <v>0.57670148096001295</v>
      </c>
      <c r="AT173" s="27">
        <f t="shared" si="48"/>
        <v>0.57761070420113625</v>
      </c>
      <c r="AU173" s="27">
        <f t="shared" si="48"/>
        <v>0.57756236227676927</v>
      </c>
      <c r="AV173" s="27">
        <f t="shared" si="48"/>
        <v>0.57782504158380354</v>
      </c>
      <c r="AW173" s="27">
        <f t="shared" si="48"/>
        <v>0.57781160136197973</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7.615946366368484E-2</v>
      </c>
      <c r="T174" s="27">
        <f t="shared" si="48"/>
        <v>7.7391533409946547E-2</v>
      </c>
      <c r="U174" s="27">
        <f t="shared" si="48"/>
        <v>7.7658293559970212E-2</v>
      </c>
      <c r="V174" s="27">
        <f t="shared" si="48"/>
        <v>7.7675252172538387E-2</v>
      </c>
      <c r="W174" s="27">
        <f t="shared" si="48"/>
        <v>7.7873458630094372E-2</v>
      </c>
      <c r="X174" s="27">
        <f t="shared" si="48"/>
        <v>7.8298102464037178E-2</v>
      </c>
      <c r="Y174" s="27">
        <f t="shared" si="48"/>
        <v>7.8819552468321966E-2</v>
      </c>
      <c r="Z174" s="27">
        <f t="shared" si="48"/>
        <v>7.9482676581567518E-2</v>
      </c>
      <c r="AA174" s="27">
        <f t="shared" si="48"/>
        <v>8.0084749931794041E-2</v>
      </c>
      <c r="AB174" s="27">
        <f t="shared" si="48"/>
        <v>8.0811462799247516E-2</v>
      </c>
      <c r="AC174" s="27">
        <f t="shared" si="48"/>
        <v>8.14929836859066E-2</v>
      </c>
      <c r="AD174" s="27">
        <f t="shared" si="48"/>
        <v>8.183793215244331E-2</v>
      </c>
      <c r="AE174" s="27">
        <f t="shared" si="48"/>
        <v>8.2241131726828398E-2</v>
      </c>
      <c r="AF174" s="27">
        <f t="shared" si="48"/>
        <v>8.2682741716636352E-2</v>
      </c>
      <c r="AG174" s="27">
        <f t="shared" si="48"/>
        <v>8.3379171649412123E-2</v>
      </c>
      <c r="AH174" s="27">
        <f t="shared" si="48"/>
        <v>8.3825171279243701E-2</v>
      </c>
      <c r="AI174" s="27">
        <f t="shared" si="48"/>
        <v>8.4363076194934383E-2</v>
      </c>
      <c r="AJ174" s="27">
        <f t="shared" si="48"/>
        <v>8.5040385108283129E-2</v>
      </c>
      <c r="AK174" s="27">
        <f t="shared" si="48"/>
        <v>8.5428615601358865E-2</v>
      </c>
      <c r="AL174" s="27">
        <f t="shared" si="48"/>
        <v>8.5744184207767651E-2</v>
      </c>
      <c r="AM174" s="27">
        <f t="shared" si="48"/>
        <v>8.5993941955073358E-2</v>
      </c>
      <c r="AN174" s="27">
        <f t="shared" si="48"/>
        <v>8.6735954425739129E-2</v>
      </c>
      <c r="AO174" s="27">
        <f t="shared" si="48"/>
        <v>8.7276800597416201E-2</v>
      </c>
      <c r="AP174" s="27">
        <f t="shared" si="48"/>
        <v>8.7815962181331475E-2</v>
      </c>
      <c r="AQ174" s="27">
        <f t="shared" si="48"/>
        <v>8.8359956229312392E-2</v>
      </c>
      <c r="AR174" s="27">
        <f t="shared" si="48"/>
        <v>8.8914972724679478E-2</v>
      </c>
      <c r="AS174" s="27">
        <f t="shared" si="48"/>
        <v>8.9406092640963095E-2</v>
      </c>
      <c r="AT174" s="27">
        <f t="shared" si="48"/>
        <v>8.7757575443135699E-2</v>
      </c>
      <c r="AU174" s="27">
        <f t="shared" si="48"/>
        <v>8.5810111568456568E-2</v>
      </c>
      <c r="AV174" s="27">
        <f t="shared" si="48"/>
        <v>8.3975808498172863E-2</v>
      </c>
      <c r="AW174" s="27">
        <f t="shared" si="48"/>
        <v>8.2070908389478128E-2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5.5944129053042968E-2</v>
      </c>
      <c r="T175" s="27">
        <f t="shared" si="48"/>
        <v>5.6849165217577838E-2</v>
      </c>
      <c r="U175" s="27">
        <f t="shared" si="48"/>
        <v>5.7045118071513815E-2</v>
      </c>
      <c r="V175" s="27">
        <f t="shared" si="48"/>
        <v>5.7057575286473525E-2</v>
      </c>
      <c r="W175" s="27">
        <f t="shared" si="48"/>
        <v>5.7203170949930729E-2</v>
      </c>
      <c r="X175" s="27">
        <f t="shared" si="48"/>
        <v>5.7515099741243927E-2</v>
      </c>
      <c r="Y175" s="27">
        <f t="shared" si="48"/>
        <v>5.7898139023968405E-2</v>
      </c>
      <c r="Z175" s="27">
        <f t="shared" si="48"/>
        <v>5.8385247246439821E-2</v>
      </c>
      <c r="AA175" s="27">
        <f t="shared" si="48"/>
        <v>5.8827509672987485E-2</v>
      </c>
      <c r="AB175" s="27">
        <f t="shared" si="48"/>
        <v>5.9361328012634086E-2</v>
      </c>
      <c r="AC175" s="27">
        <f t="shared" si="48"/>
        <v>5.9861949873680376E-2</v>
      </c>
      <c r="AD175" s="27">
        <f t="shared" si="48"/>
        <v>6.0115337182364649E-2</v>
      </c>
      <c r="AE175" s="27">
        <f t="shared" si="48"/>
        <v>6.0411513756337638E-2</v>
      </c>
      <c r="AF175" s="27">
        <f t="shared" si="48"/>
        <v>6.073590530365771E-2</v>
      </c>
      <c r="AG175" s="27">
        <f t="shared" si="48"/>
        <v>6.1247478838466964E-2</v>
      </c>
      <c r="AH175" s="27">
        <f t="shared" si="48"/>
        <v>6.157509486474428E-2</v>
      </c>
      <c r="AI175" s="27">
        <f t="shared" si="48"/>
        <v>6.1970221360836131E-2</v>
      </c>
      <c r="AJ175" s="27">
        <f t="shared" si="48"/>
        <v>6.2467749250797192E-2</v>
      </c>
      <c r="AK175" s="27">
        <f t="shared" si="48"/>
        <v>6.2752930051214392E-2</v>
      </c>
      <c r="AL175" s="27">
        <f t="shared" si="48"/>
        <v>6.2984735922642046E-2</v>
      </c>
      <c r="AM175" s="27">
        <f t="shared" si="48"/>
        <v>6.3168199394876681E-2</v>
      </c>
      <c r="AN175" s="27">
        <f t="shared" si="48"/>
        <v>6.3713256298129115E-2</v>
      </c>
      <c r="AO175" s="27">
        <f t="shared" si="48"/>
        <v>6.4110543339957013E-2</v>
      </c>
      <c r="AP175" s="27">
        <f t="shared" si="48"/>
        <v>6.4506592941411631E-2</v>
      </c>
      <c r="AQ175" s="27">
        <f t="shared" si="48"/>
        <v>6.4906192305171875E-2</v>
      </c>
      <c r="AR175" s="27">
        <f t="shared" si="48"/>
        <v>6.5313888380613E-2</v>
      </c>
      <c r="AS175" s="27">
        <f t="shared" si="48"/>
        <v>6.5674648221286505E-2</v>
      </c>
      <c r="AT175" s="27">
        <f t="shared" si="48"/>
        <v>6.4463704046723053E-2</v>
      </c>
      <c r="AU175" s="27">
        <f t="shared" si="48"/>
        <v>6.3033163899902933E-2</v>
      </c>
      <c r="AV175" s="27">
        <f t="shared" si="48"/>
        <v>6.1685747797558775E-2</v>
      </c>
      <c r="AW175" s="27">
        <f t="shared" si="48"/>
        <v>6.0286473532910972E-2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0.52286962702415485</v>
      </c>
      <c r="T176" s="27">
        <f t="shared" si="48"/>
        <v>0.54412948178544618</v>
      </c>
      <c r="U176" s="27">
        <f t="shared" si="48"/>
        <v>0.55897912888628398</v>
      </c>
      <c r="V176" s="27">
        <f t="shared" si="48"/>
        <v>0.57221762538202869</v>
      </c>
      <c r="W176" s="27">
        <f t="shared" si="48"/>
        <v>0.58697775142863484</v>
      </c>
      <c r="X176" s="27">
        <f t="shared" si="48"/>
        <v>0.60371186310957092</v>
      </c>
      <c r="Y176" s="27">
        <f t="shared" si="48"/>
        <v>0.62152751133509232</v>
      </c>
      <c r="Z176" s="27">
        <f t="shared" si="48"/>
        <v>0.64085025366994364</v>
      </c>
      <c r="AA176" s="27">
        <f t="shared" si="48"/>
        <v>0.66009856929980304</v>
      </c>
      <c r="AB176" s="27">
        <f t="shared" si="48"/>
        <v>0.68081773464147688</v>
      </c>
      <c r="AC176" s="27">
        <f t="shared" si="48"/>
        <v>0.70162871909164637</v>
      </c>
      <c r="AD176" s="27">
        <f t="shared" si="48"/>
        <v>0.72796501494461918</v>
      </c>
      <c r="AE176" s="27">
        <f t="shared" si="48"/>
        <v>0.7558582967991917</v>
      </c>
      <c r="AF176" s="27">
        <f t="shared" si="48"/>
        <v>0.7852307319832883</v>
      </c>
      <c r="AG176" s="27">
        <f t="shared" si="48"/>
        <v>0.81830574874483564</v>
      </c>
      <c r="AH176" s="27">
        <f t="shared" si="48"/>
        <v>0.85027877301240928</v>
      </c>
      <c r="AI176" s="27">
        <f t="shared" si="48"/>
        <v>0.88456582508044801</v>
      </c>
      <c r="AJ176" s="27">
        <f t="shared" si="48"/>
        <v>0.92185922096781137</v>
      </c>
      <c r="AK176" s="27">
        <f t="shared" si="48"/>
        <v>0.95759973684673139</v>
      </c>
      <c r="AL176" s="27">
        <f t="shared" si="48"/>
        <v>0.99406592200897448</v>
      </c>
      <c r="AM176" s="27">
        <f t="shared" si="48"/>
        <v>1.0313497634238211</v>
      </c>
      <c r="AN176" s="27">
        <f t="shared" si="48"/>
        <v>1.0695997979763594</v>
      </c>
      <c r="AO176" s="27">
        <f t="shared" si="48"/>
        <v>1.1067415080871619</v>
      </c>
      <c r="AP176" s="27">
        <f t="shared" si="48"/>
        <v>1.1452298194592354</v>
      </c>
      <c r="AQ176" s="27">
        <f t="shared" si="48"/>
        <v>1.185218557648545</v>
      </c>
      <c r="AR176" s="27">
        <f t="shared" si="48"/>
        <v>1.2268713125051185</v>
      </c>
      <c r="AS176" s="27">
        <f t="shared" si="48"/>
        <v>1.2692152100845446</v>
      </c>
      <c r="AT176" s="27">
        <f t="shared" si="48"/>
        <v>1.2819327760402979</v>
      </c>
      <c r="AU176" s="27">
        <f t="shared" si="48"/>
        <v>1.2900474515194176</v>
      </c>
      <c r="AV176" s="27">
        <f t="shared" si="48"/>
        <v>1.2995346724155679</v>
      </c>
      <c r="AW176" s="27">
        <f t="shared" si="48"/>
        <v>1.3076007643813732</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3.6784089815169091E-2</v>
      </c>
      <c r="T177" s="27">
        <f t="shared" si="48"/>
        <v>3.6839557928462316E-2</v>
      </c>
      <c r="U177" s="27">
        <f t="shared" si="48"/>
        <v>3.6901448147972048E-2</v>
      </c>
      <c r="V177" s="27">
        <f t="shared" si="48"/>
        <v>3.697119129911304E-2</v>
      </c>
      <c r="W177" s="27">
        <f t="shared" si="48"/>
        <v>3.7049558924140212E-2</v>
      </c>
      <c r="X177" s="27">
        <f t="shared" si="48"/>
        <v>3.7136287753369662E-2</v>
      </c>
      <c r="Y177" s="27">
        <f t="shared" si="48"/>
        <v>3.7189728340772221E-2</v>
      </c>
      <c r="Z177" s="27">
        <f t="shared" si="48"/>
        <v>3.7250154126370436E-2</v>
      </c>
      <c r="AA177" s="27">
        <f t="shared" si="48"/>
        <v>3.7316626807571335E-2</v>
      </c>
      <c r="AB177" s="27">
        <f t="shared" si="48"/>
        <v>3.7389447857305524E-2</v>
      </c>
      <c r="AC177" s="27">
        <f t="shared" si="48"/>
        <v>3.7467826796806859E-2</v>
      </c>
      <c r="AD177" s="27">
        <f t="shared" si="48"/>
        <v>3.7519856050110517E-2</v>
      </c>
      <c r="AE177" s="27">
        <f t="shared" si="48"/>
        <v>3.757716867035879E-2</v>
      </c>
      <c r="AF177" s="27">
        <f t="shared" si="48"/>
        <v>3.7639518479429895E-2</v>
      </c>
      <c r="AG177" s="27">
        <f t="shared" si="48"/>
        <v>3.7707514498001492E-2</v>
      </c>
      <c r="AH177" s="27">
        <f t="shared" si="48"/>
        <v>3.7779224529041207E-2</v>
      </c>
      <c r="AI177" s="27">
        <f t="shared" si="48"/>
        <v>3.7824567175435662E-2</v>
      </c>
      <c r="AJ177" s="27">
        <f t="shared" si="48"/>
        <v>3.7874539169459702E-2</v>
      </c>
      <c r="AK177" s="27">
        <f t="shared" si="48"/>
        <v>3.7927379765553451E-2</v>
      </c>
      <c r="AL177" s="27">
        <f t="shared" si="48"/>
        <v>3.7983768735957858E-2</v>
      </c>
      <c r="AM177" s="27">
        <f t="shared" si="48"/>
        <v>3.8043615322241195E-2</v>
      </c>
      <c r="AN177" s="27">
        <f t="shared" si="48"/>
        <v>3.8078295188778213E-2</v>
      </c>
      <c r="AO177" s="27">
        <f t="shared" si="48"/>
        <v>3.8115397958673719E-2</v>
      </c>
      <c r="AP177" s="27">
        <f t="shared" si="48"/>
        <v>3.8155658748970339E-2</v>
      </c>
      <c r="AQ177" s="27">
        <f t="shared" si="48"/>
        <v>3.8199026971930949E-2</v>
      </c>
      <c r="AR177" s="27">
        <f t="shared" si="48"/>
        <v>3.8245460447806377E-2</v>
      </c>
      <c r="AS177" s="27">
        <f t="shared" si="48"/>
        <v>3.8265244837760212E-2</v>
      </c>
      <c r="AT177" s="27">
        <f t="shared" si="48"/>
        <v>3.8277549511254755E-2</v>
      </c>
      <c r="AU177" s="27">
        <f t="shared" si="48"/>
        <v>3.8290627568622206E-2</v>
      </c>
      <c r="AV177" s="27">
        <f t="shared" si="48"/>
        <v>3.8306363888152228E-2</v>
      </c>
      <c r="AW177" s="27">
        <f t="shared" si="48"/>
        <v>3.8323784786407848E-2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4.200918389270311E-3</v>
      </c>
      <c r="T178" s="27">
        <f t="shared" si="48"/>
        <v>4.207253112198688E-3</v>
      </c>
      <c r="U178" s="27">
        <f t="shared" si="48"/>
        <v>4.2143212702681378E-3</v>
      </c>
      <c r="V178" s="27">
        <f t="shared" si="48"/>
        <v>4.2222862705610905E-3</v>
      </c>
      <c r="W178" s="27">
        <f t="shared" si="48"/>
        <v>4.2312362268806386E-3</v>
      </c>
      <c r="X178" s="27">
        <f t="shared" si="48"/>
        <v>4.2411410725739966E-3</v>
      </c>
      <c r="Y178" s="27">
        <f t="shared" si="48"/>
        <v>4.2472442423814013E-3</v>
      </c>
      <c r="Z178" s="27">
        <f t="shared" si="48"/>
        <v>4.2541451551178899E-3</v>
      </c>
      <c r="AA178" s="27">
        <f t="shared" si="48"/>
        <v>4.2617366521548999E-3</v>
      </c>
      <c r="AB178" s="27">
        <f t="shared" si="48"/>
        <v>4.2700531631380849E-3</v>
      </c>
      <c r="AC178" s="27">
        <f t="shared" si="48"/>
        <v>4.2790044116245134E-3</v>
      </c>
      <c r="AD178" s="27">
        <f t="shared" si="48"/>
        <v>4.284946400350661E-3</v>
      </c>
      <c r="AE178" s="27">
        <f t="shared" si="48"/>
        <v>4.2914917747651979E-3</v>
      </c>
      <c r="AF178" s="27">
        <f t="shared" si="48"/>
        <v>4.2986124201532016E-3</v>
      </c>
      <c r="AG178" s="27">
        <f t="shared" si="48"/>
        <v>4.3063778895789757E-3</v>
      </c>
      <c r="AH178" s="27">
        <f t="shared" si="48"/>
        <v>4.3145675169315497E-3</v>
      </c>
      <c r="AI178" s="27">
        <f t="shared" si="48"/>
        <v>4.3197458632767711E-3</v>
      </c>
      <c r="AJ178" s="27">
        <f t="shared" si="48"/>
        <v>4.3254529031872034E-3</v>
      </c>
      <c r="AK178" s="27">
        <f t="shared" si="48"/>
        <v>4.3314875511272664E-3</v>
      </c>
      <c r="AL178" s="27">
        <f t="shared" si="48"/>
        <v>4.3379274403270328E-3</v>
      </c>
      <c r="AM178" s="27">
        <f t="shared" si="48"/>
        <v>4.3447622057409914E-3</v>
      </c>
      <c r="AN178" s="27">
        <f t="shared" si="48"/>
        <v>4.3487228118020589E-3</v>
      </c>
      <c r="AO178" s="27">
        <f t="shared" si="48"/>
        <v>4.3529601249755016E-3</v>
      </c>
      <c r="AP178" s="27">
        <f t="shared" si="48"/>
        <v>4.3575580991315416E-3</v>
      </c>
      <c r="AQ178" s="27">
        <f t="shared" ref="L178:AW185" si="49">AQ1400</f>
        <v>4.3625109569094744E-3</v>
      </c>
      <c r="AR178" s="27">
        <f t="shared" si="49"/>
        <v>4.3678138811808912E-3</v>
      </c>
      <c r="AS178" s="27">
        <f t="shared" si="49"/>
        <v>4.370073352816457E-3</v>
      </c>
      <c r="AT178" s="27">
        <f t="shared" si="49"/>
        <v>4.3714786051801012E-3</v>
      </c>
      <c r="AU178" s="27">
        <f t="shared" si="49"/>
        <v>4.3729721816683845E-3</v>
      </c>
      <c r="AV178" s="27">
        <f t="shared" si="49"/>
        <v>4.3747693443663138E-3</v>
      </c>
      <c r="AW178" s="27">
        <f t="shared" si="49"/>
        <v>4.3767588939842977E-3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1.6437382879249268E-2</v>
      </c>
      <c r="T179" s="27">
        <f t="shared" si="49"/>
        <v>1.6484766183064346E-2</v>
      </c>
      <c r="U179" s="27">
        <f t="shared" si="49"/>
        <v>1.6535135518036832E-2</v>
      </c>
      <c r="V179" s="27">
        <f t="shared" si="49"/>
        <v>1.6589538511775512E-2</v>
      </c>
      <c r="W179" s="27">
        <f t="shared" si="49"/>
        <v>1.6648558169658729E-2</v>
      </c>
      <c r="X179" s="27">
        <f t="shared" si="49"/>
        <v>1.6712068789171211E-2</v>
      </c>
      <c r="Y179" s="27">
        <f t="shared" si="49"/>
        <v>1.6752249981117868E-2</v>
      </c>
      <c r="Z179" s="27">
        <f t="shared" si="49"/>
        <v>1.6796209343588896E-2</v>
      </c>
      <c r="AA179" s="27">
        <f t="shared" si="49"/>
        <v>1.6843354453350164E-2</v>
      </c>
      <c r="AB179" s="27">
        <f t="shared" si="49"/>
        <v>1.6893917157457878E-2</v>
      </c>
      <c r="AC179" s="27">
        <f t="shared" si="49"/>
        <v>1.6947398864027248E-2</v>
      </c>
      <c r="AD179" s="27">
        <f t="shared" si="49"/>
        <v>1.6982707012130935E-2</v>
      </c>
      <c r="AE179" s="27">
        <f t="shared" si="49"/>
        <v>1.7020885338231165E-2</v>
      </c>
      <c r="AF179" s="27">
        <f t="shared" si="49"/>
        <v>1.7061788593829553E-2</v>
      </c>
      <c r="AG179" s="27">
        <f t="shared" si="49"/>
        <v>1.7105832856550169E-2</v>
      </c>
      <c r="AH179" s="27">
        <f t="shared" si="49"/>
        <v>1.7151760252911648E-2</v>
      </c>
      <c r="AI179" s="27">
        <f t="shared" si="49"/>
        <v>1.7179872939394939E-2</v>
      </c>
      <c r="AJ179" s="27">
        <f t="shared" si="49"/>
        <v>1.7210571607110457E-2</v>
      </c>
      <c r="AK179" s="27">
        <f t="shared" si="49"/>
        <v>1.7242713874330656E-2</v>
      </c>
      <c r="AL179" s="27">
        <f t="shared" si="49"/>
        <v>1.7276754955363009E-2</v>
      </c>
      <c r="AM179" s="27">
        <f t="shared" si="49"/>
        <v>1.7312644227064383E-2</v>
      </c>
      <c r="AN179" s="27">
        <f t="shared" si="49"/>
        <v>1.7331800050979288E-2</v>
      </c>
      <c r="AO179" s="27">
        <f t="shared" si="49"/>
        <v>1.7352212109467094E-2</v>
      </c>
      <c r="AP179" s="27">
        <f t="shared" si="49"/>
        <v>1.7374363732215552E-2</v>
      </c>
      <c r="AQ179" s="27">
        <f t="shared" si="49"/>
        <v>1.7398226519339408E-2</v>
      </c>
      <c r="AR179" s="27">
        <f t="shared" si="49"/>
        <v>1.7423776991464291E-2</v>
      </c>
      <c r="AS179" s="27">
        <f t="shared" si="49"/>
        <v>1.7431884454636632E-2</v>
      </c>
      <c r="AT179" s="27">
        <f t="shared" si="49"/>
        <v>1.7434968852253756E-2</v>
      </c>
      <c r="AU179" s="27">
        <f t="shared" si="49"/>
        <v>1.7438360998688136E-2</v>
      </c>
      <c r="AV179" s="27">
        <f t="shared" si="49"/>
        <v>1.7443275753281213E-2</v>
      </c>
      <c r="AW179" s="27">
        <f t="shared" si="49"/>
        <v>1.7449090887826105E-2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2.7683061491625756E-2</v>
      </c>
      <c r="T180" s="27">
        <f t="shared" si="49"/>
        <v>2.7762862207033147E-2</v>
      </c>
      <c r="U180" s="27">
        <f t="shared" si="49"/>
        <v>2.7847691854646691E-2</v>
      </c>
      <c r="V180" s="27">
        <f t="shared" si="49"/>
        <v>2.7939314799251682E-2</v>
      </c>
      <c r="W180" s="27">
        <f t="shared" si="49"/>
        <v>2.8038712910885274E-2</v>
      </c>
      <c r="X180" s="27">
        <f t="shared" si="49"/>
        <v>2.8145674487326664E-2</v>
      </c>
      <c r="Y180" s="27">
        <f t="shared" si="49"/>
        <v>2.8213345747139587E-2</v>
      </c>
      <c r="Z180" s="27">
        <f t="shared" si="49"/>
        <v>2.8287380022751329E-2</v>
      </c>
      <c r="AA180" s="27">
        <f t="shared" si="49"/>
        <v>2.8366779583018205E-2</v>
      </c>
      <c r="AB180" s="27">
        <f t="shared" si="49"/>
        <v>2.8451934893768058E-2</v>
      </c>
      <c r="AC180" s="27">
        <f t="shared" si="49"/>
        <v>2.8542006250170299E-2</v>
      </c>
      <c r="AD180" s="27">
        <f t="shared" si="49"/>
        <v>2.8601470560413008E-2</v>
      </c>
      <c r="AE180" s="27">
        <f t="shared" si="49"/>
        <v>2.8665768688457115E-2</v>
      </c>
      <c r="AF180" s="27">
        <f t="shared" si="49"/>
        <v>2.8734656013663078E-2</v>
      </c>
      <c r="AG180" s="27">
        <f t="shared" si="49"/>
        <v>2.8808833274252866E-2</v>
      </c>
      <c r="AH180" s="27">
        <f t="shared" si="49"/>
        <v>2.8886182019303399E-2</v>
      </c>
      <c r="AI180" s="27">
        <f t="shared" si="49"/>
        <v>2.8933528073984294E-2</v>
      </c>
      <c r="AJ180" s="27">
        <f t="shared" si="49"/>
        <v>2.8985229315740518E-2</v>
      </c>
      <c r="AK180" s="27">
        <f t="shared" si="49"/>
        <v>2.9039361799389138E-2</v>
      </c>
      <c r="AL180" s="27">
        <f t="shared" si="49"/>
        <v>2.9096692175300115E-2</v>
      </c>
      <c r="AM180" s="27">
        <f t="shared" si="49"/>
        <v>2.9157135186374163E-2</v>
      </c>
      <c r="AN180" s="27">
        <f t="shared" si="49"/>
        <v>2.9189396517466496E-2</v>
      </c>
      <c r="AO180" s="27">
        <f t="shared" si="49"/>
        <v>2.9223773539309921E-2</v>
      </c>
      <c r="AP180" s="27">
        <f t="shared" si="49"/>
        <v>2.9261080252865827E-2</v>
      </c>
      <c r="AQ180" s="27">
        <f t="shared" si="49"/>
        <v>2.9301268828392974E-2</v>
      </c>
      <c r="AR180" s="27">
        <f t="shared" si="49"/>
        <v>2.9344299723041426E-2</v>
      </c>
      <c r="AS180" s="27">
        <f t="shared" si="49"/>
        <v>2.9357953928409133E-2</v>
      </c>
      <c r="AT180" s="27">
        <f t="shared" si="49"/>
        <v>2.9363148524746446E-2</v>
      </c>
      <c r="AU180" s="27">
        <f t="shared" si="49"/>
        <v>2.9368861417061555E-2</v>
      </c>
      <c r="AV180" s="27">
        <f t="shared" si="49"/>
        <v>2.9377138613900979E-2</v>
      </c>
      <c r="AW180" s="27">
        <f t="shared" si="49"/>
        <v>2.9386932187997955E-2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3.9372179078561824E-3</v>
      </c>
      <c r="T181" s="27">
        <f t="shared" si="49"/>
        <v>3.9864333672827218E-3</v>
      </c>
      <c r="U181" s="27">
        <f t="shared" si="49"/>
        <v>4.0098810779398324E-3</v>
      </c>
      <c r="V181" s="27">
        <f t="shared" si="49"/>
        <v>4.0262920461846766E-3</v>
      </c>
      <c r="W181" s="27">
        <f t="shared" si="49"/>
        <v>4.0473225985176902E-3</v>
      </c>
      <c r="X181" s="27">
        <f t="shared" si="49"/>
        <v>4.074383306542164E-3</v>
      </c>
      <c r="Y181" s="27">
        <f t="shared" si="49"/>
        <v>4.1080985475620913E-3</v>
      </c>
      <c r="Z181" s="27">
        <f t="shared" si="49"/>
        <v>4.1458897675838548E-3</v>
      </c>
      <c r="AA181" s="27">
        <f t="shared" si="49"/>
        <v>4.1821304640093163E-3</v>
      </c>
      <c r="AB181" s="27">
        <f t="shared" si="49"/>
        <v>4.2221229305497961E-3</v>
      </c>
      <c r="AC181" s="27">
        <f t="shared" si="49"/>
        <v>4.2610671586769686E-3</v>
      </c>
      <c r="AD181" s="27">
        <f t="shared" si="49"/>
        <v>4.3141633883196449E-3</v>
      </c>
      <c r="AE181" s="27">
        <f t="shared" si="49"/>
        <v>4.3704957891268431E-3</v>
      </c>
      <c r="AF181" s="27">
        <f t="shared" si="49"/>
        <v>4.4296512445585103E-3</v>
      </c>
      <c r="AG181" s="27">
        <f t="shared" si="49"/>
        <v>4.4985669451235956E-3</v>
      </c>
      <c r="AH181" s="27">
        <f t="shared" si="49"/>
        <v>4.5617145795403069E-3</v>
      </c>
      <c r="AI181" s="27">
        <f t="shared" si="49"/>
        <v>4.6334656998874083E-3</v>
      </c>
      <c r="AJ181" s="27">
        <f t="shared" si="49"/>
        <v>4.7123005451398577E-3</v>
      </c>
      <c r="AK181" s="27">
        <f t="shared" si="49"/>
        <v>4.7841221537826282E-3</v>
      </c>
      <c r="AL181" s="27">
        <f t="shared" si="49"/>
        <v>4.8559702127132821E-3</v>
      </c>
      <c r="AM181" s="27">
        <f t="shared" si="49"/>
        <v>4.9280850035983512E-3</v>
      </c>
      <c r="AN181" s="27">
        <f t="shared" si="49"/>
        <v>5.0084446943362898E-3</v>
      </c>
      <c r="AO181" s="27">
        <f t="shared" si="49"/>
        <v>5.0837335089823875E-3</v>
      </c>
      <c r="AP181" s="27">
        <f t="shared" si="49"/>
        <v>5.1611191065489073E-3</v>
      </c>
      <c r="AQ181" s="27">
        <f t="shared" si="49"/>
        <v>5.2409553047308866E-3</v>
      </c>
      <c r="AR181" s="27">
        <f t="shared" si="49"/>
        <v>5.3236082001030466E-3</v>
      </c>
      <c r="AS181" s="27">
        <f t="shared" si="49"/>
        <v>5.410394166455691E-3</v>
      </c>
      <c r="AT181" s="27">
        <f t="shared" si="49"/>
        <v>5.4135877415440467E-3</v>
      </c>
      <c r="AU181" s="27">
        <f t="shared" si="49"/>
        <v>5.4038846879758207E-3</v>
      </c>
      <c r="AV181" s="27">
        <f t="shared" si="49"/>
        <v>5.3978417071706688E-3</v>
      </c>
      <c r="AW181" s="27">
        <f t="shared" si="49"/>
        <v>5.3878450747085888E-3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19.377199881674734</v>
      </c>
      <c r="T183" s="27">
        <f t="shared" si="49"/>
        <v>19.621630956276206</v>
      </c>
      <c r="U183" s="27">
        <f t="shared" si="49"/>
        <v>19.617580871084247</v>
      </c>
      <c r="V183" s="27">
        <f t="shared" si="49"/>
        <v>19.551822898524588</v>
      </c>
      <c r="W183" s="27">
        <f t="shared" si="49"/>
        <v>19.536119957821917</v>
      </c>
      <c r="X183" s="27">
        <f t="shared" si="49"/>
        <v>19.581755541481652</v>
      </c>
      <c r="Y183" s="27">
        <f t="shared" si="49"/>
        <v>19.661580383529479</v>
      </c>
      <c r="Z183" s="27">
        <f t="shared" si="49"/>
        <v>19.780063818708143</v>
      </c>
      <c r="AA183" s="27">
        <f t="shared" si="49"/>
        <v>19.884752401709957</v>
      </c>
      <c r="AB183" s="27">
        <f t="shared" si="49"/>
        <v>20.023384298830091</v>
      </c>
      <c r="AC183" s="27">
        <f t="shared" si="49"/>
        <v>20.152132015537255</v>
      </c>
      <c r="AD183" s="27">
        <f t="shared" si="49"/>
        <v>20.379211706739977</v>
      </c>
      <c r="AE183" s="27">
        <f t="shared" si="49"/>
        <v>20.630471558924892</v>
      </c>
      <c r="AF183" s="27">
        <f t="shared" si="49"/>
        <v>20.901400351963218</v>
      </c>
      <c r="AG183" s="27">
        <f t="shared" si="49"/>
        <v>21.250005465019576</v>
      </c>
      <c r="AH183" s="27">
        <f t="shared" si="49"/>
        <v>21.543381212071822</v>
      </c>
      <c r="AI183" s="27">
        <f t="shared" si="49"/>
        <v>21.877032547755228</v>
      </c>
      <c r="AJ183" s="27">
        <f t="shared" si="49"/>
        <v>22.260599809876492</v>
      </c>
      <c r="AK183" s="27">
        <f t="shared" si="49"/>
        <v>22.578028569126211</v>
      </c>
      <c r="AL183" s="27">
        <f t="shared" si="49"/>
        <v>22.887728589740387</v>
      </c>
      <c r="AM183" s="27">
        <f t="shared" si="49"/>
        <v>23.191659657234435</v>
      </c>
      <c r="AN183" s="27">
        <f t="shared" si="49"/>
        <v>23.527083840639943</v>
      </c>
      <c r="AO183" s="27">
        <f t="shared" si="49"/>
        <v>23.813331635172794</v>
      </c>
      <c r="AP183" s="27">
        <f t="shared" si="49"/>
        <v>24.106587789778082</v>
      </c>
      <c r="AQ183" s="27">
        <f t="shared" si="49"/>
        <v>24.409008340831178</v>
      </c>
      <c r="AR183" s="27">
        <f t="shared" si="49"/>
        <v>24.722722117225889</v>
      </c>
      <c r="AS183" s="27">
        <f t="shared" si="49"/>
        <v>25.029933546854007</v>
      </c>
      <c r="AT183" s="27">
        <f t="shared" si="49"/>
        <v>24.720260764815329</v>
      </c>
      <c r="AU183" s="27">
        <f t="shared" si="49"/>
        <v>24.322990887968082</v>
      </c>
      <c r="AV183" s="27">
        <f t="shared" si="49"/>
        <v>23.958302397489952</v>
      </c>
      <c r="AW183" s="27">
        <f t="shared" si="49"/>
        <v>23.571900775266911</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6.4869656548252941E-2</v>
      </c>
      <c r="T184" s="27">
        <f t="shared" si="49"/>
        <v>6.5687946082135129E-2</v>
      </c>
      <c r="U184" s="27">
        <f t="shared" si="49"/>
        <v>6.5674387485588778E-2</v>
      </c>
      <c r="V184" s="27">
        <f t="shared" si="49"/>
        <v>6.5454247469420163E-2</v>
      </c>
      <c r="W184" s="27">
        <f t="shared" si="49"/>
        <v>6.5401678244950162E-2</v>
      </c>
      <c r="X184" s="27">
        <f t="shared" si="49"/>
        <v>6.5554453912046687E-2</v>
      </c>
      <c r="Y184" s="27">
        <f t="shared" si="49"/>
        <v>6.5821686026040549E-2</v>
      </c>
      <c r="Z184" s="27">
        <f t="shared" si="49"/>
        <v>6.621833671827837E-2</v>
      </c>
      <c r="AA184" s="27">
        <f t="shared" si="49"/>
        <v>6.6568805953530139E-2</v>
      </c>
      <c r="AB184" s="27">
        <f t="shared" si="49"/>
        <v>6.7032908280374615E-2</v>
      </c>
      <c r="AC184" s="27">
        <f t="shared" si="49"/>
        <v>6.7463921028096938E-2</v>
      </c>
      <c r="AD184" s="27">
        <f t="shared" si="49"/>
        <v>6.8224122794469558E-2</v>
      </c>
      <c r="AE184" s="27">
        <f t="shared" si="49"/>
        <v>6.9065273240103045E-2</v>
      </c>
      <c r="AF184" s="27">
        <f t="shared" si="49"/>
        <v>6.9972270012637228E-2</v>
      </c>
      <c r="AG184" s="27">
        <f t="shared" si="49"/>
        <v>7.1139306224939358E-2</v>
      </c>
      <c r="AH184" s="27">
        <f t="shared" si="49"/>
        <v>7.2121449365696463E-2</v>
      </c>
      <c r="AI184" s="27">
        <f t="shared" si="49"/>
        <v>7.3238424350978909E-2</v>
      </c>
      <c r="AJ184" s="27">
        <f t="shared" si="49"/>
        <v>7.4522504440408713E-2</v>
      </c>
      <c r="AK184" s="27">
        <f t="shared" si="49"/>
        <v>7.5585170600473497E-2</v>
      </c>
      <c r="AL184" s="27">
        <f t="shared" si="49"/>
        <v>7.662196302109707E-2</v>
      </c>
      <c r="AM184" s="27">
        <f t="shared" si="49"/>
        <v>7.7639442537388206E-2</v>
      </c>
      <c r="AN184" s="27">
        <f t="shared" si="49"/>
        <v>7.8762352540296898E-2</v>
      </c>
      <c r="AO184" s="27">
        <f t="shared" si="49"/>
        <v>7.9720633212036346E-2</v>
      </c>
      <c r="AP184" s="27">
        <f t="shared" si="49"/>
        <v>8.070237598942788E-2</v>
      </c>
      <c r="AQ184" s="27">
        <f t="shared" si="49"/>
        <v>8.1714798702706537E-2</v>
      </c>
      <c r="AR184" s="27">
        <f t="shared" si="49"/>
        <v>8.2765028098772481E-2</v>
      </c>
      <c r="AS184" s="27">
        <f t="shared" si="49"/>
        <v>8.3793489385716236E-2</v>
      </c>
      <c r="AT184" s="27">
        <f t="shared" si="49"/>
        <v>8.2756788152521604E-2</v>
      </c>
      <c r="AU184" s="27">
        <f t="shared" si="49"/>
        <v>8.1426835392297475E-2</v>
      </c>
      <c r="AV184" s="27">
        <f t="shared" si="49"/>
        <v>8.0205956355652461E-2</v>
      </c>
      <c r="AW184" s="27">
        <f t="shared" si="49"/>
        <v>7.8912387590487312E-2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0.59994215914204641</v>
      </c>
      <c r="T185" s="27">
        <f t="shared" si="49"/>
        <v>0.61494292789376837</v>
      </c>
      <c r="U185" s="27">
        <f t="shared" si="49"/>
        <v>0.62598476024630745</v>
      </c>
      <c r="V185" s="27">
        <f t="shared" si="49"/>
        <v>0.63603105497564771</v>
      </c>
      <c r="W185" s="27">
        <f t="shared" si="49"/>
        <v>0.64699879006556338</v>
      </c>
      <c r="X185" s="27">
        <f t="shared" si="49"/>
        <v>0.65915615829681906</v>
      </c>
      <c r="Y185" s="27">
        <f t="shared" si="49"/>
        <v>0.67152465177143505</v>
      </c>
      <c r="Z185" s="27">
        <f t="shared" si="49"/>
        <v>0.68477686806901517</v>
      </c>
      <c r="AA185" s="27">
        <f t="shared" si="49"/>
        <v>0.69795298357886826</v>
      </c>
      <c r="AB185" s="27">
        <f t="shared" si="49"/>
        <v>0.71198308194922444</v>
      </c>
      <c r="AC185" s="27">
        <f t="shared" si="49"/>
        <v>0.72603400894374959</v>
      </c>
      <c r="AD185" s="27">
        <f t="shared" si="49"/>
        <v>0.74186147053475093</v>
      </c>
      <c r="AE185" s="27">
        <f t="shared" si="49"/>
        <v>0.75849204460135511</v>
      </c>
      <c r="AF185" s="27">
        <f t="shared" ref="L185:AW192" si="50">AF1407</f>
        <v>0.77586781908487135</v>
      </c>
      <c r="AG185" s="27">
        <f t="shared" si="50"/>
        <v>0.79528365425354652</v>
      </c>
      <c r="AH185" s="27">
        <f t="shared" si="50"/>
        <v>0.81390134450083207</v>
      </c>
      <c r="AI185" s="27">
        <f t="shared" si="50"/>
        <v>0.83337744593584484</v>
      </c>
      <c r="AJ185" s="27">
        <f t="shared" si="50"/>
        <v>0.85443122517106096</v>
      </c>
      <c r="AK185" s="27">
        <f t="shared" si="50"/>
        <v>0.87441537837700556</v>
      </c>
      <c r="AL185" s="27">
        <f t="shared" si="50"/>
        <v>0.89465104442848542</v>
      </c>
      <c r="AM185" s="27">
        <f t="shared" si="50"/>
        <v>0.91518721311964357</v>
      </c>
      <c r="AN185" s="27">
        <f t="shared" si="50"/>
        <v>0.93653448015462948</v>
      </c>
      <c r="AO185" s="27">
        <f t="shared" si="50"/>
        <v>0.95712127067386477</v>
      </c>
      <c r="AP185" s="27">
        <f t="shared" si="50"/>
        <v>0.97833942301329824</v>
      </c>
      <c r="AQ185" s="27">
        <f t="shared" si="50"/>
        <v>1.0002685137061929</v>
      </c>
      <c r="AR185" s="27">
        <f t="shared" si="50"/>
        <v>1.0229924143306466</v>
      </c>
      <c r="AS185" s="27">
        <f t="shared" si="50"/>
        <v>1.0456268249911065</v>
      </c>
      <c r="AT185" s="27">
        <f t="shared" si="50"/>
        <v>1.0516655617301693</v>
      </c>
      <c r="AU185" s="27">
        <f t="shared" si="50"/>
        <v>1.0551330282926035</v>
      </c>
      <c r="AV185" s="27">
        <f t="shared" si="50"/>
        <v>1.0593510706366738</v>
      </c>
      <c r="AW185" s="27">
        <f t="shared" si="50"/>
        <v>1.0627773035068668</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1.9531194903852347</v>
      </c>
      <c r="T186" s="27">
        <f t="shared" si="50"/>
        <v>2.0295094312446431</v>
      </c>
      <c r="U186" s="27">
        <f t="shared" si="50"/>
        <v>2.067242880953005</v>
      </c>
      <c r="V186" s="27">
        <f t="shared" si="50"/>
        <v>2.094913159160134</v>
      </c>
      <c r="W186" s="27">
        <f t="shared" si="50"/>
        <v>2.1304341993706162</v>
      </c>
      <c r="X186" s="27">
        <f t="shared" si="50"/>
        <v>2.1760413173573192</v>
      </c>
      <c r="Y186" s="27">
        <f t="shared" si="50"/>
        <v>2.2294921213964933</v>
      </c>
      <c r="Z186" s="27">
        <f t="shared" si="50"/>
        <v>2.2899554284589527</v>
      </c>
      <c r="AA186" s="27">
        <f t="shared" si="50"/>
        <v>2.3487067031337783</v>
      </c>
      <c r="AB186" s="27">
        <f t="shared" si="50"/>
        <v>2.4140193115756508</v>
      </c>
      <c r="AC186" s="27">
        <f t="shared" si="50"/>
        <v>2.4784293875670027</v>
      </c>
      <c r="AD186" s="27">
        <f t="shared" si="50"/>
        <v>2.5627465144197079</v>
      </c>
      <c r="AE186" s="27">
        <f t="shared" si="50"/>
        <v>2.6527841135186923</v>
      </c>
      <c r="AF186" s="27">
        <f t="shared" si="50"/>
        <v>2.7479347449852871</v>
      </c>
      <c r="AG186" s="27">
        <f t="shared" si="50"/>
        <v>2.8591626548735847</v>
      </c>
      <c r="AH186" s="27">
        <f t="shared" si="50"/>
        <v>2.962081100155074</v>
      </c>
      <c r="AI186" s="27">
        <f t="shared" si="50"/>
        <v>3.0759326155602094</v>
      </c>
      <c r="AJ186" s="27">
        <f t="shared" si="50"/>
        <v>3.2015497832224034</v>
      </c>
      <c r="AK186" s="27">
        <f t="shared" si="50"/>
        <v>3.3166981049814392</v>
      </c>
      <c r="AL186" s="27">
        <f t="shared" si="50"/>
        <v>3.4325123981628018</v>
      </c>
      <c r="AM186" s="27">
        <f t="shared" si="50"/>
        <v>3.5493960290021462</v>
      </c>
      <c r="AN186" s="27">
        <f t="shared" si="50"/>
        <v>3.6762100678477463</v>
      </c>
      <c r="AO186" s="27">
        <f t="shared" si="50"/>
        <v>3.7954221026982808</v>
      </c>
      <c r="AP186" s="27">
        <f t="shared" si="50"/>
        <v>3.9184155018322455</v>
      </c>
      <c r="AQ186" s="27">
        <f t="shared" si="50"/>
        <v>4.045775893893186</v>
      </c>
      <c r="AR186" s="27">
        <f t="shared" si="50"/>
        <v>4.1781107741008192</v>
      </c>
      <c r="AS186" s="27">
        <f t="shared" si="50"/>
        <v>4.3130195967011318</v>
      </c>
      <c r="AT186" s="27">
        <f t="shared" si="50"/>
        <v>4.315530629247248</v>
      </c>
      <c r="AU186" s="27">
        <f t="shared" si="50"/>
        <v>4.2979257352367837</v>
      </c>
      <c r="AV186" s="27">
        <f t="shared" si="50"/>
        <v>4.2864663365102249</v>
      </c>
      <c r="AW186" s="27">
        <f t="shared" si="50"/>
        <v>4.2690602367558386</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2.499758996425196E-2</v>
      </c>
      <c r="T187" s="27">
        <f t="shared" si="50"/>
        <v>2.5622621995573705E-2</v>
      </c>
      <c r="U187" s="27">
        <f t="shared" si="50"/>
        <v>2.6082698343596174E-2</v>
      </c>
      <c r="V187" s="27">
        <f t="shared" si="50"/>
        <v>2.6501293957318681E-2</v>
      </c>
      <c r="W187" s="27">
        <f t="shared" si="50"/>
        <v>2.6958282919398502E-2</v>
      </c>
      <c r="X187" s="27">
        <f t="shared" si="50"/>
        <v>2.7464839929034146E-2</v>
      </c>
      <c r="Y187" s="27">
        <f t="shared" si="50"/>
        <v>2.7980193823809819E-2</v>
      </c>
      <c r="Z187" s="27">
        <f t="shared" si="50"/>
        <v>2.853236950287566E-2</v>
      </c>
      <c r="AA187" s="27">
        <f t="shared" si="50"/>
        <v>2.9081374315786203E-2</v>
      </c>
      <c r="AB187" s="27">
        <f t="shared" si="50"/>
        <v>2.9665961747884381E-2</v>
      </c>
      <c r="AC187" s="27">
        <f t="shared" si="50"/>
        <v>3.0251417039322926E-2</v>
      </c>
      <c r="AD187" s="27">
        <f t="shared" si="50"/>
        <v>3.091089460561465E-2</v>
      </c>
      <c r="AE187" s="27">
        <f t="shared" si="50"/>
        <v>3.1603835191723155E-2</v>
      </c>
      <c r="AF187" s="27">
        <f t="shared" si="50"/>
        <v>3.2327825795203005E-2</v>
      </c>
      <c r="AG187" s="27">
        <f t="shared" si="50"/>
        <v>3.3136818927231144E-2</v>
      </c>
      <c r="AH187" s="27">
        <f t="shared" si="50"/>
        <v>3.3912556020868033E-2</v>
      </c>
      <c r="AI187" s="27">
        <f t="shared" si="50"/>
        <v>3.4724060247326903E-2</v>
      </c>
      <c r="AJ187" s="27">
        <f t="shared" si="50"/>
        <v>3.5601301048794241E-2</v>
      </c>
      <c r="AK187" s="27">
        <f t="shared" si="50"/>
        <v>3.6433974099041928E-2</v>
      </c>
      <c r="AL187" s="27">
        <f t="shared" si="50"/>
        <v>3.7277126851186934E-2</v>
      </c>
      <c r="AM187" s="27">
        <f t="shared" si="50"/>
        <v>3.813280054665185E-2</v>
      </c>
      <c r="AN187" s="27">
        <f t="shared" si="50"/>
        <v>3.9022270006442927E-2</v>
      </c>
      <c r="AO187" s="27">
        <f t="shared" si="50"/>
        <v>3.98800529447444E-2</v>
      </c>
      <c r="AP187" s="27">
        <f t="shared" si="50"/>
        <v>4.0764142625554133E-2</v>
      </c>
      <c r="AQ187" s="27">
        <f t="shared" si="50"/>
        <v>4.167785473775807E-2</v>
      </c>
      <c r="AR187" s="27">
        <f t="shared" si="50"/>
        <v>4.2624683930443649E-2</v>
      </c>
      <c r="AS187" s="27">
        <f t="shared" si="50"/>
        <v>4.3567784374629485E-2</v>
      </c>
      <c r="AT187" s="27">
        <f t="shared" si="50"/>
        <v>4.3819398405423766E-2</v>
      </c>
      <c r="AU187" s="27">
        <f t="shared" si="50"/>
        <v>4.3963876178858524E-2</v>
      </c>
      <c r="AV187" s="27">
        <f t="shared" si="50"/>
        <v>4.413962794319478E-2</v>
      </c>
      <c r="AW187" s="27">
        <f t="shared" si="50"/>
        <v>4.4282387646119477E-2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8.1379978766051519E-2</v>
      </c>
      <c r="T188" s="27">
        <f t="shared" si="50"/>
        <v>8.4562892968526898E-2</v>
      </c>
      <c r="U188" s="27">
        <f t="shared" si="50"/>
        <v>8.6135120039708635E-2</v>
      </c>
      <c r="V188" s="27">
        <f t="shared" si="50"/>
        <v>8.7288048298338999E-2</v>
      </c>
      <c r="W188" s="27">
        <f t="shared" si="50"/>
        <v>8.8768091640442429E-2</v>
      </c>
      <c r="X188" s="27">
        <f t="shared" si="50"/>
        <v>9.0668388223221708E-2</v>
      </c>
      <c r="Y188" s="27">
        <f t="shared" si="50"/>
        <v>9.2895505058187319E-2</v>
      </c>
      <c r="Z188" s="27">
        <f t="shared" si="50"/>
        <v>9.5414809519123109E-2</v>
      </c>
      <c r="AA188" s="27">
        <f t="shared" si="50"/>
        <v>9.786277929724084E-2</v>
      </c>
      <c r="AB188" s="27">
        <f t="shared" si="50"/>
        <v>0.10058413798231887</v>
      </c>
      <c r="AC188" s="27">
        <f t="shared" si="50"/>
        <v>0.1032678911486252</v>
      </c>
      <c r="AD188" s="27">
        <f t="shared" si="50"/>
        <v>0.10678110476748792</v>
      </c>
      <c r="AE188" s="27">
        <f t="shared" si="50"/>
        <v>0.1105326713966123</v>
      </c>
      <c r="AF188" s="27">
        <f t="shared" si="50"/>
        <v>0.11449728104105371</v>
      </c>
      <c r="AG188" s="27">
        <f t="shared" si="50"/>
        <v>0.11913177728639947</v>
      </c>
      <c r="AH188" s="27">
        <f t="shared" si="50"/>
        <v>0.12342004583979488</v>
      </c>
      <c r="AI188" s="27">
        <f t="shared" si="50"/>
        <v>0.12816385898167551</v>
      </c>
      <c r="AJ188" s="27">
        <f t="shared" si="50"/>
        <v>0.1333979076342669</v>
      </c>
      <c r="AK188" s="27">
        <f t="shared" si="50"/>
        <v>0.13819575437422676</v>
      </c>
      <c r="AL188" s="27">
        <f t="shared" si="50"/>
        <v>0.1430213499234502</v>
      </c>
      <c r="AM188" s="27">
        <f t="shared" si="50"/>
        <v>0.1478915012084229</v>
      </c>
      <c r="AN188" s="27">
        <f t="shared" si="50"/>
        <v>0.15317541949365626</v>
      </c>
      <c r="AO188" s="27">
        <f t="shared" si="50"/>
        <v>0.15814258761242853</v>
      </c>
      <c r="AP188" s="27">
        <f t="shared" si="50"/>
        <v>0.16326731257634369</v>
      </c>
      <c r="AQ188" s="27">
        <f t="shared" si="50"/>
        <v>0.16857399557888289</v>
      </c>
      <c r="AR188" s="27">
        <f t="shared" si="50"/>
        <v>0.17408794892086762</v>
      </c>
      <c r="AS188" s="27">
        <f t="shared" si="50"/>
        <v>0.1797091498625473</v>
      </c>
      <c r="AT188" s="27">
        <f t="shared" si="50"/>
        <v>0.17981377621863548</v>
      </c>
      <c r="AU188" s="27">
        <f t="shared" si="50"/>
        <v>0.17908023896819947</v>
      </c>
      <c r="AV188" s="27">
        <f t="shared" si="50"/>
        <v>0.17860276402125955</v>
      </c>
      <c r="AW188" s="27">
        <f t="shared" si="50"/>
        <v>0.17787750986482673</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5.9905199350711535E-2</v>
      </c>
      <c r="T189" s="27">
        <f t="shared" si="50"/>
        <v>6.0542467652693173E-2</v>
      </c>
      <c r="U189" s="27">
        <f t="shared" si="50"/>
        <v>6.0953905983085629E-2</v>
      </c>
      <c r="V189" s="27">
        <f t="shared" si="50"/>
        <v>6.131427097896696E-2</v>
      </c>
      <c r="W189" s="27">
        <f t="shared" si="50"/>
        <v>6.1734224777847707E-2</v>
      </c>
      <c r="X189" s="27">
        <f t="shared" si="50"/>
        <v>6.2227772766105582E-2</v>
      </c>
      <c r="Y189" s="27">
        <f t="shared" si="50"/>
        <v>6.2720748379740093E-2</v>
      </c>
      <c r="Z189" s="27">
        <f t="shared" si="50"/>
        <v>6.326753025848772E-2</v>
      </c>
      <c r="AA189" s="27">
        <f t="shared" si="50"/>
        <v>6.3812955260622986E-2</v>
      </c>
      <c r="AB189" s="27">
        <f t="shared" si="50"/>
        <v>6.4409047381645629E-2</v>
      </c>
      <c r="AC189" s="27">
        <f t="shared" si="50"/>
        <v>6.5008363896980115E-2</v>
      </c>
      <c r="AD189" s="27">
        <f t="shared" si="50"/>
        <v>6.5694695873436737E-2</v>
      </c>
      <c r="AE189" s="27">
        <f t="shared" si="50"/>
        <v>6.6426252097271987E-2</v>
      </c>
      <c r="AF189" s="27">
        <f t="shared" si="50"/>
        <v>6.7199164311483497E-2</v>
      </c>
      <c r="AG189" s="27">
        <f t="shared" si="50"/>
        <v>6.8084004869535045E-2</v>
      </c>
      <c r="AH189" s="27">
        <f t="shared" si="50"/>
        <v>6.8924011500262505E-2</v>
      </c>
      <c r="AI189" s="27">
        <f t="shared" si="50"/>
        <v>6.9797036081983663E-2</v>
      </c>
      <c r="AJ189" s="27">
        <f t="shared" si="50"/>
        <v>7.0754440540409483E-2</v>
      </c>
      <c r="AK189" s="27">
        <f t="shared" si="50"/>
        <v>7.1651987088559452E-2</v>
      </c>
      <c r="AL189" s="27">
        <f t="shared" si="50"/>
        <v>7.256155628589081E-2</v>
      </c>
      <c r="AM189" s="27">
        <f t="shared" si="50"/>
        <v>7.3485633357634389E-2</v>
      </c>
      <c r="AN189" s="27">
        <f t="shared" si="50"/>
        <v>7.4439308897952486E-2</v>
      </c>
      <c r="AO189" s="27">
        <f t="shared" si="50"/>
        <v>7.5350293384052608E-2</v>
      </c>
      <c r="AP189" s="27">
        <f t="shared" si="50"/>
        <v>7.6293028594737106E-2</v>
      </c>
      <c r="AQ189" s="27">
        <f t="shared" si="50"/>
        <v>7.7271409543965289E-2</v>
      </c>
      <c r="AR189" s="27">
        <f t="shared" si="50"/>
        <v>7.8289518546792614E-2</v>
      </c>
      <c r="AS189" s="27">
        <f t="shared" si="50"/>
        <v>7.9288201984877266E-2</v>
      </c>
      <c r="AT189" s="27">
        <f t="shared" si="50"/>
        <v>7.9413207171046579E-2</v>
      </c>
      <c r="AU189" s="27">
        <f t="shared" si="50"/>
        <v>7.9406560848139351E-2</v>
      </c>
      <c r="AV189" s="27">
        <f t="shared" si="50"/>
        <v>7.9442675494348886E-2</v>
      </c>
      <c r="AW189" s="27">
        <f t="shared" si="50"/>
        <v>7.944082765615551E-2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0.26230283090767742</v>
      </c>
      <c r="T190" s="27">
        <f t="shared" si="50"/>
        <v>0.26509319437310713</v>
      </c>
      <c r="U190" s="27">
        <f t="shared" si="50"/>
        <v>0.26689473146797682</v>
      </c>
      <c r="V190" s="27">
        <f t="shared" si="50"/>
        <v>0.26847263721913406</v>
      </c>
      <c r="W190" s="27">
        <f t="shared" si="50"/>
        <v>0.27031146041796794</v>
      </c>
      <c r="X190" s="27">
        <f t="shared" si="50"/>
        <v>0.27247252549932949</v>
      </c>
      <c r="Y190" s="27">
        <f t="shared" si="50"/>
        <v>0.27463108436277217</v>
      </c>
      <c r="Z190" s="27">
        <f t="shared" si="50"/>
        <v>0.27702524106768295</v>
      </c>
      <c r="AA190" s="27">
        <f t="shared" si="50"/>
        <v>0.27941345650905608</v>
      </c>
      <c r="AB190" s="27">
        <f t="shared" si="50"/>
        <v>0.28202352462535807</v>
      </c>
      <c r="AC190" s="27">
        <f t="shared" si="50"/>
        <v>0.28464771117820842</v>
      </c>
      <c r="AD190" s="27">
        <f t="shared" si="50"/>
        <v>0.2876529064253367</v>
      </c>
      <c r="AE190" s="27">
        <f t="shared" si="50"/>
        <v>0.29085612201530103</v>
      </c>
      <c r="AF190" s="27">
        <f t="shared" si="50"/>
        <v>0.29424042027368569</v>
      </c>
      <c r="AG190" s="27">
        <f t="shared" si="50"/>
        <v>0.29811481157518288</v>
      </c>
      <c r="AH190" s="27">
        <f t="shared" si="50"/>
        <v>0.30179289160177769</v>
      </c>
      <c r="AI190" s="27">
        <f t="shared" si="50"/>
        <v>0.30561554508961269</v>
      </c>
      <c r="AJ190" s="27">
        <f t="shared" si="50"/>
        <v>0.30980766701710183</v>
      </c>
      <c r="AK190" s="27">
        <f t="shared" si="50"/>
        <v>0.3137376931751461</v>
      </c>
      <c r="AL190" s="27">
        <f t="shared" si="50"/>
        <v>0.31772036209123911</v>
      </c>
      <c r="AM190" s="27">
        <f t="shared" si="50"/>
        <v>0.32176655565243856</v>
      </c>
      <c r="AN190" s="27">
        <f t="shared" si="50"/>
        <v>0.32594235001927385</v>
      </c>
      <c r="AO190" s="27">
        <f t="shared" si="50"/>
        <v>0.32993121596424962</v>
      </c>
      <c r="AP190" s="27">
        <f t="shared" si="50"/>
        <v>0.33405910665218791</v>
      </c>
      <c r="AQ190" s="27">
        <f t="shared" si="50"/>
        <v>0.33834307691637577</v>
      </c>
      <c r="AR190" s="27">
        <f t="shared" si="50"/>
        <v>0.34280100171269862</v>
      </c>
      <c r="AS190" s="27">
        <f t="shared" si="50"/>
        <v>0.34717386910700609</v>
      </c>
      <c r="AT190" s="27">
        <f t="shared" si="50"/>
        <v>0.34772122083216089</v>
      </c>
      <c r="AU190" s="27">
        <f t="shared" si="50"/>
        <v>0.34769211902910219</v>
      </c>
      <c r="AV190" s="27">
        <f t="shared" si="50"/>
        <v>0.34785025177952567</v>
      </c>
      <c r="AW190" s="27">
        <f t="shared" si="50"/>
        <v>0.34784216077583252</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1.1670927062969525E-2</v>
      </c>
      <c r="T191" s="27">
        <f t="shared" si="50"/>
        <v>1.1795081759933766E-2</v>
      </c>
      <c r="U191" s="27">
        <f t="shared" si="50"/>
        <v>1.1875239522481353E-2</v>
      </c>
      <c r="V191" s="27">
        <f t="shared" si="50"/>
        <v>1.1945447010788935E-2</v>
      </c>
      <c r="W191" s="27">
        <f t="shared" si="50"/>
        <v>1.2027263784786468E-2</v>
      </c>
      <c r="X191" s="27">
        <f t="shared" si="50"/>
        <v>1.2123418419700712E-2</v>
      </c>
      <c r="Y191" s="27">
        <f t="shared" si="50"/>
        <v>1.2219461542716924E-2</v>
      </c>
      <c r="Z191" s="27">
        <f t="shared" si="50"/>
        <v>1.2325987378460451E-2</v>
      </c>
      <c r="AA191" s="27">
        <f t="shared" si="50"/>
        <v>1.2432248863060035E-2</v>
      </c>
      <c r="AB191" s="27">
        <f t="shared" si="50"/>
        <v>1.254838148164189E-2</v>
      </c>
      <c r="AC191" s="27">
        <f t="shared" si="50"/>
        <v>1.2665142287280017E-2</v>
      </c>
      <c r="AD191" s="27">
        <f t="shared" si="50"/>
        <v>1.279885572993654E-2</v>
      </c>
      <c r="AE191" s="27">
        <f t="shared" si="50"/>
        <v>1.2941379908528415E-2</v>
      </c>
      <c r="AF191" s="27">
        <f t="shared" si="50"/>
        <v>1.3091961196562033E-2</v>
      </c>
      <c r="AG191" s="27">
        <f t="shared" si="50"/>
        <v>1.3264348730988194E-2</v>
      </c>
      <c r="AH191" s="27">
        <f t="shared" si="50"/>
        <v>1.3428001572909914E-2</v>
      </c>
      <c r="AI191" s="27">
        <f t="shared" si="50"/>
        <v>1.3598087080142702E-2</v>
      </c>
      <c r="AJ191" s="27">
        <f t="shared" si="50"/>
        <v>1.3784611751208953E-2</v>
      </c>
      <c r="AK191" s="27">
        <f t="shared" si="50"/>
        <v>1.3959474708224619E-2</v>
      </c>
      <c r="AL191" s="27">
        <f t="shared" si="50"/>
        <v>1.4136679957115114E-2</v>
      </c>
      <c r="AM191" s="27">
        <f t="shared" si="50"/>
        <v>1.4316711677596386E-2</v>
      </c>
      <c r="AN191" s="27">
        <f t="shared" si="50"/>
        <v>1.4502509868628669E-2</v>
      </c>
      <c r="AO191" s="27">
        <f t="shared" si="50"/>
        <v>1.4679990848710658E-2</v>
      </c>
      <c r="AP191" s="27">
        <f t="shared" si="50"/>
        <v>1.4863657608905846E-2</v>
      </c>
      <c r="AQ191" s="27">
        <f t="shared" si="50"/>
        <v>1.5054268988585789E-2</v>
      </c>
      <c r="AR191" s="27">
        <f t="shared" si="50"/>
        <v>1.5252620317734802E-2</v>
      </c>
      <c r="AS191" s="27">
        <f t="shared" si="50"/>
        <v>1.5447187094762699E-2</v>
      </c>
      <c r="AT191" s="27">
        <f t="shared" si="50"/>
        <v>1.5471541014390508E-2</v>
      </c>
      <c r="AU191" s="27">
        <f t="shared" si="50"/>
        <v>1.5470246156002119E-2</v>
      </c>
      <c r="AV191" s="27">
        <f t="shared" si="50"/>
        <v>1.5477282129613506E-2</v>
      </c>
      <c r="AW191" s="27">
        <f t="shared" si="50"/>
        <v>1.5476922127726977E-2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0.42165320205642409</v>
      </c>
      <c r="T192" s="27">
        <f t="shared" si="50"/>
        <v>0.42847449685915795</v>
      </c>
      <c r="U192" s="27">
        <f t="shared" ref="L192:AW198" si="51">U1414</f>
        <v>0.42995140158022116</v>
      </c>
      <c r="V192" s="27">
        <f t="shared" si="51"/>
        <v>0.43004529212182702</v>
      </c>
      <c r="W192" s="27">
        <f t="shared" si="51"/>
        <v>0.43114265262669882</v>
      </c>
      <c r="X192" s="27">
        <f t="shared" si="51"/>
        <v>0.43349367275869694</v>
      </c>
      <c r="Y192" s="27">
        <f t="shared" si="51"/>
        <v>0.4363806555897467</v>
      </c>
      <c r="Z192" s="27">
        <f t="shared" si="51"/>
        <v>0.44005201030077179</v>
      </c>
      <c r="AA192" s="27">
        <f t="shared" si="51"/>
        <v>0.44338536040309012</v>
      </c>
      <c r="AB192" s="27">
        <f t="shared" si="51"/>
        <v>0.44740877118878691</v>
      </c>
      <c r="AC192" s="27">
        <f t="shared" si="51"/>
        <v>0.45118197874966381</v>
      </c>
      <c r="AD192" s="27">
        <f t="shared" si="51"/>
        <v>0.4530917693188562</v>
      </c>
      <c r="AE192" s="27">
        <f t="shared" si="51"/>
        <v>0.45532406434075945</v>
      </c>
      <c r="AF192" s="27">
        <f t="shared" si="51"/>
        <v>0.4577690167774639</v>
      </c>
      <c r="AG192" s="27">
        <f t="shared" si="51"/>
        <v>0.46162476755401327</v>
      </c>
      <c r="AH192" s="27">
        <f t="shared" si="51"/>
        <v>0.46409402302126446</v>
      </c>
      <c r="AI192" s="27">
        <f t="shared" si="51"/>
        <v>0.46707210767669788</v>
      </c>
      <c r="AJ192" s="27">
        <f t="shared" si="51"/>
        <v>0.47082199585022816</v>
      </c>
      <c r="AK192" s="27">
        <f t="shared" si="51"/>
        <v>0.47297141527450626</v>
      </c>
      <c r="AL192" s="27">
        <f t="shared" si="51"/>
        <v>0.47471854566329597</v>
      </c>
      <c r="AM192" s="27">
        <f t="shared" si="51"/>
        <v>0.47610131740069805</v>
      </c>
      <c r="AN192" s="27">
        <f t="shared" si="51"/>
        <v>0.48020943370261487</v>
      </c>
      <c r="AO192" s="27">
        <f t="shared" si="51"/>
        <v>0.48320380248014</v>
      </c>
      <c r="AP192" s="27">
        <f t="shared" si="51"/>
        <v>0.48618884461866663</v>
      </c>
      <c r="AQ192" s="27">
        <f t="shared" si="51"/>
        <v>0.48920064146171827</v>
      </c>
      <c r="AR192" s="27">
        <f t="shared" si="51"/>
        <v>0.49227346355378415</v>
      </c>
      <c r="AS192" s="27">
        <f t="shared" si="51"/>
        <v>0.49499252531358245</v>
      </c>
      <c r="AT192" s="27">
        <f t="shared" si="51"/>
        <v>0.48586558925507067</v>
      </c>
      <c r="AU192" s="27">
        <f t="shared" si="51"/>
        <v>0.47508354932010177</v>
      </c>
      <c r="AV192" s="27">
        <f t="shared" si="51"/>
        <v>0.46492801872783662</v>
      </c>
      <c r="AW192" s="27">
        <f t="shared" si="51"/>
        <v>0.45438163103299062</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0.64584379583077745</v>
      </c>
      <c r="T193" s="27">
        <f t="shared" si="51"/>
        <v>0.65629193403153729</v>
      </c>
      <c r="U193" s="27">
        <f t="shared" si="51"/>
        <v>0.65855410053822983</v>
      </c>
      <c r="V193" s="27">
        <f t="shared" si="51"/>
        <v>0.65869791214333018</v>
      </c>
      <c r="W193" s="27">
        <f t="shared" si="51"/>
        <v>0.66037873294678828</v>
      </c>
      <c r="X193" s="27">
        <f t="shared" si="51"/>
        <v>0.66397977702452537</v>
      </c>
      <c r="Y193" s="27">
        <f t="shared" si="51"/>
        <v>0.66840175210027508</v>
      </c>
      <c r="Z193" s="27">
        <f t="shared" si="51"/>
        <v>0.67402514509443601</v>
      </c>
      <c r="AA193" s="27">
        <f t="shared" si="51"/>
        <v>0.67913081836435241</v>
      </c>
      <c r="AB193" s="27">
        <f t="shared" si="51"/>
        <v>0.68529345363273886</v>
      </c>
      <c r="AC193" s="27">
        <f t="shared" si="51"/>
        <v>0.69107285405396002</v>
      </c>
      <c r="AD193" s="27">
        <f t="shared" si="51"/>
        <v>0.69399806933617181</v>
      </c>
      <c r="AE193" s="27">
        <f t="shared" si="51"/>
        <v>0.69741726284241989</v>
      </c>
      <c r="AF193" s="27">
        <f t="shared" si="51"/>
        <v>0.70116218249355922</v>
      </c>
      <c r="AG193" s="27">
        <f t="shared" si="51"/>
        <v>0.70706801388570606</v>
      </c>
      <c r="AH193" s="27">
        <f t="shared" si="51"/>
        <v>0.71085015834961085</v>
      </c>
      <c r="AI193" s="27">
        <f t="shared" si="51"/>
        <v>0.71541167356825563</v>
      </c>
      <c r="AJ193" s="27">
        <f t="shared" si="51"/>
        <v>0.72115535581736989</v>
      </c>
      <c r="AK193" s="27">
        <f t="shared" si="51"/>
        <v>0.72444760924515816</v>
      </c>
      <c r="AL193" s="27">
        <f t="shared" si="51"/>
        <v>0.72712367886019746</v>
      </c>
      <c r="AM193" s="27">
        <f t="shared" si="51"/>
        <v>0.72924166241468225</v>
      </c>
      <c r="AN193" s="27">
        <f t="shared" si="51"/>
        <v>0.73553404063736483</v>
      </c>
      <c r="AO193" s="27">
        <f t="shared" si="51"/>
        <v>0.74012049815259839</v>
      </c>
      <c r="AP193" s="27">
        <f t="shared" si="51"/>
        <v>0.74469267010826845</v>
      </c>
      <c r="AQ193" s="27">
        <f t="shared" si="51"/>
        <v>0.74930582209170149</v>
      </c>
      <c r="AR193" s="27">
        <f t="shared" si="51"/>
        <v>0.75401244609971041</v>
      </c>
      <c r="AS193" s="27">
        <f t="shared" si="51"/>
        <v>0.75817721743189037</v>
      </c>
      <c r="AT193" s="27">
        <f t="shared" si="51"/>
        <v>0.74419754171832797</v>
      </c>
      <c r="AU193" s="27">
        <f t="shared" si="51"/>
        <v>0.72768275287185891</v>
      </c>
      <c r="AV193" s="27">
        <f t="shared" si="51"/>
        <v>0.71212758479914884</v>
      </c>
      <c r="AW193" s="27">
        <f t="shared" si="51"/>
        <v>0.6959737431398817</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1.0869418314074915</v>
      </c>
      <c r="T194" s="27">
        <f t="shared" si="51"/>
        <v>1.131136835812725</v>
      </c>
      <c r="U194" s="27">
        <f t="shared" si="51"/>
        <v>1.1620062950073664</v>
      </c>
      <c r="V194" s="27">
        <f t="shared" si="51"/>
        <v>1.1895264929352176</v>
      </c>
      <c r="W194" s="27">
        <f t="shared" si="51"/>
        <v>1.2202098556851493</v>
      </c>
      <c r="X194" s="27">
        <f t="shared" si="51"/>
        <v>1.2549967414734373</v>
      </c>
      <c r="Y194" s="27">
        <f t="shared" si="51"/>
        <v>1.2920319263629687</v>
      </c>
      <c r="Z194" s="27">
        <f t="shared" si="51"/>
        <v>1.332200059786194</v>
      </c>
      <c r="AA194" s="27">
        <f t="shared" si="51"/>
        <v>1.3722134749109216</v>
      </c>
      <c r="AB194" s="27">
        <f t="shared" si="51"/>
        <v>1.4152844936845421</v>
      </c>
      <c r="AC194" s="27">
        <f t="shared" si="51"/>
        <v>1.4585463861000587</v>
      </c>
      <c r="AD194" s="27">
        <f t="shared" si="51"/>
        <v>1.513294300622922</v>
      </c>
      <c r="AE194" s="27">
        <f t="shared" si="51"/>
        <v>1.5712788789881398</v>
      </c>
      <c r="AF194" s="27">
        <f t="shared" si="51"/>
        <v>1.6323383225699046</v>
      </c>
      <c r="AG194" s="27">
        <f t="shared" si="51"/>
        <v>1.7010946959267546</v>
      </c>
      <c r="AH194" s="27">
        <f t="shared" si="51"/>
        <v>1.7675602463371387</v>
      </c>
      <c r="AI194" s="27">
        <f t="shared" si="51"/>
        <v>1.8388361997339808</v>
      </c>
      <c r="AJ194" s="27">
        <f t="shared" si="51"/>
        <v>1.9163617432541113</v>
      </c>
      <c r="AK194" s="27">
        <f t="shared" si="51"/>
        <v>1.9906591584739999</v>
      </c>
      <c r="AL194" s="27">
        <f t="shared" si="51"/>
        <v>2.0664650956256372</v>
      </c>
      <c r="AM194" s="27">
        <f t="shared" si="51"/>
        <v>2.1439707773000634</v>
      </c>
      <c r="AN194" s="27">
        <f t="shared" si="51"/>
        <v>2.2234849821020477</v>
      </c>
      <c r="AO194" s="27">
        <f t="shared" si="51"/>
        <v>2.3006952010990989</v>
      </c>
      <c r="AP194" s="27">
        <f t="shared" si="51"/>
        <v>2.3807047359589446</v>
      </c>
      <c r="AQ194" s="27">
        <f t="shared" si="51"/>
        <v>2.4638333593799318</v>
      </c>
      <c r="AR194" s="27">
        <f t="shared" si="51"/>
        <v>2.5504211420833234</v>
      </c>
      <c r="AS194" s="27">
        <f t="shared" si="51"/>
        <v>2.6384456728747945</v>
      </c>
      <c r="AT194" s="27">
        <f t="shared" si="51"/>
        <v>2.6648829599470334</v>
      </c>
      <c r="AU194" s="27">
        <f t="shared" si="51"/>
        <v>2.6817517543284377</v>
      </c>
      <c r="AV194" s="27">
        <f t="shared" si="51"/>
        <v>2.7014737973059932</v>
      </c>
      <c r="AW194" s="27">
        <f t="shared" si="51"/>
        <v>2.7182415962380375</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0.11955913069255579</v>
      </c>
      <c r="T195" s="27">
        <f t="shared" si="51"/>
        <v>0.11973941840498301</v>
      </c>
      <c r="U195" s="27">
        <f t="shared" si="51"/>
        <v>0.11994057985495052</v>
      </c>
      <c r="V195" s="27">
        <f t="shared" si="51"/>
        <v>0.12016726564666307</v>
      </c>
      <c r="W195" s="27">
        <f t="shared" si="51"/>
        <v>0.12042198351979162</v>
      </c>
      <c r="X195" s="27">
        <f t="shared" si="51"/>
        <v>0.12070387777028845</v>
      </c>
      <c r="Y195" s="27">
        <f t="shared" si="51"/>
        <v>0.12087757542614058</v>
      </c>
      <c r="Z195" s="27">
        <f t="shared" si="51"/>
        <v>0.12107397703438585</v>
      </c>
      <c r="AA195" s="27">
        <f t="shared" si="51"/>
        <v>0.12129003283511702</v>
      </c>
      <c r="AB195" s="27">
        <f t="shared" si="51"/>
        <v>0.12152672270419047</v>
      </c>
      <c r="AC195" s="27">
        <f t="shared" si="51"/>
        <v>0.12178147735269397</v>
      </c>
      <c r="AD195" s="27">
        <f t="shared" si="51"/>
        <v>0.12195058775686123</v>
      </c>
      <c r="AE195" s="27">
        <f t="shared" si="51"/>
        <v>0.12213687066039443</v>
      </c>
      <c r="AF195" s="27">
        <f t="shared" si="51"/>
        <v>0.12233952591185901</v>
      </c>
      <c r="AG195" s="27">
        <f t="shared" si="51"/>
        <v>0.12256053300791123</v>
      </c>
      <c r="AH195" s="27">
        <f t="shared" si="51"/>
        <v>0.12279361173885509</v>
      </c>
      <c r="AI195" s="27">
        <f t="shared" si="51"/>
        <v>0.12294098870029307</v>
      </c>
      <c r="AJ195" s="27">
        <f t="shared" si="51"/>
        <v>0.12310341240560993</v>
      </c>
      <c r="AK195" s="27">
        <f t="shared" si="51"/>
        <v>0.12327515991291509</v>
      </c>
      <c r="AL195" s="27">
        <f t="shared" si="51"/>
        <v>0.12345844068229324</v>
      </c>
      <c r="AM195" s="27">
        <f t="shared" si="51"/>
        <v>0.12365295972209839</v>
      </c>
      <c r="AN195" s="27">
        <f t="shared" si="51"/>
        <v>0.12376567950710692</v>
      </c>
      <c r="AO195" s="27">
        <f t="shared" si="51"/>
        <v>0.12388627444196276</v>
      </c>
      <c r="AP195" s="27">
        <f t="shared" si="51"/>
        <v>0.12401713387366396</v>
      </c>
      <c r="AQ195" s="27">
        <f t="shared" si="51"/>
        <v>0.12415809337715869</v>
      </c>
      <c r="AR195" s="27">
        <f t="shared" si="51"/>
        <v>0.12430901585583344</v>
      </c>
      <c r="AS195" s="27">
        <f t="shared" si="51"/>
        <v>0.12437332095284816</v>
      </c>
      <c r="AT195" s="27">
        <f t="shared" si="51"/>
        <v>0.12441331476739831</v>
      </c>
      <c r="AU195" s="27">
        <f t="shared" si="51"/>
        <v>0.12445582230742055</v>
      </c>
      <c r="AV195" s="27">
        <f t="shared" si="51"/>
        <v>0.12450696998275416</v>
      </c>
      <c r="AW195" s="27">
        <f t="shared" si="51"/>
        <v>0.12456359303532369</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6.3933222123559591E-2</v>
      </c>
      <c r="T196" s="27">
        <f t="shared" si="51"/>
        <v>6.4029629435138319E-2</v>
      </c>
      <c r="U196" s="27">
        <f t="shared" si="51"/>
        <v>6.4137198799259443E-2</v>
      </c>
      <c r="V196" s="27">
        <f t="shared" si="51"/>
        <v>6.4258417086728248E-2</v>
      </c>
      <c r="W196" s="27">
        <f t="shared" si="51"/>
        <v>6.4394625289876231E-2</v>
      </c>
      <c r="X196" s="27">
        <f t="shared" si="51"/>
        <v>6.4545365828285753E-2</v>
      </c>
      <c r="Y196" s="27">
        <f t="shared" si="51"/>
        <v>6.4638249163499126E-2</v>
      </c>
      <c r="Z196" s="27">
        <f t="shared" si="51"/>
        <v>6.4743273242987093E-2</v>
      </c>
      <c r="AA196" s="27">
        <f t="shared" si="51"/>
        <v>6.485880723373473E-2</v>
      </c>
      <c r="AB196" s="27">
        <f t="shared" si="51"/>
        <v>6.4985375115971855E-2</v>
      </c>
      <c r="AC196" s="27">
        <f t="shared" si="51"/>
        <v>6.5121602984436935E-2</v>
      </c>
      <c r="AD196" s="27">
        <f t="shared" si="51"/>
        <v>6.5212033326062888E-2</v>
      </c>
      <c r="AE196" s="27">
        <f t="shared" si="51"/>
        <v>6.5311646514787353E-2</v>
      </c>
      <c r="AF196" s="27">
        <f t="shared" si="51"/>
        <v>6.5420014676477206E-2</v>
      </c>
      <c r="AG196" s="27">
        <f t="shared" si="51"/>
        <v>6.5538196330031773E-2</v>
      </c>
      <c r="AH196" s="27">
        <f t="shared" si="51"/>
        <v>6.5662833187052988E-2</v>
      </c>
      <c r="AI196" s="27">
        <f t="shared" si="51"/>
        <v>6.574164175614286E-2</v>
      </c>
      <c r="AJ196" s="27">
        <f t="shared" si="51"/>
        <v>6.5828496442773679E-2</v>
      </c>
      <c r="AK196" s="27">
        <f t="shared" si="51"/>
        <v>6.5920336952738107E-2</v>
      </c>
      <c r="AL196" s="27">
        <f t="shared" si="51"/>
        <v>6.6018344775911092E-2</v>
      </c>
      <c r="AM196" s="27">
        <f t="shared" si="51"/>
        <v>6.6122362168034007E-2</v>
      </c>
      <c r="AN196" s="27">
        <f t="shared" si="51"/>
        <v>6.6182638108574263E-2</v>
      </c>
      <c r="AO196" s="27">
        <f t="shared" si="51"/>
        <v>6.6247125218111227E-2</v>
      </c>
      <c r="AP196" s="27">
        <f t="shared" si="51"/>
        <v>6.6317101179507523E-2</v>
      </c>
      <c r="AQ196" s="27">
        <f t="shared" si="51"/>
        <v>6.63924780678736E-2</v>
      </c>
      <c r="AR196" s="27">
        <f t="shared" si="51"/>
        <v>6.6473182571968409E-2</v>
      </c>
      <c r="AS196" s="27">
        <f t="shared" si="51"/>
        <v>6.6507569172366915E-2</v>
      </c>
      <c r="AT196" s="27">
        <f t="shared" si="51"/>
        <v>6.6528955522488345E-2</v>
      </c>
      <c r="AU196" s="27">
        <f t="shared" si="51"/>
        <v>6.655168606579713E-2</v>
      </c>
      <c r="AV196" s="27">
        <f t="shared" si="51"/>
        <v>6.6579036847533885E-2</v>
      </c>
      <c r="AW196" s="27">
        <f t="shared" si="51"/>
        <v>6.6609315540397174E-2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1.5080367323362537E-2</v>
      </c>
      <c r="T197" s="27">
        <f t="shared" si="51"/>
        <v>1.5123838819510993E-2</v>
      </c>
      <c r="U197" s="27">
        <f t="shared" si="51"/>
        <v>1.5170049830034902E-2</v>
      </c>
      <c r="V197" s="27">
        <f t="shared" si="51"/>
        <v>1.5219961493898721E-2</v>
      </c>
      <c r="W197" s="27">
        <f t="shared" si="51"/>
        <v>1.5274108685499497E-2</v>
      </c>
      <c r="X197" s="27">
        <f t="shared" si="51"/>
        <v>1.5332376079902751E-2</v>
      </c>
      <c r="Y197" s="27">
        <f t="shared" si="51"/>
        <v>1.536924004653889E-2</v>
      </c>
      <c r="Z197" s="27">
        <f t="shared" si="51"/>
        <v>1.5409570270530986E-2</v>
      </c>
      <c r="AA197" s="27">
        <f t="shared" si="51"/>
        <v>1.5452823237132972E-2</v>
      </c>
      <c r="AB197" s="27">
        <f t="shared" si="51"/>
        <v>1.5499211652880674E-2</v>
      </c>
      <c r="AC197" s="27">
        <f t="shared" si="51"/>
        <v>1.5548278087973853E-2</v>
      </c>
      <c r="AD197" s="27">
        <f t="shared" si="51"/>
        <v>1.558067131302816E-2</v>
      </c>
      <c r="AE197" s="27">
        <f t="shared" si="51"/>
        <v>1.561569776374796E-2</v>
      </c>
      <c r="AF197" s="27">
        <f t="shared" si="51"/>
        <v>1.5653224182866892E-2</v>
      </c>
      <c r="AG197" s="27">
        <f t="shared" si="51"/>
        <v>1.5693632298026883E-2</v>
      </c>
      <c r="AH197" s="27">
        <f t="shared" si="51"/>
        <v>1.5735768081589552E-2</v>
      </c>
      <c r="AI197" s="27">
        <f t="shared" si="51"/>
        <v>1.5761559878357256E-2</v>
      </c>
      <c r="AJ197" s="27">
        <f t="shared" si="51"/>
        <v>1.5789724166363976E-2</v>
      </c>
      <c r="AK197" s="27">
        <f t="shared" si="51"/>
        <v>1.5819212875110809E-2</v>
      </c>
      <c r="AL197" s="27">
        <f t="shared" si="51"/>
        <v>1.585044363792891E-2</v>
      </c>
      <c r="AM197" s="27">
        <f t="shared" si="51"/>
        <v>1.5883370010953166E-2</v>
      </c>
      <c r="AN197" s="27">
        <f t="shared" si="51"/>
        <v>1.5900944393878996E-2</v>
      </c>
      <c r="AO197" s="27">
        <f t="shared" si="51"/>
        <v>1.5919671300837566E-2</v>
      </c>
      <c r="AP197" s="27">
        <f t="shared" si="51"/>
        <v>1.5939994159428213E-2</v>
      </c>
      <c r="AQ197" s="27">
        <f t="shared" si="51"/>
        <v>1.5961886914365574E-2</v>
      </c>
      <c r="AR197" s="27">
        <f t="shared" si="51"/>
        <v>1.5985328024654182E-2</v>
      </c>
      <c r="AS197" s="27">
        <f t="shared" si="51"/>
        <v>1.5992766162683681E-2</v>
      </c>
      <c r="AT197" s="27">
        <f t="shared" si="51"/>
        <v>1.5995595922711735E-2</v>
      </c>
      <c r="AU197" s="27">
        <f t="shared" si="51"/>
        <v>1.5998708024840207E-2</v>
      </c>
      <c r="AV197" s="27">
        <f t="shared" si="51"/>
        <v>1.6003217033671621E-2</v>
      </c>
      <c r="AW197" s="27">
        <f t="shared" si="51"/>
        <v>1.6008552090086375E-2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0.11955544152752927</v>
      </c>
      <c r="T198" s="27">
        <f t="shared" si="51"/>
        <v>0.11990007861788972</v>
      </c>
      <c r="U198" s="27">
        <f t="shared" si="51"/>
        <v>0.12026643426746732</v>
      </c>
      <c r="V198" s="27">
        <f t="shared" si="51"/>
        <v>0.12066212827694729</v>
      </c>
      <c r="W198" s="27">
        <f t="shared" si="51"/>
        <v>0.12109140106987706</v>
      </c>
      <c r="X198" s="27">
        <f t="shared" si="51"/>
        <v>0.1215533383632577</v>
      </c>
      <c r="Y198" s="27">
        <f t="shared" si="51"/>
        <v>0.12184559170915679</v>
      </c>
      <c r="Z198" s="27">
        <f t="shared" si="51"/>
        <v>0.12216532515018572</v>
      </c>
      <c r="AA198" s="27">
        <f t="shared" si="51"/>
        <v>0.12250822976309024</v>
      </c>
      <c r="AB198" s="27">
        <f t="shared" si="51"/>
        <v>0.12287599186115848</v>
      </c>
      <c r="AC198" s="27">
        <f t="shared" si="51"/>
        <v>0.12326498499282172</v>
      </c>
      <c r="AD198" s="27">
        <f t="shared" si="51"/>
        <v>0.12352179480658991</v>
      </c>
      <c r="AE198" s="27">
        <f t="shared" si="51"/>
        <v>0.12379948053473928</v>
      </c>
      <c r="AF198" s="27">
        <f t="shared" si="51"/>
        <v>0.12409698572877791</v>
      </c>
      <c r="AG198" s="27">
        <f t="shared" si="51"/>
        <v>0.12441733668215049</v>
      </c>
      <c r="AH198" s="27">
        <f t="shared" si="51"/>
        <v>0.12475138439464482</v>
      </c>
      <c r="AI198" s="27">
        <f t="shared" si="51"/>
        <v>0.12495585883377697</v>
      </c>
      <c r="AJ198" s="27">
        <f t="shared" si="51"/>
        <v>0.12517914211433306</v>
      </c>
      <c r="AK198" s="27">
        <f t="shared" si="51"/>
        <v>0.1254129252522837</v>
      </c>
      <c r="AL198" s="27">
        <f t="shared" si="51"/>
        <v>0.12566051919730492</v>
      </c>
      <c r="AM198" s="27">
        <f t="shared" si="51"/>
        <v>0.12592155574770225</v>
      </c>
      <c r="AN198" s="27">
        <f t="shared" si="51"/>
        <v>0.12606088346202232</v>
      </c>
      <c r="AO198" s="27">
        <f t="shared" si="51"/>
        <v>0.12620934825613966</v>
      </c>
      <c r="AP198" s="27">
        <f t="shared" si="51"/>
        <v>0.12637046557376244</v>
      </c>
      <c r="AQ198" s="27">
        <f t="shared" si="51"/>
        <v>0.12654402885154384</v>
      </c>
      <c r="AR198" s="27">
        <f t="shared" si="51"/>
        <v>0.12672986731491526</v>
      </c>
      <c r="AS198" s="27">
        <f t="shared" si="51"/>
        <v>0.12678883602948235</v>
      </c>
      <c r="AT198" s="27">
        <f t="shared" si="51"/>
        <v>0.12681127004599649</v>
      </c>
      <c r="AU198" s="27">
        <f t="shared" si="51"/>
        <v>0.12683594243865576</v>
      </c>
      <c r="AV198" s="27">
        <f t="shared" ref="L198:AW205" si="52">AV1420</f>
        <v>0.12687168934920059</v>
      </c>
      <c r="AW198" s="27">
        <f t="shared" si="52"/>
        <v>0.12691398507128504</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8.1130273298335012E-2</v>
      </c>
      <c r="T201" s="27">
        <f t="shared" si="52"/>
        <v>8.2153680189223185E-2</v>
      </c>
      <c r="U201" s="27">
        <f t="shared" si="52"/>
        <v>8.2136722913635787E-2</v>
      </c>
      <c r="V201" s="27">
        <f t="shared" si="52"/>
        <v>8.1861401282136564E-2</v>
      </c>
      <c r="W201" s="27">
        <f t="shared" si="52"/>
        <v>8.1795654740914145E-2</v>
      </c>
      <c r="X201" s="27">
        <f t="shared" si="52"/>
        <v>8.1986726072017291E-2</v>
      </c>
      <c r="Y201" s="27">
        <f t="shared" si="52"/>
        <v>8.2320944188715453E-2</v>
      </c>
      <c r="Z201" s="27">
        <f t="shared" si="52"/>
        <v>8.2817021719838055E-2</v>
      </c>
      <c r="AA201" s="27">
        <f t="shared" si="52"/>
        <v>8.3255341673289379E-2</v>
      </c>
      <c r="AB201" s="27">
        <f t="shared" si="52"/>
        <v>8.3835778669857683E-2</v>
      </c>
      <c r="AC201" s="27">
        <f t="shared" si="52"/>
        <v>8.437483165515855E-2</v>
      </c>
      <c r="AD201" s="27">
        <f t="shared" si="52"/>
        <v>8.5325590150724356E-2</v>
      </c>
      <c r="AE201" s="27">
        <f t="shared" si="52"/>
        <v>8.6377588406465089E-2</v>
      </c>
      <c r="AF201" s="27">
        <f t="shared" si="52"/>
        <v>8.7511938423898428E-2</v>
      </c>
      <c r="AG201" s="27">
        <f t="shared" si="52"/>
        <v>8.8971510924990643E-2</v>
      </c>
      <c r="AH201" s="27">
        <f t="shared" si="52"/>
        <v>9.0199843949514011E-2</v>
      </c>
      <c r="AI201" s="27">
        <f t="shared" si="52"/>
        <v>9.1596806576500656E-2</v>
      </c>
      <c r="AJ201" s="27">
        <f t="shared" si="52"/>
        <v>9.3202761874181292E-2</v>
      </c>
      <c r="AK201" s="27">
        <f t="shared" si="52"/>
        <v>9.4531802300452383E-2</v>
      </c>
      <c r="AL201" s="27">
        <f t="shared" si="52"/>
        <v>9.5828483320742106E-2</v>
      </c>
      <c r="AM201" s="27">
        <f t="shared" si="52"/>
        <v>9.7101010348394148E-2</v>
      </c>
      <c r="AN201" s="27">
        <f t="shared" si="52"/>
        <v>9.8505395700082432E-2</v>
      </c>
      <c r="AO201" s="27">
        <f t="shared" si="52"/>
        <v>9.9703884746142085E-2</v>
      </c>
      <c r="AP201" s="27">
        <f t="shared" si="52"/>
        <v>0.1009317170498201</v>
      </c>
      <c r="AQ201" s="27">
        <f t="shared" si="52"/>
        <v>0.10219791970592079</v>
      </c>
      <c r="AR201" s="27">
        <f t="shared" si="52"/>
        <v>0.10351140589441934</v>
      </c>
      <c r="AS201" s="27">
        <f t="shared" si="52"/>
        <v>0.10479766744914856</v>
      </c>
      <c r="AT201" s="27">
        <f t="shared" si="52"/>
        <v>0.10350110047387504</v>
      </c>
      <c r="AU201" s="27">
        <f t="shared" si="52"/>
        <v>0.10183777378691165</v>
      </c>
      <c r="AV201" s="27">
        <f t="shared" si="52"/>
        <v>0.10031086189654977</v>
      </c>
      <c r="AW201" s="27">
        <f t="shared" si="52"/>
        <v>9.8693039434826463E-2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3.1739805541684062E-2</v>
      </c>
      <c r="T202" s="27">
        <f t="shared" si="52"/>
        <v>3.2140183038101004E-2</v>
      </c>
      <c r="U202" s="27">
        <f t="shared" si="52"/>
        <v>3.2133549008560865E-2</v>
      </c>
      <c r="V202" s="27">
        <f t="shared" si="52"/>
        <v>3.2025837611939903E-2</v>
      </c>
      <c r="W202" s="27">
        <f t="shared" si="52"/>
        <v>3.200011623385747E-2</v>
      </c>
      <c r="X202" s="27">
        <f t="shared" si="52"/>
        <v>3.2074867207165583E-2</v>
      </c>
      <c r="Y202" s="27">
        <f t="shared" si="52"/>
        <v>3.2205620101260976E-2</v>
      </c>
      <c r="Z202" s="27">
        <f t="shared" si="52"/>
        <v>3.2399695675412322E-2</v>
      </c>
      <c r="AA202" s="27">
        <f t="shared" si="52"/>
        <v>3.257117531577329E-2</v>
      </c>
      <c r="AB202" s="27">
        <f t="shared" si="52"/>
        <v>3.279825402081514E-2</v>
      </c>
      <c r="AC202" s="27">
        <f t="shared" si="52"/>
        <v>3.3009142462755894E-2</v>
      </c>
      <c r="AD202" s="27">
        <f t="shared" si="52"/>
        <v>3.3381098436026137E-2</v>
      </c>
      <c r="AE202" s="27">
        <f t="shared" si="52"/>
        <v>3.3792661453256691E-2</v>
      </c>
      <c r="AF202" s="27">
        <f t="shared" si="52"/>
        <v>3.4236442147019971E-2</v>
      </c>
      <c r="AG202" s="27">
        <f t="shared" si="52"/>
        <v>3.4807456461101005E-2</v>
      </c>
      <c r="AH202" s="27">
        <f t="shared" si="52"/>
        <v>3.5288005210091851E-2</v>
      </c>
      <c r="AI202" s="27">
        <f t="shared" si="52"/>
        <v>3.5834525273774016E-2</v>
      </c>
      <c r="AJ202" s="27">
        <f t="shared" si="52"/>
        <v>3.6462807501661768E-2</v>
      </c>
      <c r="AK202" s="27">
        <f t="shared" si="52"/>
        <v>3.6982755025217647E-2</v>
      </c>
      <c r="AL202" s="27">
        <f t="shared" si="52"/>
        <v>3.7490042893979614E-2</v>
      </c>
      <c r="AM202" s="27">
        <f t="shared" si="52"/>
        <v>3.7987881231780977E-2</v>
      </c>
      <c r="AN202" s="27">
        <f t="shared" si="52"/>
        <v>3.8537305215652733E-2</v>
      </c>
      <c r="AO202" s="27">
        <f t="shared" si="52"/>
        <v>3.9006178396023897E-2</v>
      </c>
      <c r="AP202" s="27">
        <f t="shared" si="52"/>
        <v>3.9486531252882047E-2</v>
      </c>
      <c r="AQ202" s="27">
        <f t="shared" si="52"/>
        <v>3.9981895368484323E-2</v>
      </c>
      <c r="AR202" s="27">
        <f t="shared" si="52"/>
        <v>4.0495757759300248E-2</v>
      </c>
      <c r="AS202" s="27">
        <f t="shared" si="52"/>
        <v>4.0998969322174235E-2</v>
      </c>
      <c r="AT202" s="27">
        <f t="shared" si="52"/>
        <v>4.0491726070131642E-2</v>
      </c>
      <c r="AU202" s="27">
        <f t="shared" si="52"/>
        <v>3.9840998993170167E-2</v>
      </c>
      <c r="AV202" s="27">
        <f t="shared" si="52"/>
        <v>3.9243640146600554E-2</v>
      </c>
      <c r="AW202" s="27">
        <f t="shared" si="52"/>
        <v>3.8610715243867361E-2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0.35383822662590492</v>
      </c>
      <c r="T203" s="27">
        <f t="shared" si="52"/>
        <v>0.3626854885364949</v>
      </c>
      <c r="U203" s="27">
        <f t="shared" si="52"/>
        <v>0.36919782029846049</v>
      </c>
      <c r="V203" s="27">
        <f t="shared" si="52"/>
        <v>0.37512299667925436</v>
      </c>
      <c r="W203" s="27">
        <f t="shared" si="52"/>
        <v>0.38159162682164721</v>
      </c>
      <c r="X203" s="27">
        <f t="shared" si="52"/>
        <v>0.38876188740399625</v>
      </c>
      <c r="Y203" s="27">
        <f t="shared" si="52"/>
        <v>0.39605666695966335</v>
      </c>
      <c r="Z203" s="27">
        <f t="shared" si="52"/>
        <v>0.40387265495474683</v>
      </c>
      <c r="AA203" s="27">
        <f t="shared" si="52"/>
        <v>0.41164375967672828</v>
      </c>
      <c r="AB203" s="27">
        <f t="shared" si="52"/>
        <v>0.41991853258792566</v>
      </c>
      <c r="AC203" s="27">
        <f t="shared" si="52"/>
        <v>0.42820558995576041</v>
      </c>
      <c r="AD203" s="27">
        <f t="shared" si="52"/>
        <v>0.43754042474943189</v>
      </c>
      <c r="AE203" s="27">
        <f t="shared" si="52"/>
        <v>0.44734892502871404</v>
      </c>
      <c r="AF203" s="27">
        <f t="shared" si="52"/>
        <v>0.45759693500069432</v>
      </c>
      <c r="AG203" s="27">
        <f t="shared" si="52"/>
        <v>0.46904814672145345</v>
      </c>
      <c r="AH203" s="27">
        <f t="shared" si="52"/>
        <v>0.48002862275666097</v>
      </c>
      <c r="AI203" s="27">
        <f t="shared" si="52"/>
        <v>0.49151537875194934</v>
      </c>
      <c r="AJ203" s="27">
        <f t="shared" si="52"/>
        <v>0.50393262897322999</v>
      </c>
      <c r="AK203" s="27">
        <f t="shared" si="52"/>
        <v>0.51571902741724662</v>
      </c>
      <c r="AL203" s="27">
        <f t="shared" si="52"/>
        <v>0.52765376492675775</v>
      </c>
      <c r="AM203" s="27">
        <f t="shared" si="52"/>
        <v>0.53976573505694736</v>
      </c>
      <c r="AN203" s="27">
        <f t="shared" si="52"/>
        <v>0.55235608063587927</v>
      </c>
      <c r="AO203" s="27">
        <f t="shared" si="52"/>
        <v>0.56449790687403256</v>
      </c>
      <c r="AP203" s="27">
        <f t="shared" si="52"/>
        <v>0.57701210225380073</v>
      </c>
      <c r="AQ203" s="27">
        <f t="shared" si="52"/>
        <v>0.58994559999863116</v>
      </c>
      <c r="AR203" s="27">
        <f t="shared" si="52"/>
        <v>0.60334786649458561</v>
      </c>
      <c r="AS203" s="27">
        <f t="shared" si="52"/>
        <v>0.61669735295220163</v>
      </c>
      <c r="AT203" s="27">
        <f t="shared" si="52"/>
        <v>0.62025892279064465</v>
      </c>
      <c r="AU203" s="27">
        <f t="shared" si="52"/>
        <v>0.62230399030363781</v>
      </c>
      <c r="AV203" s="27">
        <f t="shared" si="52"/>
        <v>0.62479173783082131</v>
      </c>
      <c r="AW203" s="27">
        <f t="shared" si="52"/>
        <v>0.62681248623851804</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1.5039020075966305</v>
      </c>
      <c r="T204" s="27">
        <f t="shared" si="52"/>
        <v>1.5627222620583752</v>
      </c>
      <c r="U204" s="27">
        <f t="shared" si="52"/>
        <v>1.5917770183338138</v>
      </c>
      <c r="V204" s="27">
        <f t="shared" si="52"/>
        <v>1.6130831325533028</v>
      </c>
      <c r="W204" s="27">
        <f t="shared" si="52"/>
        <v>1.6404343335153744</v>
      </c>
      <c r="X204" s="27">
        <f t="shared" si="52"/>
        <v>1.6755518143651351</v>
      </c>
      <c r="Y204" s="27">
        <f t="shared" si="52"/>
        <v>1.7167089334752998</v>
      </c>
      <c r="Z204" s="27">
        <f t="shared" si="52"/>
        <v>1.7632656799133932</v>
      </c>
      <c r="AA204" s="27">
        <f t="shared" si="52"/>
        <v>1.8085041614130093</v>
      </c>
      <c r="AB204" s="27">
        <f t="shared" si="52"/>
        <v>1.8587948699132508</v>
      </c>
      <c r="AC204" s="27">
        <f t="shared" si="52"/>
        <v>1.9083906284265915</v>
      </c>
      <c r="AD204" s="27">
        <f t="shared" si="52"/>
        <v>1.9733148161031748</v>
      </c>
      <c r="AE204" s="27">
        <f t="shared" si="52"/>
        <v>2.0426437674093929</v>
      </c>
      <c r="AF204" s="27">
        <f t="shared" si="52"/>
        <v>2.1159097536386708</v>
      </c>
      <c r="AG204" s="27">
        <f t="shared" si="52"/>
        <v>2.2015552442526598</v>
      </c>
      <c r="AH204" s="27">
        <f t="shared" si="52"/>
        <v>2.2808024471194068</v>
      </c>
      <c r="AI204" s="27">
        <f t="shared" si="52"/>
        <v>2.3684681139813608</v>
      </c>
      <c r="AJ204" s="27">
        <f t="shared" si="52"/>
        <v>2.4651933330812499</v>
      </c>
      <c r="AK204" s="27">
        <f t="shared" si="52"/>
        <v>2.5538575408357072</v>
      </c>
      <c r="AL204" s="27">
        <f t="shared" si="52"/>
        <v>2.6430345465853575</v>
      </c>
      <c r="AM204" s="27">
        <f t="shared" si="52"/>
        <v>2.7330349423316522</v>
      </c>
      <c r="AN204" s="27">
        <f t="shared" si="52"/>
        <v>2.8306817522427643</v>
      </c>
      <c r="AO204" s="27">
        <f t="shared" si="52"/>
        <v>2.9224750190776758</v>
      </c>
      <c r="AP204" s="27">
        <f t="shared" si="52"/>
        <v>3.0171799364108285</v>
      </c>
      <c r="AQ204" s="27">
        <f t="shared" si="52"/>
        <v>3.1152474382977524</v>
      </c>
      <c r="AR204" s="27">
        <f t="shared" si="52"/>
        <v>3.2171452960576303</v>
      </c>
      <c r="AS204" s="27">
        <f t="shared" si="52"/>
        <v>3.3210250894598712</v>
      </c>
      <c r="AT204" s="27">
        <f t="shared" si="52"/>
        <v>3.3229585845203804</v>
      </c>
      <c r="AU204" s="27">
        <f t="shared" si="52"/>
        <v>3.3094028161323226</v>
      </c>
      <c r="AV204" s="27">
        <f t="shared" si="52"/>
        <v>3.3005790791128726</v>
      </c>
      <c r="AW204" s="27">
        <f t="shared" si="52"/>
        <v>3.287176382301995</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1.4743259442746052E-2</v>
      </c>
      <c r="T205" s="27">
        <f t="shared" si="52"/>
        <v>1.5111895355687303E-2</v>
      </c>
      <c r="U205" s="27">
        <f t="shared" si="52"/>
        <v>1.5383242512435868E-2</v>
      </c>
      <c r="V205" s="27">
        <f t="shared" si="52"/>
        <v>1.5630124861635612E-2</v>
      </c>
      <c r="W205" s="27">
        <f t="shared" si="52"/>
        <v>1.589965111756865E-2</v>
      </c>
      <c r="X205" s="27">
        <f t="shared" si="52"/>
        <v>1.6198411975166523E-2</v>
      </c>
      <c r="Y205" s="27">
        <f t="shared" si="52"/>
        <v>1.6502361123319324E-2</v>
      </c>
      <c r="Z205" s="27">
        <f t="shared" si="52"/>
        <v>1.6828027289781132E-2</v>
      </c>
      <c r="AA205" s="27">
        <f t="shared" si="52"/>
        <v>1.7151823319863691E-2</v>
      </c>
      <c r="AB205" s="27">
        <f t="shared" si="52"/>
        <v>1.7496605524496917E-2</v>
      </c>
      <c r="AC205" s="27">
        <f t="shared" si="52"/>
        <v>1.7841899581490028E-2</v>
      </c>
      <c r="AD205" s="27">
        <f t="shared" si="52"/>
        <v>1.8230851031226344E-2</v>
      </c>
      <c r="AE205" s="27">
        <f t="shared" si="52"/>
        <v>1.8639538542863106E-2</v>
      </c>
      <c r="AF205" s="27">
        <f t="shared" si="52"/>
        <v>1.9066538958362279E-2</v>
      </c>
      <c r="AG205" s="27">
        <f t="shared" si="52"/>
        <v>1.954367278006058E-2</v>
      </c>
      <c r="AH205" s="27">
        <f t="shared" si="52"/>
        <v>2.0001192614860892E-2</v>
      </c>
      <c r="AI205" s="27">
        <f t="shared" si="52"/>
        <v>2.0479807447997905E-2</v>
      </c>
      <c r="AJ205" s="27">
        <f t="shared" si="52"/>
        <v>2.0997192873884605E-2</v>
      </c>
      <c r="AK205" s="27">
        <f t="shared" ref="L205:AW206" si="53">AK1427</f>
        <v>2.1488292809051963E-2</v>
      </c>
      <c r="AL205" s="27">
        <f t="shared" si="53"/>
        <v>2.1985573538614932E-2</v>
      </c>
      <c r="AM205" s="27">
        <f t="shared" si="53"/>
        <v>2.2490238960706156E-2</v>
      </c>
      <c r="AN205" s="27">
        <f t="shared" si="53"/>
        <v>2.3014836693161657E-2</v>
      </c>
      <c r="AO205" s="27">
        <f t="shared" si="53"/>
        <v>2.3520746119751378E-2</v>
      </c>
      <c r="AP205" s="27">
        <f t="shared" si="53"/>
        <v>2.4042170927241719E-2</v>
      </c>
      <c r="AQ205" s="27">
        <f t="shared" si="53"/>
        <v>2.4581066666609655E-2</v>
      </c>
      <c r="AR205" s="27">
        <f t="shared" si="53"/>
        <v>2.5139494437274423E-2</v>
      </c>
      <c r="AS205" s="27">
        <f t="shared" si="53"/>
        <v>2.5695723039675093E-2</v>
      </c>
      <c r="AT205" s="27">
        <f t="shared" si="53"/>
        <v>2.5844121782943548E-2</v>
      </c>
      <c r="AU205" s="27">
        <f t="shared" si="53"/>
        <v>2.5929332929318261E-2</v>
      </c>
      <c r="AV205" s="27">
        <f t="shared" si="53"/>
        <v>2.6032989076284239E-2</v>
      </c>
      <c r="AW205" s="27">
        <f t="shared" si="53"/>
        <v>2.6117186926604932E-2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6.2662583649859674E-2</v>
      </c>
      <c r="T206" s="27">
        <f t="shared" si="53"/>
        <v>6.5113427585765701E-2</v>
      </c>
      <c r="U206" s="27">
        <f t="shared" si="53"/>
        <v>6.6324042430575644E-2</v>
      </c>
      <c r="V206" s="27">
        <f t="shared" si="53"/>
        <v>6.721179718972102E-2</v>
      </c>
      <c r="W206" s="27">
        <f t="shared" si="53"/>
        <v>6.8351430563140664E-2</v>
      </c>
      <c r="X206" s="27">
        <f t="shared" si="53"/>
        <v>6.9814658931880699E-2</v>
      </c>
      <c r="Y206" s="27">
        <f t="shared" si="53"/>
        <v>7.152953889480422E-2</v>
      </c>
      <c r="Z206" s="27">
        <f t="shared" si="53"/>
        <v>7.3469403329724778E-2</v>
      </c>
      <c r="AA206" s="27">
        <f t="shared" si="53"/>
        <v>7.5354340058875438E-2</v>
      </c>
      <c r="AB206" s="27">
        <f t="shared" si="53"/>
        <v>7.744978624638553E-2</v>
      </c>
      <c r="AC206" s="27">
        <f t="shared" si="53"/>
        <v>7.9516276184441403E-2</v>
      </c>
      <c r="AD206" s="27">
        <f t="shared" si="53"/>
        <v>8.2221450670965687E-2</v>
      </c>
      <c r="AE206" s="27">
        <f t="shared" si="53"/>
        <v>8.5110156975391468E-2</v>
      </c>
      <c r="AF206" s="27">
        <f t="shared" si="53"/>
        <v>8.8162906401611355E-2</v>
      </c>
      <c r="AG206" s="27">
        <f t="shared" si="53"/>
        <v>9.1731468510527575E-2</v>
      </c>
      <c r="AH206" s="27">
        <f t="shared" si="53"/>
        <v>9.5033435296642044E-2</v>
      </c>
      <c r="AI206" s="27">
        <f t="shared" si="53"/>
        <v>9.8686171415890145E-2</v>
      </c>
      <c r="AJ206" s="27">
        <f t="shared" si="53"/>
        <v>0.10271638887838552</v>
      </c>
      <c r="AK206" s="27">
        <f t="shared" si="53"/>
        <v>0.10641073086815458</v>
      </c>
      <c r="AL206" s="27">
        <f t="shared" si="53"/>
        <v>0.11012643944105664</v>
      </c>
      <c r="AM206" s="27">
        <f t="shared" si="53"/>
        <v>0.11387645593048562</v>
      </c>
      <c r="AN206" s="27">
        <f t="shared" si="53"/>
        <v>0.11794507301011529</v>
      </c>
      <c r="AO206" s="27">
        <f t="shared" si="53"/>
        <v>0.12176979246156994</v>
      </c>
      <c r="AP206" s="27">
        <f t="shared" si="53"/>
        <v>0.12571583068378467</v>
      </c>
      <c r="AQ206" s="27">
        <f t="shared" si="53"/>
        <v>0.1298019765957398</v>
      </c>
      <c r="AR206" s="27">
        <f t="shared" si="53"/>
        <v>0.13404772066906803</v>
      </c>
      <c r="AS206" s="27">
        <f t="shared" si="53"/>
        <v>0.13837604539416143</v>
      </c>
      <c r="AT206" s="27">
        <f t="shared" si="53"/>
        <v>0.1384566076883493</v>
      </c>
      <c r="AU206" s="27">
        <f t="shared" si="53"/>
        <v>0.13789178400551355</v>
      </c>
      <c r="AV206" s="27">
        <f t="shared" si="53"/>
        <v>0.13752412829636981</v>
      </c>
      <c r="AW206" s="27">
        <f t="shared" si="53"/>
        <v>0.13696568259591657</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6.6033099204763355</v>
      </c>
      <c r="U207" s="22">
        <f t="shared" si="54"/>
        <v>6.6015814291429846</v>
      </c>
      <c r="V207" s="22">
        <f t="shared" si="54"/>
        <v>6.6004302883480781</v>
      </c>
      <c r="W207" s="22">
        <f t="shared" si="54"/>
        <v>6.5994333251476958</v>
      </c>
      <c r="X207" s="22">
        <f t="shared" si="54"/>
        <v>6.5983312324657941</v>
      </c>
      <c r="Y207" s="22">
        <f t="shared" si="54"/>
        <v>6.5970938088638196</v>
      </c>
      <c r="Z207" s="22">
        <f t="shared" si="54"/>
        <v>6.5958022711116762</v>
      </c>
      <c r="AA207" s="22">
        <f t="shared" si="54"/>
        <v>6.5944237811394926</v>
      </c>
      <c r="AB207" s="22">
        <f t="shared" si="54"/>
        <v>6.5930816986052285</v>
      </c>
      <c r="AC207" s="22">
        <f t="shared" si="54"/>
        <v>6.5916618135661622</v>
      </c>
      <c r="AD207" s="22">
        <f t="shared" si="54"/>
        <v>6.5902678805818455</v>
      </c>
      <c r="AE207" s="22">
        <f t="shared" si="54"/>
        <v>6.5886559093377075</v>
      </c>
      <c r="AF207" s="22">
        <f t="shared" si="54"/>
        <v>6.5869872877506541</v>
      </c>
      <c r="AG207" s="22">
        <f t="shared" si="54"/>
        <v>6.5852727991652529</v>
      </c>
      <c r="AH207" s="22">
        <f t="shared" si="54"/>
        <v>6.5833751540091709</v>
      </c>
      <c r="AI207" s="22">
        <f t="shared" si="54"/>
        <v>6.5816098395690394</v>
      </c>
      <c r="AJ207" s="22">
        <f t="shared" si="54"/>
        <v>6.5797638880913212</v>
      </c>
      <c r="AK207" s="22">
        <f t="shared" si="54"/>
        <v>6.5778024658613186</v>
      </c>
      <c r="AL207" s="22">
        <f t="shared" si="54"/>
        <v>6.5759967371619705</v>
      </c>
      <c r="AM207" s="22">
        <f t="shared" si="54"/>
        <v>6.5742092862125618</v>
      </c>
      <c r="AN207" s="22">
        <f t="shared" si="54"/>
        <v>6.572435192444595</v>
      </c>
      <c r="AO207" s="22">
        <f t="shared" si="54"/>
        <v>6.5705997240052723</v>
      </c>
      <c r="AP207" s="22">
        <f t="shared" si="54"/>
        <v>6.5688763640687018</v>
      </c>
      <c r="AQ207" s="22">
        <f t="shared" si="54"/>
        <v>6.5671358006629958</v>
      </c>
      <c r="AR207" s="22">
        <f t="shared" si="54"/>
        <v>6.5653731541106506</v>
      </c>
      <c r="AS207" s="22">
        <f t="shared" si="54"/>
        <v>6.5635837085441313</v>
      </c>
      <c r="AT207" s="22">
        <f t="shared" si="54"/>
        <v>6.561817680487712</v>
      </c>
      <c r="AU207" s="22">
        <f t="shared" si="54"/>
        <v>6.5614399445608402</v>
      </c>
      <c r="AV207" s="22">
        <f t="shared" si="54"/>
        <v>6.5612746151081058</v>
      </c>
      <c r="AW207" s="22">
        <f t="shared" si="54"/>
        <v>6.5610489958991902</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4.3581845475143821E-2</v>
      </c>
      <c r="U208" s="22">
        <f t="shared" si="55"/>
        <v>4.3570437432343706E-2</v>
      </c>
      <c r="V208" s="22">
        <f t="shared" si="55"/>
        <v>4.3562839903097318E-2</v>
      </c>
      <c r="W208" s="22">
        <f t="shared" si="55"/>
        <v>4.3556259945974792E-2</v>
      </c>
      <c r="X208" s="22">
        <f t="shared" si="55"/>
        <v>4.3548986134274249E-2</v>
      </c>
      <c r="Y208" s="22">
        <f t="shared" si="55"/>
        <v>4.3540819138501219E-2</v>
      </c>
      <c r="Z208" s="22">
        <f t="shared" si="55"/>
        <v>4.3532294989337063E-2</v>
      </c>
      <c r="AA208" s="22">
        <f t="shared" si="54"/>
        <v>4.3523196955520663E-2</v>
      </c>
      <c r="AB208" s="22">
        <f t="shared" si="54"/>
        <v>4.3514339210794527E-2</v>
      </c>
      <c r="AC208" s="22">
        <f t="shared" si="54"/>
        <v>4.3504967969536679E-2</v>
      </c>
      <c r="AD208" s="22">
        <f t="shared" si="54"/>
        <v>4.3495768011840193E-2</v>
      </c>
      <c r="AE208" s="22">
        <f t="shared" si="54"/>
        <v>4.3485129001628875E-2</v>
      </c>
      <c r="AF208" s="22">
        <f t="shared" si="54"/>
        <v>4.3474116099154338E-2</v>
      </c>
      <c r="AG208" s="22">
        <f t="shared" si="54"/>
        <v>4.3462800474490679E-2</v>
      </c>
      <c r="AH208" s="22">
        <f t="shared" si="54"/>
        <v>4.345027601646053E-2</v>
      </c>
      <c r="AI208" s="22">
        <f t="shared" si="54"/>
        <v>4.3438624941155669E-2</v>
      </c>
      <c r="AJ208" s="22">
        <f t="shared" si="54"/>
        <v>4.3426441661402734E-2</v>
      </c>
      <c r="AK208" s="22">
        <f t="shared" si="54"/>
        <v>4.3413496274684708E-2</v>
      </c>
      <c r="AL208" s="22">
        <f t="shared" si="54"/>
        <v>4.3401578465269014E-2</v>
      </c>
      <c r="AM208" s="22">
        <f t="shared" si="54"/>
        <v>4.3389781289002914E-2</v>
      </c>
      <c r="AN208" s="22">
        <f t="shared" si="54"/>
        <v>4.3378072270134328E-2</v>
      </c>
      <c r="AO208" s="22">
        <f t="shared" si="54"/>
        <v>4.3365958178434805E-2</v>
      </c>
      <c r="AP208" s="22">
        <f t="shared" si="54"/>
        <v>4.3354584002853441E-2</v>
      </c>
      <c r="AQ208" s="22">
        <f t="shared" si="54"/>
        <v>4.3343096284375784E-2</v>
      </c>
      <c r="AR208" s="22">
        <f t="shared" si="54"/>
        <v>4.3331462817130295E-2</v>
      </c>
      <c r="AS208" s="22">
        <f t="shared" si="54"/>
        <v>4.3319652476391288E-2</v>
      </c>
      <c r="AT208" s="22">
        <f t="shared" si="54"/>
        <v>4.3307996691218917E-2</v>
      </c>
      <c r="AU208" s="22">
        <f t="shared" si="54"/>
        <v>4.3305503634101551E-2</v>
      </c>
      <c r="AV208" s="22">
        <f t="shared" si="54"/>
        <v>4.3304412459713511E-2</v>
      </c>
      <c r="AW208" s="22">
        <f t="shared" si="54"/>
        <v>4.3302923372934662E-2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2.9729846063632794</v>
      </c>
      <c r="U209" s="22">
        <f t="shared" si="54"/>
        <v>2.9858888092104952</v>
      </c>
      <c r="V209" s="22">
        <f t="shared" si="54"/>
        <v>2.994482751243384</v>
      </c>
      <c r="W209" s="22">
        <f t="shared" si="54"/>
        <v>3.0019256669935159</v>
      </c>
      <c r="X209" s="22">
        <f t="shared" si="54"/>
        <v>3.0101534360596802</v>
      </c>
      <c r="Y209" s="22">
        <f t="shared" si="54"/>
        <v>3.0193915299162803</v>
      </c>
      <c r="Z209" s="22">
        <f t="shared" si="54"/>
        <v>3.0290336176820278</v>
      </c>
      <c r="AA209" s="22">
        <f t="shared" si="54"/>
        <v>3.0393248548324077</v>
      </c>
      <c r="AB209" s="22">
        <f t="shared" si="54"/>
        <v>3.0493442890787299</v>
      </c>
      <c r="AC209" s="22">
        <f t="shared" si="54"/>
        <v>3.0599445647123478</v>
      </c>
      <c r="AD209" s="22">
        <f t="shared" si="54"/>
        <v>3.0703510930171154</v>
      </c>
      <c r="AE209" s="22">
        <f t="shared" si="54"/>
        <v>3.0823854049727974</v>
      </c>
      <c r="AF209" s="22">
        <f t="shared" si="54"/>
        <v>3.0948426450058308</v>
      </c>
      <c r="AG209" s="22">
        <f t="shared" si="54"/>
        <v>3.1076423091165886</v>
      </c>
      <c r="AH209" s="22">
        <f t="shared" si="54"/>
        <v>3.1218093445848312</v>
      </c>
      <c r="AI209" s="22">
        <f t="shared" si="54"/>
        <v>3.1349884535482624</v>
      </c>
      <c r="AJ209" s="22">
        <f t="shared" si="54"/>
        <v>3.1487695653507739</v>
      </c>
      <c r="AK209" s="22">
        <f t="shared" si="54"/>
        <v>3.1634127341284399</v>
      </c>
      <c r="AL209" s="22">
        <f t="shared" si="54"/>
        <v>3.1768935592698964</v>
      </c>
      <c r="AM209" s="22">
        <f t="shared" si="54"/>
        <v>3.1902379302745891</v>
      </c>
      <c r="AN209" s="22">
        <f t="shared" si="54"/>
        <v>3.2034825820758996</v>
      </c>
      <c r="AO209" s="22">
        <f t="shared" si="54"/>
        <v>3.2171854318407167</v>
      </c>
      <c r="AP209" s="22">
        <f t="shared" si="54"/>
        <v>3.2300513257975854</v>
      </c>
      <c r="AQ209" s="22">
        <f t="shared" si="54"/>
        <v>3.2430456537541659</v>
      </c>
      <c r="AR209" s="22">
        <f t="shared" si="54"/>
        <v>3.2562048453685835</v>
      </c>
      <c r="AS209" s="22">
        <f t="shared" si="54"/>
        <v>3.2695641073613104</v>
      </c>
      <c r="AT209" s="22">
        <f t="shared" si="54"/>
        <v>3.2827485438893933</v>
      </c>
      <c r="AU209" s="22">
        <f t="shared" si="54"/>
        <v>3.2855685644061317</v>
      </c>
      <c r="AV209" s="22">
        <f t="shared" si="54"/>
        <v>3.2868028458592806</v>
      </c>
      <c r="AW209" s="22">
        <f t="shared" si="54"/>
        <v>3.2884872257470485</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0.32109186851981386</v>
      </c>
      <c r="T210" s="22">
        <f t="shared" si="54"/>
        <v>0.32450762661843541</v>
      </c>
      <c r="U210" s="22">
        <f t="shared" si="54"/>
        <v>0.32671293606933899</v>
      </c>
      <c r="V210" s="22">
        <f t="shared" si="54"/>
        <v>0.3286444924472629</v>
      </c>
      <c r="W210" s="22">
        <f t="shared" si="54"/>
        <v>0.33089544480926375</v>
      </c>
      <c r="X210" s="22">
        <f t="shared" si="54"/>
        <v>0.33354086202632599</v>
      </c>
      <c r="Y210" s="22">
        <f t="shared" si="54"/>
        <v>0.33618321131540696</v>
      </c>
      <c r="Z210" s="22">
        <f t="shared" si="54"/>
        <v>0.33911396218549422</v>
      </c>
      <c r="AA210" s="22">
        <f t="shared" si="54"/>
        <v>0.34203744019693921</v>
      </c>
      <c r="AB210" s="22">
        <f t="shared" si="54"/>
        <v>0.34523249396562056</v>
      </c>
      <c r="AC210" s="22">
        <f t="shared" si="54"/>
        <v>0.34844483048781344</v>
      </c>
      <c r="AD210" s="22">
        <f t="shared" si="54"/>
        <v>0.35212356988162091</v>
      </c>
      <c r="AE210" s="22">
        <f t="shared" si="54"/>
        <v>0.35604471124137788</v>
      </c>
      <c r="AF210" s="22">
        <f t="shared" si="54"/>
        <v>0.36018752070955157</v>
      </c>
      <c r="AG210" s="22">
        <f t="shared" si="54"/>
        <v>0.36493026610070783</v>
      </c>
      <c r="AH210" s="22">
        <f t="shared" si="54"/>
        <v>0.36943270164140701</v>
      </c>
      <c r="AI210" s="22">
        <f t="shared" si="54"/>
        <v>0.37411211339943246</v>
      </c>
      <c r="AJ210" s="22">
        <f t="shared" si="54"/>
        <v>0.37924380129659491</v>
      </c>
      <c r="AK210" s="22">
        <f t="shared" si="54"/>
        <v>0.38405465079467876</v>
      </c>
      <c r="AL210" s="22">
        <f t="shared" si="54"/>
        <v>0.38892994169237471</v>
      </c>
      <c r="AM210" s="22">
        <f t="shared" si="54"/>
        <v>0.39388299479692029</v>
      </c>
      <c r="AN210" s="22">
        <f t="shared" si="54"/>
        <v>0.39899469569302537</v>
      </c>
      <c r="AO210" s="22">
        <f t="shared" si="54"/>
        <v>0.40387757253852202</v>
      </c>
      <c r="AP210" s="22">
        <f t="shared" si="54"/>
        <v>0.40893063326779094</v>
      </c>
      <c r="AQ210" s="22">
        <f t="shared" si="54"/>
        <v>0.41417475515565388</v>
      </c>
      <c r="AR210" s="22">
        <f t="shared" si="54"/>
        <v>0.41963181941080846</v>
      </c>
      <c r="AS210" s="22">
        <f t="shared" si="54"/>
        <v>0.42498476263894219</v>
      </c>
      <c r="AT210" s="22">
        <f t="shared" si="54"/>
        <v>0.42565479043680976</v>
      </c>
      <c r="AU210" s="22">
        <f t="shared" si="54"/>
        <v>0.42561916614602696</v>
      </c>
      <c r="AV210" s="22">
        <f t="shared" si="54"/>
        <v>0.42581274064971009</v>
      </c>
      <c r="AW210" s="22">
        <f t="shared" si="54"/>
        <v>0.42580283623699361</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0.93886323614541067</v>
      </c>
      <c r="T211" s="22">
        <f t="shared" si="54"/>
        <v>0.94885081296305251</v>
      </c>
      <c r="U211" s="22">
        <f t="shared" si="54"/>
        <v>0.95529907332330999</v>
      </c>
      <c r="V211" s="22">
        <f t="shared" si="54"/>
        <v>0.96094688770159009</v>
      </c>
      <c r="W211" s="22">
        <f t="shared" si="54"/>
        <v>0.96752860659948492</v>
      </c>
      <c r="X211" s="22">
        <f t="shared" si="54"/>
        <v>0.97526372920104831</v>
      </c>
      <c r="Y211" s="22">
        <f t="shared" si="54"/>
        <v>0.98298988127088816</v>
      </c>
      <c r="Z211" s="22">
        <f t="shared" si="54"/>
        <v>0.99155931113191342</v>
      </c>
      <c r="AA211" s="22">
        <f t="shared" si="54"/>
        <v>1.0001074753668973</v>
      </c>
      <c r="AB211" s="22">
        <f t="shared" si="54"/>
        <v>1.0094497191762815</v>
      </c>
      <c r="AC211" s="22">
        <f t="shared" si="54"/>
        <v>1.0188424972516561</v>
      </c>
      <c r="AD211" s="22">
        <f t="shared" si="54"/>
        <v>1.0295990236879293</v>
      </c>
      <c r="AE211" s="22">
        <f t="shared" si="54"/>
        <v>1.0410643263858015</v>
      </c>
      <c r="AF211" s="22">
        <f t="shared" si="54"/>
        <v>1.0531777801520197</v>
      </c>
      <c r="AG211" s="22">
        <f t="shared" si="54"/>
        <v>1.0670454290173785</v>
      </c>
      <c r="AH211" s="22">
        <f t="shared" si="54"/>
        <v>1.0802104189056734</v>
      </c>
      <c r="AI211" s="22">
        <f t="shared" si="54"/>
        <v>1.0938928820793723</v>
      </c>
      <c r="AJ211" s="22">
        <f t="shared" si="54"/>
        <v>1.1088977874612125</v>
      </c>
      <c r="AK211" s="22">
        <f t="shared" si="54"/>
        <v>1.1229645707441436</v>
      </c>
      <c r="AL211" s="22">
        <f t="shared" si="54"/>
        <v>1.1372197787955385</v>
      </c>
      <c r="AM211" s="22">
        <f t="shared" si="54"/>
        <v>1.1517023612663144</v>
      </c>
      <c r="AN211" s="22">
        <f t="shared" si="54"/>
        <v>1.1666488252414009</v>
      </c>
      <c r="AO211" s="22">
        <f t="shared" si="54"/>
        <v>1.1809262143823829</v>
      </c>
      <c r="AP211" s="22">
        <f t="shared" si="54"/>
        <v>1.1957012162240381</v>
      </c>
      <c r="AQ211" s="22">
        <f t="shared" si="54"/>
        <v>1.2110348753075793</v>
      </c>
      <c r="AR211" s="22">
        <f t="shared" si="54"/>
        <v>1.2269911716475213</v>
      </c>
      <c r="AS211" s="22">
        <f t="shared" si="54"/>
        <v>1.2426430211485251</v>
      </c>
      <c r="AT211" s="22">
        <f t="shared" si="54"/>
        <v>1.244602162840631</v>
      </c>
      <c r="AU211" s="22">
        <f t="shared" si="54"/>
        <v>1.2444979984558897</v>
      </c>
      <c r="AV211" s="22">
        <f t="shared" si="54"/>
        <v>1.2450640046453363</v>
      </c>
      <c r="AW211" s="22">
        <f t="shared" si="54"/>
        <v>1.2450350444321179</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5.022388946097886E-2</v>
      </c>
      <c r="T212" s="22">
        <f t="shared" si="54"/>
        <v>5.0758168506914968E-2</v>
      </c>
      <c r="U212" s="22">
        <f t="shared" si="54"/>
        <v>5.1103114078411428E-2</v>
      </c>
      <c r="V212" s="22">
        <f t="shared" si="54"/>
        <v>5.1405240303095054E-2</v>
      </c>
      <c r="W212" s="22">
        <f t="shared" si="54"/>
        <v>5.1757325153864435E-2</v>
      </c>
      <c r="X212" s="22">
        <f t="shared" si="54"/>
        <v>5.2171110599445417E-2</v>
      </c>
      <c r="Y212" s="22">
        <f t="shared" si="54"/>
        <v>5.2584416172158512E-2</v>
      </c>
      <c r="Z212" s="22">
        <f t="shared" si="54"/>
        <v>5.3042832351974815E-2</v>
      </c>
      <c r="AA212" s="22">
        <f t="shared" si="54"/>
        <v>5.3500110940701687E-2</v>
      </c>
      <c r="AB212" s="22">
        <f t="shared" si="54"/>
        <v>5.3999868309332275E-2</v>
      </c>
      <c r="AC212" s="22">
        <f t="shared" si="54"/>
        <v>5.4502328976261692E-2</v>
      </c>
      <c r="AD212" s="22">
        <f t="shared" si="54"/>
        <v>5.5077742491160264E-2</v>
      </c>
      <c r="AE212" s="22">
        <f t="shared" si="54"/>
        <v>5.5691071539700619E-2</v>
      </c>
      <c r="AF212" s="22">
        <f t="shared" si="54"/>
        <v>5.633907301587196E-2</v>
      </c>
      <c r="AG212" s="22">
        <f t="shared" si="54"/>
        <v>5.7080914039019208E-2</v>
      </c>
      <c r="AH212" s="22">
        <f t="shared" si="54"/>
        <v>5.7785166768755676E-2</v>
      </c>
      <c r="AI212" s="22">
        <f t="shared" si="54"/>
        <v>5.8517101401547436E-2</v>
      </c>
      <c r="AJ212" s="22">
        <f t="shared" si="54"/>
        <v>5.9319779236035861E-2</v>
      </c>
      <c r="AK212" s="22">
        <f t="shared" si="54"/>
        <v>6.0072272827726626E-2</v>
      </c>
      <c r="AL212" s="22">
        <f t="shared" si="54"/>
        <v>6.0834846082118733E-2</v>
      </c>
      <c r="AM212" s="22">
        <f t="shared" si="54"/>
        <v>6.1609582585923126E-2</v>
      </c>
      <c r="AN212" s="22">
        <f t="shared" si="54"/>
        <v>6.2409134134665374E-2</v>
      </c>
      <c r="AO212" s="22">
        <f t="shared" si="54"/>
        <v>6.3172893952284884E-2</v>
      </c>
      <c r="AP212" s="22">
        <f t="shared" si="54"/>
        <v>6.3963273243658164E-2</v>
      </c>
      <c r="AQ212" s="22">
        <f t="shared" si="54"/>
        <v>6.4783537547547509E-2</v>
      </c>
      <c r="AR212" s="22">
        <f t="shared" si="54"/>
        <v>6.5637109433985444E-2</v>
      </c>
      <c r="AS212" s="22">
        <f t="shared" si="54"/>
        <v>6.6474395131128822E-2</v>
      </c>
      <c r="AT212" s="22">
        <f t="shared" si="54"/>
        <v>6.6579198165260492E-2</v>
      </c>
      <c r="AU212" s="22">
        <f t="shared" si="54"/>
        <v>6.6573625957995791E-2</v>
      </c>
      <c r="AV212" s="22">
        <f t="shared" si="54"/>
        <v>6.6603904097770117E-2</v>
      </c>
      <c r="AW212" s="22">
        <f t="shared" si="54"/>
        <v>6.6602354889651771E-2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0.3211051307968153</v>
      </c>
      <c r="T213" s="22">
        <f t="shared" si="54"/>
        <v>0.32629980914658957</v>
      </c>
      <c r="U213" s="22">
        <f t="shared" si="54"/>
        <v>0.32742452889570689</v>
      </c>
      <c r="V213" s="22">
        <f t="shared" si="54"/>
        <v>0.32749603015431444</v>
      </c>
      <c r="W213" s="22">
        <f t="shared" si="54"/>
        <v>0.32833171238494757</v>
      </c>
      <c r="X213" s="22">
        <f t="shared" si="54"/>
        <v>0.33012210463931546</v>
      </c>
      <c r="Y213" s="22">
        <f t="shared" si="54"/>
        <v>0.33232065310296099</v>
      </c>
      <c r="Z213" s="22">
        <f t="shared" si="54"/>
        <v>0.33511653092135701</v>
      </c>
      <c r="AA213" s="22">
        <f t="shared" si="54"/>
        <v>0.3376550052300456</v>
      </c>
      <c r="AB213" s="22">
        <f t="shared" si="54"/>
        <v>0.34071898728992239</v>
      </c>
      <c r="AC213" s="22">
        <f t="shared" si="54"/>
        <v>0.34359242997089789</v>
      </c>
      <c r="AD213" s="22">
        <f t="shared" si="54"/>
        <v>0.3450468089428213</v>
      </c>
      <c r="AE213" s="22">
        <f t="shared" si="54"/>
        <v>0.34674678745950149</v>
      </c>
      <c r="AF213" s="22">
        <f t="shared" si="54"/>
        <v>0.34860871277668409</v>
      </c>
      <c r="AG213" s="22">
        <f t="shared" si="54"/>
        <v>0.35154501529113319</v>
      </c>
      <c r="AH213" s="22">
        <f t="shared" si="54"/>
        <v>0.35342544830080913</v>
      </c>
      <c r="AI213" s="22">
        <f t="shared" si="54"/>
        <v>0.35569337430763925</v>
      </c>
      <c r="AJ213" s="22">
        <f t="shared" si="54"/>
        <v>0.35854905837825068</v>
      </c>
      <c r="AK213" s="22">
        <f t="shared" si="54"/>
        <v>0.36018592393981635</v>
      </c>
      <c r="AL213" s="22">
        <f t="shared" si="54"/>
        <v>0.36151643092820246</v>
      </c>
      <c r="AM213" s="22">
        <f t="shared" si="54"/>
        <v>0.36256946478976249</v>
      </c>
      <c r="AN213" s="22">
        <f t="shared" si="54"/>
        <v>0.36569795335814526</v>
      </c>
      <c r="AO213" s="22">
        <f t="shared" si="54"/>
        <v>0.36797828035026048</v>
      </c>
      <c r="AP213" s="22">
        <f t="shared" si="54"/>
        <v>0.37025150474806157</v>
      </c>
      <c r="AQ213" s="22">
        <f t="shared" si="54"/>
        <v>0.37254510388238549</v>
      </c>
      <c r="AR213" s="22">
        <f t="shared" si="54"/>
        <v>0.37488517609095873</v>
      </c>
      <c r="AS213" s="22">
        <f t="shared" si="54"/>
        <v>0.37695584620034367</v>
      </c>
      <c r="AT213" s="22">
        <f t="shared" si="54"/>
        <v>0.37000533335578462</v>
      </c>
      <c r="AU213" s="22">
        <f t="shared" si="54"/>
        <v>0.36179439525146212</v>
      </c>
      <c r="AV213" s="22">
        <f t="shared" si="54"/>
        <v>0.35406056810812181</v>
      </c>
      <c r="AW213" s="22">
        <f t="shared" si="54"/>
        <v>0.3460290882482005</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2.1355901515471039</v>
      </c>
      <c r="T214" s="22">
        <f t="shared" si="56"/>
        <v>2.1701386618642835</v>
      </c>
      <c r="U214" s="22">
        <f t="shared" si="56"/>
        <v>2.177618892446413</v>
      </c>
      <c r="V214" s="22">
        <f t="shared" si="56"/>
        <v>2.1780944294872784</v>
      </c>
      <c r="W214" s="22">
        <f t="shared" si="56"/>
        <v>2.1836523436107127</v>
      </c>
      <c r="X214" s="22">
        <f t="shared" si="56"/>
        <v>2.1955597960277635</v>
      </c>
      <c r="Y214" s="22">
        <f t="shared" si="56"/>
        <v>2.210181793611576</v>
      </c>
      <c r="Z214" s="22">
        <f t="shared" si="56"/>
        <v>2.2287764797789351</v>
      </c>
      <c r="AA214" s="22">
        <f t="shared" si="56"/>
        <v>2.2456592393914581</v>
      </c>
      <c r="AB214" s="22">
        <f t="shared" si="56"/>
        <v>2.2660370200122562</v>
      </c>
      <c r="AC214" s="22">
        <f t="shared" si="56"/>
        <v>2.2851475707384279</v>
      </c>
      <c r="AD214" s="22">
        <f t="shared" si="56"/>
        <v>2.2948202826049413</v>
      </c>
      <c r="AE214" s="22">
        <f t="shared" si="56"/>
        <v>2.3061264157989352</v>
      </c>
      <c r="AF214" s="22">
        <f t="shared" si="56"/>
        <v>2.3185096167787025</v>
      </c>
      <c r="AG214" s="22">
        <f t="shared" si="56"/>
        <v>2.3380382325820674</v>
      </c>
      <c r="AH214" s="22">
        <f t="shared" si="56"/>
        <v>2.3505445236093796</v>
      </c>
      <c r="AI214" s="22">
        <f t="shared" si="56"/>
        <v>2.3656279339323647</v>
      </c>
      <c r="AJ214" s="22">
        <f t="shared" si="56"/>
        <v>2.3846203765694365</v>
      </c>
      <c r="AK214" s="22">
        <f t="shared" si="56"/>
        <v>2.3955067612373226</v>
      </c>
      <c r="AL214" s="22">
        <f t="shared" si="56"/>
        <v>2.404355631431053</v>
      </c>
      <c r="AM214" s="22">
        <f t="shared" si="56"/>
        <v>2.4113590970512155</v>
      </c>
      <c r="AN214" s="22">
        <f t="shared" si="56"/>
        <v>2.4321658943742195</v>
      </c>
      <c r="AO214" s="22">
        <f t="shared" si="56"/>
        <v>2.4473317805579247</v>
      </c>
      <c r="AP214" s="22">
        <f t="shared" si="56"/>
        <v>2.4624504291580069</v>
      </c>
      <c r="AQ214" s="22">
        <f t="shared" si="56"/>
        <v>2.4777045850498927</v>
      </c>
      <c r="AR214" s="22">
        <f t="shared" si="56"/>
        <v>2.4932678217697091</v>
      </c>
      <c r="AS214" s="22">
        <f t="shared" si="56"/>
        <v>2.5070393323081173</v>
      </c>
      <c r="AT214" s="22">
        <f t="shared" si="56"/>
        <v>2.4608132046152709</v>
      </c>
      <c r="AU214" s="22">
        <f t="shared" si="56"/>
        <v>2.4062043028296127</v>
      </c>
      <c r="AV214" s="22">
        <f t="shared" si="56"/>
        <v>2.3547685470691855</v>
      </c>
      <c r="AW214" s="22">
        <f t="shared" si="56"/>
        <v>2.3013531773158755</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0.38136130541954277</v>
      </c>
      <c r="T215" s="22">
        <f t="shared" si="56"/>
        <v>0.39686743839372168</v>
      </c>
      <c r="U215" s="22">
        <f t="shared" si="56"/>
        <v>0.40769820864829881</v>
      </c>
      <c r="V215" s="22">
        <f t="shared" si="56"/>
        <v>0.41735386666412772</v>
      </c>
      <c r="W215" s="22">
        <f t="shared" si="56"/>
        <v>0.42811934365181809</v>
      </c>
      <c r="X215" s="22">
        <f t="shared" si="56"/>
        <v>0.44032457100839445</v>
      </c>
      <c r="Y215" s="22">
        <f t="shared" si="56"/>
        <v>0.4533186301639216</v>
      </c>
      <c r="Z215" s="22">
        <f t="shared" si="56"/>
        <v>0.46741190669069893</v>
      </c>
      <c r="AA215" s="22">
        <f t="shared" si="56"/>
        <v>0.48145089919731759</v>
      </c>
      <c r="AB215" s="22">
        <f t="shared" si="56"/>
        <v>0.49656267378417646</v>
      </c>
      <c r="AC215" s="22">
        <f t="shared" si="56"/>
        <v>0.51174141775167759</v>
      </c>
      <c r="AD215" s="22">
        <f t="shared" si="56"/>
        <v>0.53095011461855668</v>
      </c>
      <c r="AE215" s="22">
        <f t="shared" si="56"/>
        <v>0.55129441811355295</v>
      </c>
      <c r="AF215" s="22">
        <f t="shared" si="56"/>
        <v>0.57271756003309793</v>
      </c>
      <c r="AG215" s="22">
        <f t="shared" si="56"/>
        <v>0.59684122474230139</v>
      </c>
      <c r="AH215" s="22">
        <f t="shared" si="56"/>
        <v>0.62016113785771598</v>
      </c>
      <c r="AI215" s="22">
        <f t="shared" si="56"/>
        <v>0.64516881522095104</v>
      </c>
      <c r="AJ215" s="22">
        <f t="shared" si="56"/>
        <v>0.67236920591887095</v>
      </c>
      <c r="AK215" s="22">
        <f t="shared" si="56"/>
        <v>0.69843698474459193</v>
      </c>
      <c r="AL215" s="22">
        <f t="shared" si="56"/>
        <v>0.72503403926522347</v>
      </c>
      <c r="AM215" s="22">
        <f t="shared" si="56"/>
        <v>0.7522274612927079</v>
      </c>
      <c r="AN215" s="22">
        <f t="shared" si="56"/>
        <v>0.78012558800608989</v>
      </c>
      <c r="AO215" s="22">
        <f t="shared" si="56"/>
        <v>0.80721534484276947</v>
      </c>
      <c r="AP215" s="22">
        <f t="shared" si="56"/>
        <v>0.83528726164502387</v>
      </c>
      <c r="AQ215" s="22">
        <f t="shared" si="56"/>
        <v>0.86445353294815874</v>
      </c>
      <c r="AR215" s="22">
        <f t="shared" si="56"/>
        <v>0.89483347499380606</v>
      </c>
      <c r="AS215" s="22">
        <f t="shared" si="56"/>
        <v>0.92571751036864225</v>
      </c>
      <c r="AT215" s="22">
        <f t="shared" si="56"/>
        <v>0.93499322137570196</v>
      </c>
      <c r="AU215" s="22">
        <f t="shared" si="56"/>
        <v>0.94091175837580598</v>
      </c>
      <c r="AV215" s="22">
        <f t="shared" si="56"/>
        <v>0.94783137802621698</v>
      </c>
      <c r="AW215" s="22">
        <f t="shared" si="56"/>
        <v>0.95371448005151704</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5.9540447084892777E-2</v>
      </c>
      <c r="T216" s="22">
        <f t="shared" si="56"/>
        <v>5.9630230365681533E-2</v>
      </c>
      <c r="U216" s="22">
        <f t="shared" si="56"/>
        <v>5.9730408767765364E-2</v>
      </c>
      <c r="V216" s="22">
        <f t="shared" si="56"/>
        <v>5.9843298292038202E-2</v>
      </c>
      <c r="W216" s="22">
        <f t="shared" si="56"/>
        <v>5.997014779285622E-2</v>
      </c>
      <c r="X216" s="22">
        <f t="shared" si="56"/>
        <v>6.0110531129603649E-2</v>
      </c>
      <c r="Y216" s="22">
        <f t="shared" si="56"/>
        <v>6.019703256221802E-2</v>
      </c>
      <c r="Z216" s="22">
        <f t="shared" si="56"/>
        <v>6.0294840563124154E-2</v>
      </c>
      <c r="AA216" s="22">
        <f t="shared" si="56"/>
        <v>6.0402436351888272E-2</v>
      </c>
      <c r="AB216" s="22">
        <f t="shared" si="56"/>
        <v>6.052030790668686E-2</v>
      </c>
      <c r="AC216" s="22">
        <f t="shared" si="56"/>
        <v>6.0647175721641591E-2</v>
      </c>
      <c r="AD216" s="22">
        <f t="shared" si="56"/>
        <v>6.073139270291688E-2</v>
      </c>
      <c r="AE216" s="22">
        <f t="shared" si="56"/>
        <v>6.0824161588876428E-2</v>
      </c>
      <c r="AF216" s="22">
        <f t="shared" si="56"/>
        <v>6.0925083904105781E-2</v>
      </c>
      <c r="AG216" s="22">
        <f t="shared" si="56"/>
        <v>6.1035145437939795E-2</v>
      </c>
      <c r="AH216" s="22">
        <f t="shared" si="56"/>
        <v>6.1151218645949836E-2</v>
      </c>
      <c r="AI216" s="22">
        <f t="shared" si="56"/>
        <v>6.1224612372745936E-2</v>
      </c>
      <c r="AJ216" s="22">
        <f t="shared" si="56"/>
        <v>6.130549937799374E-2</v>
      </c>
      <c r="AK216" s="22">
        <f t="shared" si="56"/>
        <v>6.1391029636631712E-2</v>
      </c>
      <c r="AL216" s="22">
        <f t="shared" si="56"/>
        <v>6.1482303459782041E-2</v>
      </c>
      <c r="AM216" s="22">
        <f t="shared" si="56"/>
        <v>6.1579173941604996E-2</v>
      </c>
      <c r="AN216" s="22">
        <f t="shared" si="56"/>
        <v>6.1635308394539241E-2</v>
      </c>
      <c r="AO216" s="22">
        <f t="shared" si="56"/>
        <v>6.169536467209745E-2</v>
      </c>
      <c r="AP216" s="22">
        <f t="shared" si="56"/>
        <v>6.1760532669084642E-2</v>
      </c>
      <c r="AQ216" s="22">
        <f t="shared" si="56"/>
        <v>6.183073050182504E-2</v>
      </c>
      <c r="AR216" s="22">
        <f t="shared" si="56"/>
        <v>6.1905889896205053E-2</v>
      </c>
      <c r="AS216" s="22">
        <f t="shared" si="56"/>
        <v>6.1937913834518382E-2</v>
      </c>
      <c r="AT216" s="22">
        <f t="shared" si="56"/>
        <v>6.1957830754164368E-2</v>
      </c>
      <c r="AU216" s="22">
        <f t="shared" si="56"/>
        <v>6.1978999509095439E-2</v>
      </c>
      <c r="AV216" s="22">
        <f t="shared" si="56"/>
        <v>6.2004471051411582E-2</v>
      </c>
      <c r="AW216" s="22">
        <f t="shared" si="56"/>
        <v>6.2032669331591198E-2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4.8457830523984648E-2</v>
      </c>
      <c r="T217" s="22">
        <f t="shared" si="56"/>
        <v>4.853090191019957E-2</v>
      </c>
      <c r="U217" s="22">
        <f t="shared" si="56"/>
        <v>4.8612433512127601E-2</v>
      </c>
      <c r="V217" s="22">
        <f t="shared" si="56"/>
        <v>4.8704310239679652E-2</v>
      </c>
      <c r="W217" s="22">
        <f t="shared" si="56"/>
        <v>4.8807548490543425E-2</v>
      </c>
      <c r="X217" s="22">
        <f t="shared" si="56"/>
        <v>4.8921801444183483E-2</v>
      </c>
      <c r="Y217" s="22">
        <f t="shared" si="56"/>
        <v>4.8992201852089926E-2</v>
      </c>
      <c r="Z217" s="22">
        <f t="shared" si="56"/>
        <v>4.907180426967072E-2</v>
      </c>
      <c r="AA217" s="22">
        <f t="shared" si="56"/>
        <v>4.9159372616102391E-2</v>
      </c>
      <c r="AB217" s="22">
        <f t="shared" si="56"/>
        <v>4.9255304039289127E-2</v>
      </c>
      <c r="AC217" s="22">
        <f t="shared" si="56"/>
        <v>4.9358557195370738E-2</v>
      </c>
      <c r="AD217" s="22">
        <f t="shared" si="56"/>
        <v>4.9427098370415333E-2</v>
      </c>
      <c r="AE217" s="22">
        <f t="shared" si="56"/>
        <v>4.950259963340245E-2</v>
      </c>
      <c r="AF217" s="22">
        <f t="shared" si="56"/>
        <v>4.9584736679509925E-2</v>
      </c>
      <c r="AG217" s="22">
        <f t="shared" si="56"/>
        <v>4.9674311807256864E-2</v>
      </c>
      <c r="AH217" s="22">
        <f t="shared" si="56"/>
        <v>4.9768779620609112E-2</v>
      </c>
      <c r="AI217" s="22">
        <f t="shared" si="56"/>
        <v>4.9828512137725399E-2</v>
      </c>
      <c r="AJ217" s="22">
        <f t="shared" si="56"/>
        <v>4.9894343164931201E-2</v>
      </c>
      <c r="AK217" s="22">
        <f t="shared" si="56"/>
        <v>4.9963953169233688E-2</v>
      </c>
      <c r="AL217" s="22">
        <f t="shared" si="56"/>
        <v>5.0038237654319737E-2</v>
      </c>
      <c r="AM217" s="22">
        <f t="shared" si="56"/>
        <v>5.0117077058804894E-2</v>
      </c>
      <c r="AN217" s="22">
        <f t="shared" si="56"/>
        <v>5.0162762873071046E-2</v>
      </c>
      <c r="AO217" s="22">
        <f t="shared" si="56"/>
        <v>5.0211640519482875E-2</v>
      </c>
      <c r="AP217" s="22">
        <f t="shared" si="56"/>
        <v>5.0264678410667847E-2</v>
      </c>
      <c r="AQ217" s="22">
        <f t="shared" si="56"/>
        <v>5.0321809904444424E-2</v>
      </c>
      <c r="AR217" s="22">
        <f t="shared" si="56"/>
        <v>5.0382979434964732E-2</v>
      </c>
      <c r="AS217" s="22">
        <f t="shared" si="56"/>
        <v>5.040904256770011E-2</v>
      </c>
      <c r="AT217" s="22">
        <f t="shared" si="56"/>
        <v>5.0425252232961591E-2</v>
      </c>
      <c r="AU217" s="22">
        <f t="shared" si="56"/>
        <v>5.0442480721981674E-2</v>
      </c>
      <c r="AV217" s="22">
        <f t="shared" si="56"/>
        <v>5.0463211095050267E-2</v>
      </c>
      <c r="AW217" s="22">
        <f t="shared" si="56"/>
        <v>5.0486160662091037E-2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7.5100229270345445E-3</v>
      </c>
      <c r="T218" s="22">
        <f t="shared" si="56"/>
        <v>7.5316717321164718E-3</v>
      </c>
      <c r="U218" s="22">
        <f t="shared" si="56"/>
        <v>7.5546848153573813E-3</v>
      </c>
      <c r="V218" s="22">
        <f t="shared" si="56"/>
        <v>7.5795408239615622E-3</v>
      </c>
      <c r="W218" s="22">
        <f t="shared" si="56"/>
        <v>7.6065061253787489E-3</v>
      </c>
      <c r="X218" s="22">
        <f t="shared" si="56"/>
        <v>7.6355232877915701E-3</v>
      </c>
      <c r="Y218" s="22">
        <f t="shared" si="56"/>
        <v>7.653881543176368E-3</v>
      </c>
      <c r="Z218" s="22">
        <f t="shared" si="56"/>
        <v>7.6739659947244309E-3</v>
      </c>
      <c r="AA218" s="22">
        <f t="shared" si="56"/>
        <v>7.6955059720922193E-3</v>
      </c>
      <c r="AB218" s="22">
        <f t="shared" si="56"/>
        <v>7.7186074031345758E-3</v>
      </c>
      <c r="AC218" s="22">
        <f t="shared" si="56"/>
        <v>7.7430424878109768E-3</v>
      </c>
      <c r="AD218" s="22">
        <f t="shared" si="56"/>
        <v>7.7591743138880238E-3</v>
      </c>
      <c r="AE218" s="22">
        <f t="shared" si="56"/>
        <v>7.7766174863464843E-3</v>
      </c>
      <c r="AF218" s="22">
        <f t="shared" si="56"/>
        <v>7.7953056430677134E-3</v>
      </c>
      <c r="AG218" s="22">
        <f t="shared" si="56"/>
        <v>7.8154288844173875E-3</v>
      </c>
      <c r="AH218" s="22">
        <f t="shared" si="56"/>
        <v>7.8364125046315979E-3</v>
      </c>
      <c r="AI218" s="22">
        <f t="shared" si="56"/>
        <v>7.8492568194219129E-3</v>
      </c>
      <c r="AJ218" s="22">
        <f t="shared" si="56"/>
        <v>7.8632826348492592E-3</v>
      </c>
      <c r="AK218" s="22">
        <f t="shared" si="56"/>
        <v>7.8779680118051809E-3</v>
      </c>
      <c r="AL218" s="22">
        <f t="shared" si="56"/>
        <v>7.8935209316885972E-3</v>
      </c>
      <c r="AM218" s="22">
        <f t="shared" si="56"/>
        <v>7.9099182654546775E-3</v>
      </c>
      <c r="AN218" s="22">
        <f t="shared" si="56"/>
        <v>7.9186703081517412E-3</v>
      </c>
      <c r="AO218" s="22">
        <f t="shared" si="56"/>
        <v>7.9279963078171065E-3</v>
      </c>
      <c r="AP218" s="22">
        <f t="shared" si="56"/>
        <v>7.9381170913952505E-3</v>
      </c>
      <c r="AQ218" s="22">
        <f t="shared" si="56"/>
        <v>7.9490196833540555E-3</v>
      </c>
      <c r="AR218" s="22">
        <f t="shared" si="56"/>
        <v>7.9606933562777829E-3</v>
      </c>
      <c r="AS218" s="22">
        <f t="shared" si="56"/>
        <v>7.964397549016471E-3</v>
      </c>
      <c r="AT218" s="22">
        <f t="shared" si="56"/>
        <v>7.9658067695104438E-3</v>
      </c>
      <c r="AU218" s="22">
        <f t="shared" si="56"/>
        <v>7.9673565963704236E-3</v>
      </c>
      <c r="AV218" s="22">
        <f t="shared" si="56"/>
        <v>7.9696020827684667E-3</v>
      </c>
      <c r="AW218" s="22">
        <f t="shared" si="56"/>
        <v>7.9722589408630137E-3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9.0616382708893453E-2</v>
      </c>
      <c r="T219" s="22">
        <f t="shared" si="56"/>
        <v>9.0877598476881649E-2</v>
      </c>
      <c r="U219" s="22">
        <f t="shared" si="56"/>
        <v>9.1155275706169825E-2</v>
      </c>
      <c r="V219" s="22">
        <f t="shared" si="56"/>
        <v>9.1455189782355117E-2</v>
      </c>
      <c r="W219" s="22">
        <f t="shared" si="56"/>
        <v>9.1780554710907389E-2</v>
      </c>
      <c r="X219" s="22">
        <f t="shared" si="56"/>
        <v>9.2130677516106943E-2</v>
      </c>
      <c r="Y219" s="22">
        <f t="shared" si="56"/>
        <v>9.2352189316001462E-2</v>
      </c>
      <c r="Z219" s="22">
        <f t="shared" si="56"/>
        <v>9.2594529501332429E-2</v>
      </c>
      <c r="AA219" s="22">
        <f t="shared" si="56"/>
        <v>9.2854432147657803E-2</v>
      </c>
      <c r="AB219" s="22">
        <f t="shared" si="56"/>
        <v>9.3133175386765854E-2</v>
      </c>
      <c r="AC219" s="22">
        <f t="shared" si="56"/>
        <v>9.3428010569837058E-2</v>
      </c>
      <c r="AD219" s="22">
        <f t="shared" si="56"/>
        <v>9.3622658141461465E-2</v>
      </c>
      <c r="AE219" s="22">
        <f t="shared" si="56"/>
        <v>9.3833128496413801E-2</v>
      </c>
      <c r="AF219" s="22">
        <f t="shared" si="56"/>
        <v>9.4058620905428741E-2</v>
      </c>
      <c r="AG219" s="22">
        <f t="shared" si="56"/>
        <v>9.430142913080998E-2</v>
      </c>
      <c r="AH219" s="22">
        <f t="shared" si="56"/>
        <v>9.455461873867442E-2</v>
      </c>
      <c r="AI219" s="22">
        <f t="shared" si="56"/>
        <v>9.4709599003845527E-2</v>
      </c>
      <c r="AJ219" s="22">
        <f t="shared" si="56"/>
        <v>9.4878835325880345E-2</v>
      </c>
      <c r="AK219" s="22">
        <f t="shared" si="56"/>
        <v>9.5056029956494814E-2</v>
      </c>
      <c r="AL219" s="22">
        <f t="shared" si="56"/>
        <v>9.5243692411601744E-2</v>
      </c>
      <c r="AM219" s="22">
        <f t="shared" si="56"/>
        <v>9.5441543614772348E-2</v>
      </c>
      <c r="AN219" s="22">
        <f t="shared" si="56"/>
        <v>9.5547146281798376E-2</v>
      </c>
      <c r="AO219" s="22">
        <f t="shared" si="56"/>
        <v>9.5659674347695206E-2</v>
      </c>
      <c r="AP219" s="22">
        <f t="shared" si="56"/>
        <v>9.5781792323491169E-2</v>
      </c>
      <c r="AQ219" s="22">
        <f t="shared" si="56"/>
        <v>9.5913343645645174E-2</v>
      </c>
      <c r="AR219" s="22">
        <f t="shared" si="56"/>
        <v>9.6054198876521613E-2</v>
      </c>
      <c r="AS219" s="22">
        <f t="shared" si="56"/>
        <v>9.609889388612379E-2</v>
      </c>
      <c r="AT219" s="22">
        <f t="shared" si="56"/>
        <v>9.611589762430725E-2</v>
      </c>
      <c r="AU219" s="22">
        <f t="shared" si="56"/>
        <v>9.6134597927254498E-2</v>
      </c>
      <c r="AV219" s="22">
        <f t="shared" si="56"/>
        <v>9.6161692099507992E-2</v>
      </c>
      <c r="AW219" s="22">
        <f t="shared" si="56"/>
        <v>9.6193749907085666E-2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0.10373937151897396</v>
      </c>
      <c r="T222" s="22">
        <f t="shared" si="57"/>
        <v>0.10504797783019051</v>
      </c>
      <c r="U222" s="22">
        <f t="shared" si="57"/>
        <v>0.10502629496089162</v>
      </c>
      <c r="V222" s="22">
        <f t="shared" si="57"/>
        <v>0.1046742476688496</v>
      </c>
      <c r="W222" s="22">
        <f t="shared" si="57"/>
        <v>0.10459017911356595</v>
      </c>
      <c r="X222" s="22">
        <f t="shared" si="57"/>
        <v>0.10483449752885149</v>
      </c>
      <c r="Y222" s="22">
        <f t="shared" si="57"/>
        <v>0.10526185437071776</v>
      </c>
      <c r="Z222" s="22">
        <f t="shared" si="57"/>
        <v>0.10589617703735173</v>
      </c>
      <c r="AA222" s="22">
        <f t="shared" si="57"/>
        <v>0.10645664644841928</v>
      </c>
      <c r="AB222" s="22">
        <f t="shared" si="57"/>
        <v>0.10719883757859007</v>
      </c>
      <c r="AC222" s="22">
        <f t="shared" si="57"/>
        <v>0.10788811194729465</v>
      </c>
      <c r="AD222" s="22">
        <f t="shared" si="57"/>
        <v>0.1091038244647865</v>
      </c>
      <c r="AE222" s="22">
        <f t="shared" si="57"/>
        <v>0.11044898988150205</v>
      </c>
      <c r="AF222" s="22">
        <f t="shared" si="57"/>
        <v>0.11189945655820543</v>
      </c>
      <c r="AG222" s="22">
        <f t="shared" si="57"/>
        <v>0.11376577757246964</v>
      </c>
      <c r="AH222" s="22">
        <f t="shared" si="57"/>
        <v>0.11533641810897417</v>
      </c>
      <c r="AI222" s="22">
        <f t="shared" si="57"/>
        <v>0.11712268135039311</v>
      </c>
      <c r="AJ222" s="22">
        <f t="shared" si="57"/>
        <v>0.11917617860235387</v>
      </c>
      <c r="AK222" s="22">
        <f t="shared" si="57"/>
        <v>0.12087559132388727</v>
      </c>
      <c r="AL222" s="22">
        <f t="shared" si="57"/>
        <v>0.12253362683439008</v>
      </c>
      <c r="AM222" s="22">
        <f t="shared" si="57"/>
        <v>0.12416077720283632</v>
      </c>
      <c r="AN222" s="22">
        <f t="shared" si="57"/>
        <v>0.12595653170767893</v>
      </c>
      <c r="AO222" s="22">
        <f t="shared" si="57"/>
        <v>0.12748901145113314</v>
      </c>
      <c r="AP222" s="22">
        <f t="shared" si="57"/>
        <v>0.12905901172767434</v>
      </c>
      <c r="AQ222" s="22">
        <f t="shared" si="57"/>
        <v>0.13067807527102665</v>
      </c>
      <c r="AR222" s="22">
        <f t="shared" si="57"/>
        <v>0.13235759915470238</v>
      </c>
      <c r="AS222" s="22">
        <f t="shared" si="57"/>
        <v>0.13400231153975686</v>
      </c>
      <c r="AT222" s="22">
        <f t="shared" si="57"/>
        <v>0.13234442185593281</v>
      </c>
      <c r="AU222" s="22">
        <f t="shared" si="57"/>
        <v>0.13021756515841126</v>
      </c>
      <c r="AV222" s="22">
        <f t="shared" si="57"/>
        <v>0.12826513885154414</v>
      </c>
      <c r="AW222" s="22">
        <f t="shared" si="57"/>
        <v>0.12619646733614942</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2.6319074707598693E-2</v>
      </c>
      <c r="T223" s="22">
        <f t="shared" si="57"/>
        <v>2.665107312597589E-2</v>
      </c>
      <c r="U223" s="22">
        <f t="shared" si="57"/>
        <v>2.6645572099233621E-2</v>
      </c>
      <c r="V223" s="22">
        <f t="shared" si="57"/>
        <v>2.6556256356867022E-2</v>
      </c>
      <c r="W223" s="22">
        <f t="shared" si="57"/>
        <v>2.6534927843355968E-2</v>
      </c>
      <c r="X223" s="22">
        <f t="shared" si="57"/>
        <v>2.6596912358301347E-2</v>
      </c>
      <c r="Y223" s="22">
        <f t="shared" si="57"/>
        <v>2.6705334421045616E-2</v>
      </c>
      <c r="Z223" s="22">
        <f t="shared" si="57"/>
        <v>2.6866264503881229E-2</v>
      </c>
      <c r="AA223" s="22">
        <f t="shared" si="57"/>
        <v>2.7008457733753585E-2</v>
      </c>
      <c r="AB223" s="22">
        <f t="shared" si="57"/>
        <v>2.7196754457709631E-2</v>
      </c>
      <c r="AC223" s="22">
        <f t="shared" si="57"/>
        <v>2.7371625997206581E-2</v>
      </c>
      <c r="AD223" s="22">
        <f t="shared" si="57"/>
        <v>2.7680056905378978E-2</v>
      </c>
      <c r="AE223" s="22">
        <f t="shared" si="57"/>
        <v>2.8021330508430822E-2</v>
      </c>
      <c r="AF223" s="22">
        <f t="shared" si="57"/>
        <v>2.8389319443259262E-2</v>
      </c>
      <c r="AG223" s="22">
        <f t="shared" si="57"/>
        <v>2.8862812211564656E-2</v>
      </c>
      <c r="AH223" s="22">
        <f t="shared" si="57"/>
        <v>2.9261289713536844E-2</v>
      </c>
      <c r="AI223" s="22">
        <f t="shared" si="57"/>
        <v>2.9714471519151932E-2</v>
      </c>
      <c r="AJ223" s="22">
        <f t="shared" si="57"/>
        <v>3.0235451613737516E-2</v>
      </c>
      <c r="AK223" s="22">
        <f t="shared" si="57"/>
        <v>3.0666599110798456E-2</v>
      </c>
      <c r="AL223" s="22">
        <f t="shared" si="57"/>
        <v>3.108724905141232E-2</v>
      </c>
      <c r="AM223" s="22">
        <f t="shared" si="57"/>
        <v>3.1500063313544227E-2</v>
      </c>
      <c r="AN223" s="22">
        <f t="shared" si="57"/>
        <v>3.1955653088934513E-2</v>
      </c>
      <c r="AO223" s="22">
        <f t="shared" si="57"/>
        <v>3.2344449051983859E-2</v>
      </c>
      <c r="AP223" s="22">
        <f t="shared" si="57"/>
        <v>3.2742764117558373E-2</v>
      </c>
      <c r="AQ223" s="22">
        <f t="shared" si="57"/>
        <v>3.3153526721282502E-2</v>
      </c>
      <c r="AR223" s="22">
        <f t="shared" si="57"/>
        <v>3.3579628344228743E-2</v>
      </c>
      <c r="AS223" s="22">
        <f t="shared" si="57"/>
        <v>3.3996898157038859E-2</v>
      </c>
      <c r="AT223" s="22">
        <f t="shared" si="57"/>
        <v>3.3576285213210287E-2</v>
      </c>
      <c r="AU223" s="22">
        <f t="shared" si="57"/>
        <v>3.3036693547145599E-2</v>
      </c>
      <c r="AV223" s="22">
        <f t="shared" si="57"/>
        <v>3.2541355537293495E-2</v>
      </c>
      <c r="AW223" s="22">
        <f t="shared" si="57"/>
        <v>3.2016525674128216E-2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0.1694572187378483</v>
      </c>
      <c r="T224" s="22">
        <f t="shared" si="57"/>
        <v>0.17369427478210367</v>
      </c>
      <c r="U224" s="22">
        <f t="shared" si="57"/>
        <v>0.1768131057755892</v>
      </c>
      <c r="V224" s="22">
        <f t="shared" si="57"/>
        <v>0.17965074126679934</v>
      </c>
      <c r="W224" s="22">
        <f t="shared" si="57"/>
        <v>0.18274864304927863</v>
      </c>
      <c r="X224" s="22">
        <f t="shared" si="57"/>
        <v>0.1861825637635465</v>
      </c>
      <c r="Y224" s="22">
        <f t="shared" si="57"/>
        <v>0.18967611805415169</v>
      </c>
      <c r="Z224" s="22">
        <f t="shared" si="57"/>
        <v>0.19341928509397394</v>
      </c>
      <c r="AA224" s="22">
        <f t="shared" si="57"/>
        <v>0.19714095701524945</v>
      </c>
      <c r="AB224" s="22">
        <f t="shared" si="57"/>
        <v>0.20110384145707455</v>
      </c>
      <c r="AC224" s="22">
        <f t="shared" si="57"/>
        <v>0.2050726090672485</v>
      </c>
      <c r="AD224" s="22">
        <f t="shared" si="57"/>
        <v>0.20954316940380951</v>
      </c>
      <c r="AE224" s="22">
        <f t="shared" si="57"/>
        <v>0.21424057361919366</v>
      </c>
      <c r="AF224" s="22">
        <f t="shared" si="57"/>
        <v>0.21914846410917607</v>
      </c>
      <c r="AG224" s="22">
        <f t="shared" si="57"/>
        <v>0.2246325818312267</v>
      </c>
      <c r="AH224" s="22">
        <f t="shared" si="57"/>
        <v>0.22989125878958455</v>
      </c>
      <c r="AI224" s="22">
        <f t="shared" si="57"/>
        <v>0.23539239907576345</v>
      </c>
      <c r="AJ224" s="22">
        <f t="shared" si="57"/>
        <v>0.24133916380758769</v>
      </c>
      <c r="AK224" s="22">
        <f t="shared" si="57"/>
        <v>0.24698380632771536</v>
      </c>
      <c r="AL224" s="22">
        <f t="shared" si="57"/>
        <v>0.25269949014179416</v>
      </c>
      <c r="AM224" s="22">
        <f t="shared" si="57"/>
        <v>0.25850005270754473</v>
      </c>
      <c r="AN224" s="22">
        <f t="shared" si="57"/>
        <v>0.26452971480793125</v>
      </c>
      <c r="AO224" s="22">
        <f t="shared" si="57"/>
        <v>0.27034457580906046</v>
      </c>
      <c r="AP224" s="22">
        <f t="shared" si="57"/>
        <v>0.27633776869841881</v>
      </c>
      <c r="AQ224" s="22">
        <f t="shared" si="57"/>
        <v>0.28253177033948046</v>
      </c>
      <c r="AR224" s="22">
        <f t="shared" si="57"/>
        <v>0.28895027075659063</v>
      </c>
      <c r="AS224" s="22">
        <f t="shared" si="57"/>
        <v>0.29534349420295908</v>
      </c>
      <c r="AT224" s="22">
        <f t="shared" si="57"/>
        <v>0.29704917118681207</v>
      </c>
      <c r="AU224" s="22">
        <f t="shared" si="57"/>
        <v>0.29802857766922514</v>
      </c>
      <c r="AV224" s="22">
        <f t="shared" si="57"/>
        <v>0.29921998872986261</v>
      </c>
      <c r="AW224" s="22">
        <f t="shared" si="57"/>
        <v>0.30018774851150792</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0.69481186977108778</v>
      </c>
      <c r="T225" s="22">
        <f t="shared" si="57"/>
        <v>0.7219871849023497</v>
      </c>
      <c r="U225" s="22">
        <f t="shared" si="57"/>
        <v>0.73541065892626067</v>
      </c>
      <c r="V225" s="22">
        <f t="shared" si="57"/>
        <v>0.74525421321611574</v>
      </c>
      <c r="W225" s="22">
        <f t="shared" si="57"/>
        <v>0.75789063432929149</v>
      </c>
      <c r="X225" s="22">
        <f t="shared" si="57"/>
        <v>0.77411512396200799</v>
      </c>
      <c r="Y225" s="22">
        <f t="shared" si="57"/>
        <v>0.79312996318615692</v>
      </c>
      <c r="Z225" s="22">
        <f t="shared" si="57"/>
        <v>0.81463946306029111</v>
      </c>
      <c r="AA225" s="22">
        <f t="shared" si="57"/>
        <v>0.83553991651908022</v>
      </c>
      <c r="AB225" s="22">
        <f t="shared" si="57"/>
        <v>0.85877452956478462</v>
      </c>
      <c r="AC225" s="22">
        <f t="shared" si="57"/>
        <v>0.88168807149192097</v>
      </c>
      <c r="AD225" s="22">
        <f t="shared" si="57"/>
        <v>0.91168344087441522</v>
      </c>
      <c r="AE225" s="22">
        <f t="shared" si="57"/>
        <v>0.94371383783047957</v>
      </c>
      <c r="AF225" s="22">
        <f t="shared" si="57"/>
        <v>0.97756316885434025</v>
      </c>
      <c r="AG225" s="22">
        <f t="shared" si="57"/>
        <v>1.0171319061592836</v>
      </c>
      <c r="AH225" s="22">
        <f t="shared" si="57"/>
        <v>1.0537445956296347</v>
      </c>
      <c r="AI225" s="22">
        <f t="shared" si="57"/>
        <v>1.0942466666418447</v>
      </c>
      <c r="AJ225" s="22">
        <f t="shared" si="57"/>
        <v>1.1389343058612464</v>
      </c>
      <c r="AK225" s="22">
        <f t="shared" si="57"/>
        <v>1.1798977088359501</v>
      </c>
      <c r="AL225" s="22">
        <f t="shared" si="57"/>
        <v>1.2210980276017456</v>
      </c>
      <c r="AM225" s="22">
        <f t="shared" si="57"/>
        <v>1.2626787575514014</v>
      </c>
      <c r="AN225" s="22">
        <f t="shared" si="57"/>
        <v>1.3077921773279642</v>
      </c>
      <c r="AO225" s="22">
        <f t="shared" si="57"/>
        <v>1.3502012246194735</v>
      </c>
      <c r="AP225" s="22">
        <f t="shared" si="57"/>
        <v>1.3939554721411731</v>
      </c>
      <c r="AQ225" s="22">
        <f t="shared" si="57"/>
        <v>1.4392632541679586</v>
      </c>
      <c r="AR225" s="22">
        <f t="shared" si="57"/>
        <v>1.4863406838928872</v>
      </c>
      <c r="AS225" s="22">
        <f t="shared" si="57"/>
        <v>1.5343337799328283</v>
      </c>
      <c r="AT225" s="22">
        <f t="shared" si="57"/>
        <v>1.5352270664045529</v>
      </c>
      <c r="AU225" s="22">
        <f t="shared" si="57"/>
        <v>1.5289642190033834</v>
      </c>
      <c r="AV225" s="22">
        <f t="shared" si="57"/>
        <v>1.5248875988606585</v>
      </c>
      <c r="AW225" s="22">
        <f t="shared" si="57"/>
        <v>1.5186954714586725</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1.0853910244455613</v>
      </c>
      <c r="T227" s="22">
        <f t="shared" si="57"/>
        <v>1.09693735602665</v>
      </c>
      <c r="U227" s="22">
        <f t="shared" si="57"/>
        <v>1.1043919922812833</v>
      </c>
      <c r="V227" s="22">
        <f t="shared" si="57"/>
        <v>1.1109212574584857</v>
      </c>
      <c r="W227" s="22">
        <f t="shared" si="57"/>
        <v>1.1185301810398671</v>
      </c>
      <c r="X227" s="22">
        <f t="shared" si="57"/>
        <v>1.1274725193075703</v>
      </c>
      <c r="Y227" s="22">
        <f t="shared" si="57"/>
        <v>1.1364044870183674</v>
      </c>
      <c r="Z227" s="22">
        <f t="shared" si="57"/>
        <v>1.1463113423490328</v>
      </c>
      <c r="AA227" s="22">
        <f t="shared" si="57"/>
        <v>1.1561936131409218</v>
      </c>
      <c r="AB227" s="22">
        <f t="shared" si="57"/>
        <v>1.1669938950014815</v>
      </c>
      <c r="AC227" s="22">
        <f t="shared" si="57"/>
        <v>1.1778525979787933</v>
      </c>
      <c r="AD227" s="22">
        <f t="shared" si="57"/>
        <v>1.1902878886565658</v>
      </c>
      <c r="AE227" s="22">
        <f t="shared" si="57"/>
        <v>1.2035425738564178</v>
      </c>
      <c r="AF227" s="22">
        <f t="shared" ref="L227:AW234" si="58">AF1483</f>
        <v>1.2175465666497338</v>
      </c>
      <c r="AG227" s="22">
        <f t="shared" si="58"/>
        <v>1.233578530655929</v>
      </c>
      <c r="AH227" s="22">
        <f t="shared" si="58"/>
        <v>1.2487981721452868</v>
      </c>
      <c r="AI227" s="22">
        <f t="shared" si="58"/>
        <v>1.2646160486466733</v>
      </c>
      <c r="AJ227" s="22">
        <f t="shared" si="58"/>
        <v>1.2819627600707664</v>
      </c>
      <c r="AK227" s="22">
        <f t="shared" si="58"/>
        <v>1.2982249372764665</v>
      </c>
      <c r="AL227" s="22">
        <f t="shared" si="58"/>
        <v>1.3147049465844374</v>
      </c>
      <c r="AM227" s="22">
        <f t="shared" si="58"/>
        <v>1.3314478164928489</v>
      </c>
      <c r="AN227" s="22">
        <f t="shared" si="58"/>
        <v>1.3487269655969951</v>
      </c>
      <c r="AO227" s="22">
        <f t="shared" si="58"/>
        <v>1.3652326177831018</v>
      </c>
      <c r="AP227" s="22">
        <f t="shared" si="58"/>
        <v>1.3823135447676738</v>
      </c>
      <c r="AQ227" s="22">
        <f t="shared" si="58"/>
        <v>1.4000403182746579</v>
      </c>
      <c r="AR227" s="22">
        <f t="shared" si="58"/>
        <v>1.4184869036387528</v>
      </c>
      <c r="AS227" s="22">
        <f t="shared" si="58"/>
        <v>1.4365815273393354</v>
      </c>
      <c r="AT227" s="22">
        <f t="shared" si="58"/>
        <v>1.4388464310296312</v>
      </c>
      <c r="AU227" s="22">
        <f t="shared" si="58"/>
        <v>1.4387260097755952</v>
      </c>
      <c r="AV227" s="22">
        <f t="shared" si="58"/>
        <v>1.4393803521911404</v>
      </c>
      <c r="AW227" s="22">
        <f t="shared" si="58"/>
        <v>1.4393468721758584</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0.73915871398806998</v>
      </c>
      <c r="T228" s="22">
        <f t="shared" si="58"/>
        <v>0.74702184479580513</v>
      </c>
      <c r="U228" s="22">
        <f t="shared" si="58"/>
        <v>0.75209850309048576</v>
      </c>
      <c r="V228" s="22">
        <f t="shared" si="58"/>
        <v>0.75654497734996606</v>
      </c>
      <c r="W228" s="22">
        <f t="shared" si="58"/>
        <v>0.76172670636980955</v>
      </c>
      <c r="X228" s="22">
        <f t="shared" si="58"/>
        <v>0.76781649991437861</v>
      </c>
      <c r="Y228" s="22">
        <f t="shared" si="58"/>
        <v>0.77389923103873848</v>
      </c>
      <c r="Z228" s="22">
        <f t="shared" si="58"/>
        <v>0.7806458673024953</v>
      </c>
      <c r="AA228" s="22">
        <f t="shared" si="58"/>
        <v>0.7873757613271356</v>
      </c>
      <c r="AB228" s="22">
        <f t="shared" si="58"/>
        <v>0.79473082717065313</v>
      </c>
      <c r="AC228" s="22">
        <f t="shared" si="58"/>
        <v>0.80212567819440128</v>
      </c>
      <c r="AD228" s="22">
        <f t="shared" si="58"/>
        <v>0.81059419622931417</v>
      </c>
      <c r="AE228" s="22">
        <f t="shared" si="58"/>
        <v>0.81962072754013304</v>
      </c>
      <c r="AF228" s="22">
        <f t="shared" si="58"/>
        <v>0.82915754244892892</v>
      </c>
      <c r="AG228" s="22">
        <f t="shared" si="58"/>
        <v>0.84007541962925247</v>
      </c>
      <c r="AH228" s="22">
        <f t="shared" si="58"/>
        <v>0.8504400996176279</v>
      </c>
      <c r="AI228" s="22">
        <f t="shared" si="58"/>
        <v>0.86121218174237102</v>
      </c>
      <c r="AJ228" s="22">
        <f t="shared" si="58"/>
        <v>0.87302541090990016</v>
      </c>
      <c r="AK228" s="22">
        <f t="shared" si="58"/>
        <v>0.88410006485422588</v>
      </c>
      <c r="AL228" s="22">
        <f t="shared" si="58"/>
        <v>0.895323063950624</v>
      </c>
      <c r="AM228" s="22">
        <f t="shared" si="58"/>
        <v>0.90672507291443771</v>
      </c>
      <c r="AN228" s="22">
        <f t="shared" si="58"/>
        <v>0.91849229167981572</v>
      </c>
      <c r="AO228" s="22">
        <f t="shared" si="58"/>
        <v>0.92973275375167519</v>
      </c>
      <c r="AP228" s="22">
        <f t="shared" si="58"/>
        <v>0.94136498189737039</v>
      </c>
      <c r="AQ228" s="22">
        <f t="shared" si="58"/>
        <v>0.9534370359437665</v>
      </c>
      <c r="AR228" s="22">
        <f t="shared" si="58"/>
        <v>0.96599928678987079</v>
      </c>
      <c r="AS228" s="22">
        <f t="shared" si="58"/>
        <v>0.97832184933497102</v>
      </c>
      <c r="AT228" s="22">
        <f t="shared" si="58"/>
        <v>0.97986426424473227</v>
      </c>
      <c r="AU228" s="22">
        <f t="shared" si="58"/>
        <v>0.97978225654680107</v>
      </c>
      <c r="AV228" s="22">
        <f t="shared" si="58"/>
        <v>0.98022786820885532</v>
      </c>
      <c r="AW228" s="22">
        <f t="shared" si="58"/>
        <v>0.98020506808937535</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12.325247444726241</v>
      </c>
      <c r="T229" s="22">
        <f t="shared" si="58"/>
        <v>12.524639138960005</v>
      </c>
      <c r="U229" s="22">
        <f t="shared" si="58"/>
        <v>12.567810200037233</v>
      </c>
      <c r="V229" s="22">
        <f t="shared" si="58"/>
        <v>12.570554692791868</v>
      </c>
      <c r="W229" s="22">
        <f t="shared" si="58"/>
        <v>12.602631384472735</v>
      </c>
      <c r="X229" s="22">
        <f t="shared" si="58"/>
        <v>12.671353511408064</v>
      </c>
      <c r="Y229" s="22">
        <f t="shared" si="58"/>
        <v>12.755742240315671</v>
      </c>
      <c r="Z229" s="22">
        <f t="shared" si="58"/>
        <v>12.863058762637944</v>
      </c>
      <c r="AA229" s="22">
        <f t="shared" si="58"/>
        <v>12.960495150244173</v>
      </c>
      <c r="AB229" s="22">
        <f t="shared" si="58"/>
        <v>13.078102542441465</v>
      </c>
      <c r="AC229" s="22">
        <f t="shared" si="58"/>
        <v>13.188396301913251</v>
      </c>
      <c r="AD229" s="22">
        <f t="shared" si="58"/>
        <v>13.244220949320413</v>
      </c>
      <c r="AE229" s="22">
        <f t="shared" si="58"/>
        <v>13.309472649960661</v>
      </c>
      <c r="AF229" s="22">
        <f t="shared" si="58"/>
        <v>13.380940490418174</v>
      </c>
      <c r="AG229" s="22">
        <f t="shared" si="58"/>
        <v>13.493647051578849</v>
      </c>
      <c r="AH229" s="22">
        <f t="shared" si="58"/>
        <v>13.565825288313883</v>
      </c>
      <c r="AI229" s="22">
        <f t="shared" si="58"/>
        <v>13.652876993626553</v>
      </c>
      <c r="AJ229" s="22">
        <f t="shared" si="58"/>
        <v>13.762489109468207</v>
      </c>
      <c r="AK229" s="22">
        <f t="shared" si="58"/>
        <v>13.825318292639412</v>
      </c>
      <c r="AL229" s="22">
        <f t="shared" si="58"/>
        <v>13.876388257850191</v>
      </c>
      <c r="AM229" s="22">
        <f t="shared" si="58"/>
        <v>13.916807739405025</v>
      </c>
      <c r="AN229" s="22">
        <f t="shared" si="58"/>
        <v>14.036891138999511</v>
      </c>
      <c r="AO229" s="22">
        <f t="shared" si="58"/>
        <v>14.124418841727168</v>
      </c>
      <c r="AP229" s="22">
        <f t="shared" si="58"/>
        <v>14.211673919622562</v>
      </c>
      <c r="AQ229" s="22">
        <f t="shared" si="58"/>
        <v>14.299711058111765</v>
      </c>
      <c r="AR229" s="22">
        <f t="shared" si="58"/>
        <v>14.389532011572156</v>
      </c>
      <c r="AS229" s="22">
        <f t="shared" si="58"/>
        <v>14.469012278397027</v>
      </c>
      <c r="AT229" s="22">
        <f t="shared" si="58"/>
        <v>14.202224916686683</v>
      </c>
      <c r="AU229" s="22">
        <f t="shared" si="58"/>
        <v>13.887057595510665</v>
      </c>
      <c r="AV229" s="22">
        <f t="shared" si="58"/>
        <v>13.590203624352148</v>
      </c>
      <c r="AW229" s="22">
        <f t="shared" si="58"/>
        <v>13.281924599425876</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7.7501255499693285</v>
      </c>
      <c r="T230" s="22">
        <f t="shared" si="58"/>
        <v>7.8755032083784462</v>
      </c>
      <c r="U230" s="22">
        <f t="shared" si="58"/>
        <v>7.902649206458757</v>
      </c>
      <c r="V230" s="22">
        <f t="shared" si="58"/>
        <v>7.9043749457199617</v>
      </c>
      <c r="W230" s="22">
        <f t="shared" si="58"/>
        <v>7.9245447953614576</v>
      </c>
      <c r="X230" s="22">
        <f t="shared" si="58"/>
        <v>7.9677573242943041</v>
      </c>
      <c r="Y230" s="22">
        <f t="shared" si="58"/>
        <v>8.0208210252032988</v>
      </c>
      <c r="Z230" s="22">
        <f t="shared" si="58"/>
        <v>8.0883017411332307</v>
      </c>
      <c r="AA230" s="22">
        <f t="shared" si="58"/>
        <v>8.1495698203722267</v>
      </c>
      <c r="AB230" s="22">
        <f t="shared" si="58"/>
        <v>8.2235214435928654</v>
      </c>
      <c r="AC230" s="22">
        <f t="shared" si="58"/>
        <v>8.2928742486475198</v>
      </c>
      <c r="AD230" s="22">
        <f t="shared" si="58"/>
        <v>8.3279768320340608</v>
      </c>
      <c r="AE230" s="22">
        <f t="shared" si="58"/>
        <v>8.3690071541090365</v>
      </c>
      <c r="AF230" s="22">
        <f t="shared" si="58"/>
        <v>8.4139461899227097</v>
      </c>
      <c r="AG230" s="22">
        <f t="shared" si="58"/>
        <v>8.4848161666284714</v>
      </c>
      <c r="AH230" s="22">
        <f t="shared" si="58"/>
        <v>8.530201900195328</v>
      </c>
      <c r="AI230" s="22">
        <f t="shared" si="58"/>
        <v>8.584940082819065</v>
      </c>
      <c r="AJ230" s="22">
        <f t="shared" si="58"/>
        <v>8.6538642698084374</v>
      </c>
      <c r="AK230" s="22">
        <f t="shared" si="58"/>
        <v>8.6933713109418971</v>
      </c>
      <c r="AL230" s="22">
        <f t="shared" si="58"/>
        <v>8.7254841463223691</v>
      </c>
      <c r="AM230" s="22">
        <f t="shared" si="58"/>
        <v>8.7508999489761869</v>
      </c>
      <c r="AN230" s="22">
        <f t="shared" si="58"/>
        <v>8.8264084876483775</v>
      </c>
      <c r="AO230" s="22">
        <f t="shared" si="58"/>
        <v>8.881445977831179</v>
      </c>
      <c r="AP230" s="22">
        <f t="shared" si="58"/>
        <v>8.9363120412992192</v>
      </c>
      <c r="AQ230" s="22">
        <f t="shared" si="58"/>
        <v>8.9916698651004179</v>
      </c>
      <c r="AR230" s="22">
        <f t="shared" si="58"/>
        <v>9.0481493531965231</v>
      </c>
      <c r="AS230" s="22">
        <f t="shared" si="58"/>
        <v>9.0981266091826836</v>
      </c>
      <c r="AT230" s="22">
        <f t="shared" si="58"/>
        <v>8.9303705006199348</v>
      </c>
      <c r="AU230" s="22">
        <f t="shared" si="58"/>
        <v>8.7321930344623038</v>
      </c>
      <c r="AV230" s="22">
        <f t="shared" si="58"/>
        <v>8.5455310175897825</v>
      </c>
      <c r="AW230" s="22">
        <f t="shared" si="58"/>
        <v>8.351684917678579</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5.9181769692815109</v>
      </c>
      <c r="T232" s="22">
        <f t="shared" si="58"/>
        <v>5.9271012110466588</v>
      </c>
      <c r="U232" s="22">
        <f t="shared" si="58"/>
        <v>5.9370587028200514</v>
      </c>
      <c r="V232" s="22">
        <f t="shared" si="58"/>
        <v>5.9482796495098214</v>
      </c>
      <c r="W232" s="22">
        <f t="shared" si="58"/>
        <v>5.9608881842296846</v>
      </c>
      <c r="X232" s="22">
        <f t="shared" si="58"/>
        <v>5.9748419496292788</v>
      </c>
      <c r="Y232" s="22">
        <f t="shared" si="58"/>
        <v>5.9834399835939589</v>
      </c>
      <c r="Z232" s="22">
        <f t="shared" si="58"/>
        <v>5.9931618632020998</v>
      </c>
      <c r="AA232" s="22">
        <f t="shared" si="58"/>
        <v>6.003856625338293</v>
      </c>
      <c r="AB232" s="22">
        <f t="shared" si="58"/>
        <v>6.0155727738574276</v>
      </c>
      <c r="AC232" s="22">
        <f t="shared" si="58"/>
        <v>6.0281831289583518</v>
      </c>
      <c r="AD232" s="22">
        <f t="shared" si="58"/>
        <v>6.0365540939646305</v>
      </c>
      <c r="AE232" s="22">
        <f t="shared" si="58"/>
        <v>6.0457750976895239</v>
      </c>
      <c r="AF232" s="22">
        <f t="shared" si="58"/>
        <v>6.0558065326370212</v>
      </c>
      <c r="AG232" s="22">
        <f t="shared" si="58"/>
        <v>6.0667463838916067</v>
      </c>
      <c r="AH232" s="22">
        <f t="shared" si="58"/>
        <v>6.0782837810733277</v>
      </c>
      <c r="AI232" s="22">
        <f t="shared" si="58"/>
        <v>6.0855789406645071</v>
      </c>
      <c r="AJ232" s="22">
        <f t="shared" si="58"/>
        <v>6.0936189140776911</v>
      </c>
      <c r="AK232" s="22">
        <f t="shared" si="58"/>
        <v>6.1021204156892965</v>
      </c>
      <c r="AL232" s="22">
        <f t="shared" si="58"/>
        <v>6.1111928137735152</v>
      </c>
      <c r="AM232" s="22">
        <f t="shared" si="58"/>
        <v>6.1208215062438702</v>
      </c>
      <c r="AN232" s="22">
        <f t="shared" si="58"/>
        <v>6.1264011356017924</v>
      </c>
      <c r="AO232" s="22">
        <f t="shared" si="58"/>
        <v>6.1323705848771555</v>
      </c>
      <c r="AP232" s="22">
        <f t="shared" si="58"/>
        <v>6.1388481267463657</v>
      </c>
      <c r="AQ232" s="22">
        <f t="shared" si="58"/>
        <v>6.1458256221693546</v>
      </c>
      <c r="AR232" s="22">
        <f t="shared" si="58"/>
        <v>6.1532962848637549</v>
      </c>
      <c r="AS232" s="22">
        <f t="shared" si="58"/>
        <v>6.1564793871659846</v>
      </c>
      <c r="AT232" s="22">
        <f t="shared" si="58"/>
        <v>6.1584590809862165</v>
      </c>
      <c r="AU232" s="22">
        <f t="shared" si="58"/>
        <v>6.1605632042173175</v>
      </c>
      <c r="AV232" s="22">
        <f t="shared" si="58"/>
        <v>6.1630950141463323</v>
      </c>
      <c r="AW232" s="22">
        <f t="shared" si="58"/>
        <v>6.1658978552485229</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0.66064329527678245</v>
      </c>
      <c r="T233" s="22">
        <f t="shared" si="58"/>
        <v>0.66163950416309592</v>
      </c>
      <c r="U233" s="22">
        <f t="shared" si="58"/>
        <v>0.66275105425901415</v>
      </c>
      <c r="V233" s="22">
        <f t="shared" si="58"/>
        <v>0.66400364322952532</v>
      </c>
      <c r="W233" s="22">
        <f t="shared" si="58"/>
        <v>0.66541112799538771</v>
      </c>
      <c r="X233" s="22">
        <f t="shared" si="58"/>
        <v>0.66696878022561945</v>
      </c>
      <c r="Y233" s="22">
        <f t="shared" si="58"/>
        <v>0.66792857468949085</v>
      </c>
      <c r="Z233" s="22">
        <f t="shared" si="58"/>
        <v>0.66901382351086669</v>
      </c>
      <c r="AA233" s="22">
        <f t="shared" si="58"/>
        <v>0.67020767474859222</v>
      </c>
      <c r="AB233" s="22">
        <f t="shared" si="58"/>
        <v>0.67151554286504256</v>
      </c>
      <c r="AC233" s="22">
        <f t="shared" si="58"/>
        <v>0.67292323083918171</v>
      </c>
      <c r="AD233" s="22">
        <f t="shared" si="58"/>
        <v>0.6738576777026497</v>
      </c>
      <c r="AE233" s="22">
        <f t="shared" si="58"/>
        <v>0.67488701398613604</v>
      </c>
      <c r="AF233" s="22">
        <f t="shared" si="58"/>
        <v>0.67600681832359799</v>
      </c>
      <c r="AG233" s="22">
        <f t="shared" si="58"/>
        <v>0.67722802874366161</v>
      </c>
      <c r="AH233" s="22">
        <f t="shared" si="58"/>
        <v>0.67851594293288087</v>
      </c>
      <c r="AI233" s="22">
        <f t="shared" si="58"/>
        <v>0.67933029814680956</v>
      </c>
      <c r="AJ233" s="22">
        <f t="shared" si="58"/>
        <v>0.68022779657532806</v>
      </c>
      <c r="AK233" s="22">
        <f t="shared" si="58"/>
        <v>0.68117681517829387</v>
      </c>
      <c r="AL233" s="22">
        <f t="shared" si="58"/>
        <v>0.68218956268441466</v>
      </c>
      <c r="AM233" s="22">
        <f t="shared" si="58"/>
        <v>0.68326440906968477</v>
      </c>
      <c r="AN233" s="22">
        <f t="shared" si="58"/>
        <v>0.68388726045526749</v>
      </c>
      <c r="AO233" s="22">
        <f t="shared" si="58"/>
        <v>0.68455362725381597</v>
      </c>
      <c r="AP233" s="22">
        <f t="shared" si="58"/>
        <v>0.68527671218824437</v>
      </c>
      <c r="AQ233" s="22">
        <f t="shared" si="58"/>
        <v>0.68605560670136023</v>
      </c>
      <c r="AR233" s="22">
        <f t="shared" si="58"/>
        <v>0.68688955324367351</v>
      </c>
      <c r="AS233" s="22">
        <f t="shared" si="58"/>
        <v>0.68724488144779139</v>
      </c>
      <c r="AT233" s="22">
        <f t="shared" si="58"/>
        <v>0.68746587373237966</v>
      </c>
      <c r="AU233" s="22">
        <f t="shared" si="58"/>
        <v>0.68770075601323688</v>
      </c>
      <c r="AV233" s="22">
        <f t="shared" si="58"/>
        <v>0.68798338075784993</v>
      </c>
      <c r="AW233" s="22">
        <f t="shared" si="58"/>
        <v>0.68829626058410398</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0.7464781825064456</v>
      </c>
      <c r="T234" s="22">
        <f t="shared" si="58"/>
        <v>0.74863002156579395</v>
      </c>
      <c r="U234" s="22">
        <f t="shared" ref="L234:AW240" si="59">U1490</f>
        <v>0.75091746658672776</v>
      </c>
      <c r="V234" s="22">
        <f t="shared" si="59"/>
        <v>0.75338809394798667</v>
      </c>
      <c r="W234" s="22">
        <f t="shared" si="59"/>
        <v>0.75606837993222509</v>
      </c>
      <c r="X234" s="22">
        <f t="shared" si="59"/>
        <v>0.75895261595518615</v>
      </c>
      <c r="Y234" s="22">
        <f t="shared" si="59"/>
        <v>0.76077738230367509</v>
      </c>
      <c r="Z234" s="22">
        <f t="shared" si="59"/>
        <v>0.76277372839128377</v>
      </c>
      <c r="AA234" s="22">
        <f t="shared" si="59"/>
        <v>0.76491475023808209</v>
      </c>
      <c r="AB234" s="22">
        <f t="shared" si="59"/>
        <v>0.76721097681759343</v>
      </c>
      <c r="AC234" s="22">
        <f t="shared" si="59"/>
        <v>0.76963976535470546</v>
      </c>
      <c r="AD234" s="22">
        <f t="shared" si="59"/>
        <v>0.7712432299948937</v>
      </c>
      <c r="AE234" s="22">
        <f t="shared" si="59"/>
        <v>0.77297703930552408</v>
      </c>
      <c r="AF234" s="22">
        <f t="shared" si="59"/>
        <v>0.77483459705191127</v>
      </c>
      <c r="AG234" s="22">
        <f t="shared" si="59"/>
        <v>0.77683479875233064</v>
      </c>
      <c r="AH234" s="22">
        <f t="shared" si="59"/>
        <v>0.77892052003868284</v>
      </c>
      <c r="AI234" s="22">
        <f t="shared" si="59"/>
        <v>0.78019721397868425</v>
      </c>
      <c r="AJ234" s="22">
        <f t="shared" si="59"/>
        <v>0.78159134623501669</v>
      </c>
      <c r="AK234" s="22">
        <f t="shared" si="59"/>
        <v>0.78305103731798498</v>
      </c>
      <c r="AL234" s="22">
        <f t="shared" si="59"/>
        <v>0.78459696007748103</v>
      </c>
      <c r="AM234" s="22">
        <f t="shared" si="59"/>
        <v>0.78622681554218177</v>
      </c>
      <c r="AN234" s="22">
        <f t="shared" si="59"/>
        <v>0.78709674749701031</v>
      </c>
      <c r="AO234" s="22">
        <f t="shared" si="59"/>
        <v>0.78802372939145959</v>
      </c>
      <c r="AP234" s="22">
        <f t="shared" si="59"/>
        <v>0.78902971089169649</v>
      </c>
      <c r="AQ234" s="22">
        <f t="shared" si="59"/>
        <v>0.79011340226109594</v>
      </c>
      <c r="AR234" s="22">
        <f t="shared" si="59"/>
        <v>0.79127373722038208</v>
      </c>
      <c r="AS234" s="22">
        <f t="shared" si="59"/>
        <v>0.79164192505284225</v>
      </c>
      <c r="AT234" s="22">
        <f t="shared" si="59"/>
        <v>0.79178199817423089</v>
      </c>
      <c r="AU234" s="22">
        <f t="shared" si="59"/>
        <v>0.79193604722959032</v>
      </c>
      <c r="AV234" s="22">
        <f t="shared" si="59"/>
        <v>0.79215924316674524</v>
      </c>
      <c r="AW234" s="22">
        <f t="shared" si="59"/>
        <v>0.79242332845927566</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1.2354062291178025</v>
      </c>
      <c r="T235" s="22">
        <f t="shared" si="59"/>
        <v>1.238967479051527</v>
      </c>
      <c r="U235" s="22">
        <f t="shared" si="59"/>
        <v>1.2427531540971624</v>
      </c>
      <c r="V235" s="22">
        <f t="shared" si="59"/>
        <v>1.2468419921951222</v>
      </c>
      <c r="W235" s="22">
        <f t="shared" si="59"/>
        <v>1.2512778110553961</v>
      </c>
      <c r="X235" s="22">
        <f t="shared" si="59"/>
        <v>1.2560511630869964</v>
      </c>
      <c r="Y235" s="22">
        <f t="shared" si="59"/>
        <v>1.2590711143279534</v>
      </c>
      <c r="Z235" s="22">
        <f t="shared" si="59"/>
        <v>1.2623750265519189</v>
      </c>
      <c r="AA235" s="22">
        <f t="shared" si="59"/>
        <v>1.2659183742185991</v>
      </c>
      <c r="AB235" s="22">
        <f t="shared" si="59"/>
        <v>1.2697185825653041</v>
      </c>
      <c r="AC235" s="22">
        <f t="shared" si="59"/>
        <v>1.2737381782591577</v>
      </c>
      <c r="AD235" s="22">
        <f t="shared" si="59"/>
        <v>1.2763918796680953</v>
      </c>
      <c r="AE235" s="22">
        <f t="shared" si="59"/>
        <v>1.2792612988589727</v>
      </c>
      <c r="AF235" s="22">
        <f t="shared" si="59"/>
        <v>1.2823355191973718</v>
      </c>
      <c r="AG235" s="22">
        <f t="shared" si="59"/>
        <v>1.2856458123822216</v>
      </c>
      <c r="AH235" s="22">
        <f t="shared" si="59"/>
        <v>1.2890976387446629</v>
      </c>
      <c r="AI235" s="22">
        <f t="shared" si="59"/>
        <v>1.2912105412823622</v>
      </c>
      <c r="AJ235" s="22">
        <f t="shared" si="59"/>
        <v>1.2935178018481084</v>
      </c>
      <c r="AK235" s="22">
        <f t="shared" si="59"/>
        <v>1.2959335609402649</v>
      </c>
      <c r="AL235" s="22">
        <f t="shared" si="59"/>
        <v>1.298492031705484</v>
      </c>
      <c r="AM235" s="22">
        <f t="shared" si="59"/>
        <v>1.3011894093929235</v>
      </c>
      <c r="AN235" s="22">
        <f t="shared" si="59"/>
        <v>1.3026291291075638</v>
      </c>
      <c r="AO235" s="22">
        <f t="shared" si="59"/>
        <v>1.304163265313443</v>
      </c>
      <c r="AP235" s="22">
        <f t="shared" si="59"/>
        <v>1.3058281442622117</v>
      </c>
      <c r="AQ235" s="22">
        <f t="shared" si="59"/>
        <v>1.307621631465953</v>
      </c>
      <c r="AR235" s="22">
        <f t="shared" si="59"/>
        <v>1.3095419622541242</v>
      </c>
      <c r="AS235" s="22">
        <f t="shared" si="59"/>
        <v>1.3101513056379845</v>
      </c>
      <c r="AT235" s="22">
        <f t="shared" si="59"/>
        <v>1.3103831238086305</v>
      </c>
      <c r="AU235" s="22">
        <f t="shared" si="59"/>
        <v>1.3106380718661095</v>
      </c>
      <c r="AV235" s="22">
        <f t="shared" si="59"/>
        <v>1.311007456608406</v>
      </c>
      <c r="AW235" s="22">
        <f t="shared" si="59"/>
        <v>1.3114445124032788</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0.18237965681913762</v>
      </c>
      <c r="T236" s="22">
        <f t="shared" si="59"/>
        <v>0.18465941344182754</v>
      </c>
      <c r="U236" s="22">
        <f t="shared" si="59"/>
        <v>0.18574555739497409</v>
      </c>
      <c r="V236" s="22">
        <f t="shared" si="59"/>
        <v>0.18650574563616654</v>
      </c>
      <c r="W236" s="22">
        <f t="shared" si="59"/>
        <v>0.18747992207419362</v>
      </c>
      <c r="X236" s="22">
        <f t="shared" si="59"/>
        <v>0.18873342715272604</v>
      </c>
      <c r="Y236" s="22">
        <f t="shared" si="59"/>
        <v>0.19029518325327599</v>
      </c>
      <c r="Z236" s="22">
        <f t="shared" si="59"/>
        <v>0.19204574669671481</v>
      </c>
      <c r="AA236" s="22">
        <f t="shared" si="59"/>
        <v>0.19372448684563412</v>
      </c>
      <c r="AB236" s="22">
        <f t="shared" si="59"/>
        <v>0.19557701634583011</v>
      </c>
      <c r="AC236" s="22">
        <f t="shared" si="59"/>
        <v>0.19738098938647575</v>
      </c>
      <c r="AD236" s="22">
        <f t="shared" si="59"/>
        <v>0.19984051089817545</v>
      </c>
      <c r="AE236" s="22">
        <f t="shared" si="59"/>
        <v>0.20244993820635537</v>
      </c>
      <c r="AF236" s="22">
        <f t="shared" si="59"/>
        <v>0.20519013494250241</v>
      </c>
      <c r="AG236" s="22">
        <f t="shared" si="59"/>
        <v>0.20838244537912598</v>
      </c>
      <c r="AH236" s="22">
        <f t="shared" si="59"/>
        <v>0.21130756767700037</v>
      </c>
      <c r="AI236" s="22">
        <f t="shared" si="59"/>
        <v>0.21463122031994444</v>
      </c>
      <c r="AJ236" s="22">
        <f t="shared" si="59"/>
        <v>0.21828300499608402</v>
      </c>
      <c r="AK236" s="22">
        <f t="shared" si="59"/>
        <v>0.22160992279515479</v>
      </c>
      <c r="AL236" s="22">
        <f t="shared" si="59"/>
        <v>0.22493806582344569</v>
      </c>
      <c r="AM236" s="22">
        <f t="shared" si="59"/>
        <v>0.22827856439909208</v>
      </c>
      <c r="AN236" s="22">
        <f t="shared" si="59"/>
        <v>0.23200098290928767</v>
      </c>
      <c r="AO236" s="22">
        <f t="shared" si="59"/>
        <v>0.23548850849177477</v>
      </c>
      <c r="AP236" s="22">
        <f t="shared" si="59"/>
        <v>0.23907316117222818</v>
      </c>
      <c r="AQ236" s="22">
        <f t="shared" si="59"/>
        <v>0.242771330480338</v>
      </c>
      <c r="AR236" s="22">
        <f t="shared" si="59"/>
        <v>0.24659997472758782</v>
      </c>
      <c r="AS236" s="22">
        <f t="shared" si="59"/>
        <v>0.25062007093017036</v>
      </c>
      <c r="AT236" s="22">
        <f t="shared" si="59"/>
        <v>0.25076800359284523</v>
      </c>
      <c r="AU236" s="22">
        <f t="shared" si="59"/>
        <v>0.25031853911785651</v>
      </c>
      <c r="AV236" s="22">
        <f t="shared" si="59"/>
        <v>0.25003861639292702</v>
      </c>
      <c r="AW236" s="22">
        <f t="shared" si="59"/>
        <v>0.24957555276768462</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0.66033099204763357</v>
      </c>
      <c r="U254" s="22">
        <f t="shared" si="61"/>
        <v>0.66015814291429842</v>
      </c>
      <c r="V254" s="22">
        <f t="shared" si="61"/>
        <v>0.66004302883480792</v>
      </c>
      <c r="W254" s="22">
        <f t="shared" si="61"/>
        <v>0.65994333251476955</v>
      </c>
      <c r="X254" s="22">
        <f t="shared" si="61"/>
        <v>0.6598331232465795</v>
      </c>
      <c r="Y254" s="22">
        <f t="shared" si="61"/>
        <v>0.65970938088638198</v>
      </c>
      <c r="Z254" s="22">
        <f t="shared" ref="L254:AW261" si="62">Z1510</f>
        <v>0.65958022711116759</v>
      </c>
      <c r="AA254" s="22">
        <f t="shared" si="62"/>
        <v>0.65944237811394946</v>
      </c>
      <c r="AB254" s="22">
        <f t="shared" si="62"/>
        <v>0.6593081698605231</v>
      </c>
      <c r="AC254" s="22">
        <f t="shared" si="62"/>
        <v>0.65916618135661631</v>
      </c>
      <c r="AD254" s="22">
        <f t="shared" si="62"/>
        <v>0.65902678805818449</v>
      </c>
      <c r="AE254" s="22">
        <f t="shared" si="62"/>
        <v>0.65886559093377073</v>
      </c>
      <c r="AF254" s="22">
        <f t="shared" si="62"/>
        <v>0.65869872877506552</v>
      </c>
      <c r="AG254" s="22">
        <f t="shared" si="62"/>
        <v>0.65852727991652549</v>
      </c>
      <c r="AH254" s="22">
        <f t="shared" si="62"/>
        <v>0.65833751540091701</v>
      </c>
      <c r="AI254" s="22">
        <f t="shared" si="62"/>
        <v>0.65816098395690403</v>
      </c>
      <c r="AJ254" s="22">
        <f t="shared" si="62"/>
        <v>0.65797638880913212</v>
      </c>
      <c r="AK254" s="22">
        <f t="shared" si="62"/>
        <v>0.65778024658613199</v>
      </c>
      <c r="AL254" s="22">
        <f t="shared" si="62"/>
        <v>0.6575996737161971</v>
      </c>
      <c r="AM254" s="22">
        <f t="shared" si="62"/>
        <v>0.65742092862125623</v>
      </c>
      <c r="AN254" s="22">
        <f t="shared" si="62"/>
        <v>0.65724351924445956</v>
      </c>
      <c r="AO254" s="22">
        <f t="shared" si="62"/>
        <v>0.65705997240052727</v>
      </c>
      <c r="AP254" s="22">
        <f t="shared" si="62"/>
        <v>0.65688763640687031</v>
      </c>
      <c r="AQ254" s="22">
        <f t="shared" si="62"/>
        <v>0.65671358006629965</v>
      </c>
      <c r="AR254" s="22">
        <f t="shared" si="62"/>
        <v>0.65653731541106508</v>
      </c>
      <c r="AS254" s="22">
        <f t="shared" si="62"/>
        <v>0.65635837085441318</v>
      </c>
      <c r="AT254" s="22">
        <f t="shared" si="62"/>
        <v>0.65618176804877137</v>
      </c>
      <c r="AU254" s="22">
        <f t="shared" si="62"/>
        <v>0.65614399445608407</v>
      </c>
      <c r="AV254" s="22">
        <f t="shared" si="62"/>
        <v>0.65612746151081058</v>
      </c>
      <c r="AW254" s="22">
        <f t="shared" si="62"/>
        <v>0.65610489958991924</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8.716369095028766E-3</v>
      </c>
      <c r="U255" s="22">
        <f t="shared" si="62"/>
        <v>8.7140874864687409E-3</v>
      </c>
      <c r="V255" s="22">
        <f t="shared" si="62"/>
        <v>8.7125679806194633E-3</v>
      </c>
      <c r="W255" s="22">
        <f t="shared" si="62"/>
        <v>8.71125198919496E-3</v>
      </c>
      <c r="X255" s="22">
        <f t="shared" si="62"/>
        <v>8.7097972268548509E-3</v>
      </c>
      <c r="Y255" s="22">
        <f t="shared" si="62"/>
        <v>8.7081638277002413E-3</v>
      </c>
      <c r="Z255" s="22">
        <f t="shared" si="62"/>
        <v>8.7064589978674157E-3</v>
      </c>
      <c r="AA255" s="22">
        <f t="shared" si="62"/>
        <v>8.7046393911041336E-3</v>
      </c>
      <c r="AB255" s="22">
        <f t="shared" si="62"/>
        <v>8.7028678421589047E-3</v>
      </c>
      <c r="AC255" s="22">
        <f t="shared" si="62"/>
        <v>8.7009935939073389E-3</v>
      </c>
      <c r="AD255" s="22">
        <f t="shared" si="62"/>
        <v>8.6991536023680385E-3</v>
      </c>
      <c r="AE255" s="22">
        <f t="shared" si="62"/>
        <v>8.697025800325775E-3</v>
      </c>
      <c r="AF255" s="22">
        <f t="shared" si="62"/>
        <v>8.6948232198308644E-3</v>
      </c>
      <c r="AG255" s="22">
        <f t="shared" si="62"/>
        <v>8.6925600948981347E-3</v>
      </c>
      <c r="AH255" s="22">
        <f t="shared" si="62"/>
        <v>8.6900552032921075E-3</v>
      </c>
      <c r="AI255" s="22">
        <f t="shared" si="62"/>
        <v>8.6877249882311349E-3</v>
      </c>
      <c r="AJ255" s="22">
        <f t="shared" si="62"/>
        <v>8.6852883322805479E-3</v>
      </c>
      <c r="AK255" s="22">
        <f t="shared" si="62"/>
        <v>8.6826992549369417E-3</v>
      </c>
      <c r="AL255" s="22">
        <f t="shared" si="62"/>
        <v>8.6803156930538028E-3</v>
      </c>
      <c r="AM255" s="22">
        <f t="shared" si="62"/>
        <v>8.6779562578005835E-3</v>
      </c>
      <c r="AN255" s="22">
        <f t="shared" si="62"/>
        <v>8.6756144540268663E-3</v>
      </c>
      <c r="AO255" s="22">
        <f t="shared" si="62"/>
        <v>8.6731916356869616E-3</v>
      </c>
      <c r="AP255" s="22">
        <f t="shared" si="62"/>
        <v>8.6709168005706886E-3</v>
      </c>
      <c r="AQ255" s="22">
        <f t="shared" si="62"/>
        <v>8.6686192568751572E-3</v>
      </c>
      <c r="AR255" s="22">
        <f t="shared" si="62"/>
        <v>8.6662925634260583E-3</v>
      </c>
      <c r="AS255" s="22">
        <f t="shared" si="62"/>
        <v>8.6639304952782579E-3</v>
      </c>
      <c r="AT255" s="22">
        <f t="shared" si="62"/>
        <v>8.6615993382437827E-3</v>
      </c>
      <c r="AU255" s="22">
        <f t="shared" si="62"/>
        <v>8.6611007268203102E-3</v>
      </c>
      <c r="AV255" s="22">
        <f t="shared" si="62"/>
        <v>8.6608824919427018E-3</v>
      </c>
      <c r="AW255" s="22">
        <f t="shared" si="62"/>
        <v>8.6605846745869321E-3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1.0697375599739958</v>
      </c>
      <c r="T256" s="22">
        <f t="shared" si="62"/>
        <v>1.0902746861236994</v>
      </c>
      <c r="U256" s="22">
        <f t="shared" si="62"/>
        <v>1.0993610376049749</v>
      </c>
      <c r="V256" s="22">
        <f t="shared" si="62"/>
        <v>1.1055317488808671</v>
      </c>
      <c r="W256" s="22">
        <f t="shared" si="62"/>
        <v>1.114042783533054</v>
      </c>
      <c r="X256" s="22">
        <f t="shared" si="62"/>
        <v>1.1255019608985373</v>
      </c>
      <c r="Y256" s="22">
        <f t="shared" si="62"/>
        <v>1.1383094321884937</v>
      </c>
      <c r="Z256" s="22">
        <f t="shared" si="62"/>
        <v>1.1530954706169447</v>
      </c>
      <c r="AA256" s="22">
        <f t="shared" si="62"/>
        <v>1.1673335790255206</v>
      </c>
      <c r="AB256" s="22">
        <f t="shared" si="62"/>
        <v>1.1833804240663248</v>
      </c>
      <c r="AC256" s="22">
        <f t="shared" si="62"/>
        <v>1.199093655931013</v>
      </c>
      <c r="AD256" s="22">
        <f t="shared" si="62"/>
        <v>1.2154336714808203</v>
      </c>
      <c r="AE256" s="22">
        <f t="shared" si="62"/>
        <v>1.2330657939167029</v>
      </c>
      <c r="AF256" s="22">
        <f t="shared" si="62"/>
        <v>1.2517808839126041</v>
      </c>
      <c r="AG256" s="22">
        <f t="shared" si="62"/>
        <v>1.2745400949615155</v>
      </c>
      <c r="AH256" s="22">
        <f t="shared" si="62"/>
        <v>1.2946207977670678</v>
      </c>
      <c r="AI256" s="22">
        <f t="shared" si="62"/>
        <v>1.3166200838524398</v>
      </c>
      <c r="AJ256" s="22">
        <f t="shared" si="62"/>
        <v>1.3413254138497963</v>
      </c>
      <c r="AK256" s="22">
        <f t="shared" si="62"/>
        <v>1.3627867701321592</v>
      </c>
      <c r="AL256" s="22">
        <f t="shared" si="62"/>
        <v>1.3839933632562493</v>
      </c>
      <c r="AM256" s="22">
        <f t="shared" si="62"/>
        <v>1.4050476650877615</v>
      </c>
      <c r="AN256" s="22">
        <f t="shared" si="62"/>
        <v>1.430308011119523</v>
      </c>
      <c r="AO256" s="22">
        <f t="shared" si="62"/>
        <v>1.4532752046805777</v>
      </c>
      <c r="AP256" s="22">
        <f t="shared" si="62"/>
        <v>1.4768848910932086</v>
      </c>
      <c r="AQ256" s="22">
        <f t="shared" si="62"/>
        <v>1.501267584025247</v>
      </c>
      <c r="AR256" s="22">
        <f t="shared" si="62"/>
        <v>1.5265557034118331</v>
      </c>
      <c r="AS256" s="22">
        <f t="shared" si="62"/>
        <v>1.5515803198931286</v>
      </c>
      <c r="AT256" s="22">
        <f t="shared" si="62"/>
        <v>1.5434619285661819</v>
      </c>
      <c r="AU256" s="22">
        <f t="shared" si="62"/>
        <v>1.5304743474299325</v>
      </c>
      <c r="AV256" s="22">
        <f t="shared" si="62"/>
        <v>1.5191308401808876</v>
      </c>
      <c r="AW256" s="22">
        <f t="shared" si="62"/>
        <v>1.5064636065992889</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3.9455372541989715</v>
      </c>
      <c r="T257" s="22">
        <f t="shared" si="62"/>
        <v>3.983537794955585</v>
      </c>
      <c r="U257" s="22">
        <f t="shared" si="62"/>
        <v>3.9954682915040767</v>
      </c>
      <c r="V257" s="22">
        <f t="shared" si="62"/>
        <v>4.000971526521468</v>
      </c>
      <c r="W257" s="22">
        <f t="shared" si="62"/>
        <v>4.0118965060674787</v>
      </c>
      <c r="X257" s="22">
        <f t="shared" si="62"/>
        <v>4.0294776869881064</v>
      </c>
      <c r="Y257" s="22">
        <f t="shared" si="62"/>
        <v>4.0479172602769937</v>
      </c>
      <c r="Z257" s="22">
        <f t="shared" si="62"/>
        <v>4.070633923298562</v>
      </c>
      <c r="AA257" s="22">
        <f t="shared" si="62"/>
        <v>4.092015931071999</v>
      </c>
      <c r="AB257" s="22">
        <f t="shared" si="62"/>
        <v>4.1171819635966012</v>
      </c>
      <c r="AC257" s="22">
        <f t="shared" si="62"/>
        <v>4.1414260555186848</v>
      </c>
      <c r="AD257" s="22">
        <f t="shared" si="62"/>
        <v>4.1558135793554394</v>
      </c>
      <c r="AE257" s="22">
        <f t="shared" si="62"/>
        <v>4.1721625024416404</v>
      </c>
      <c r="AF257" s="22">
        <f t="shared" si="62"/>
        <v>4.1899219136601493</v>
      </c>
      <c r="AG257" s="22">
        <f t="shared" si="62"/>
        <v>4.2151073249647553</v>
      </c>
      <c r="AH257" s="22">
        <f t="shared" si="62"/>
        <v>4.233679750406238</v>
      </c>
      <c r="AI257" s="22">
        <f t="shared" si="62"/>
        <v>4.2534822878476417</v>
      </c>
      <c r="AJ257" s="22">
        <f t="shared" si="62"/>
        <v>4.2775100420578918</v>
      </c>
      <c r="AK257" s="22">
        <f t="shared" si="62"/>
        <v>4.2938079252411132</v>
      </c>
      <c r="AL257" s="22">
        <f t="shared" si="62"/>
        <v>4.3084000425693434</v>
      </c>
      <c r="AM257" s="22">
        <f t="shared" si="62"/>
        <v>4.3214723129941151</v>
      </c>
      <c r="AN257" s="22">
        <f t="shared" si="62"/>
        <v>4.3463830537923682</v>
      </c>
      <c r="AO257" s="22">
        <f t="shared" si="62"/>
        <v>4.3659310764605577</v>
      </c>
      <c r="AP257" s="22">
        <f t="shared" si="62"/>
        <v>4.385705734096546</v>
      </c>
      <c r="AQ257" s="22">
        <f t="shared" si="62"/>
        <v>4.4058914606443951</v>
      </c>
      <c r="AR257" s="22">
        <f t="shared" si="62"/>
        <v>4.4266651722673496</v>
      </c>
      <c r="AS257" s="22">
        <f t="shared" si="62"/>
        <v>4.4443598547580718</v>
      </c>
      <c r="AT257" s="22">
        <f t="shared" si="62"/>
        <v>4.4018303416026736</v>
      </c>
      <c r="AU257" s="22">
        <f t="shared" si="62"/>
        <v>4.3509353276040725</v>
      </c>
      <c r="AV257" s="22">
        <f t="shared" si="62"/>
        <v>4.3033191427343587</v>
      </c>
      <c r="AW257" s="22">
        <f t="shared" si="62"/>
        <v>4.2537717619152566</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2.2781419225643352E-4</v>
      </c>
      <c r="U258" s="22">
        <f t="shared" si="62"/>
        <v>2.2775455930543296E-4</v>
      </c>
      <c r="V258" s="22">
        <f t="shared" si="62"/>
        <v>2.2771484494800868E-4</v>
      </c>
      <c r="W258" s="22">
        <f t="shared" si="62"/>
        <v>2.2768044971759548E-4</v>
      </c>
      <c r="X258" s="22">
        <f t="shared" si="62"/>
        <v>2.2764242752006987E-4</v>
      </c>
      <c r="Y258" s="22">
        <f t="shared" si="62"/>
        <v>2.2759973640580172E-4</v>
      </c>
      <c r="Z258" s="22">
        <f t="shared" si="62"/>
        <v>2.2755517835335276E-4</v>
      </c>
      <c r="AA258" s="22">
        <f t="shared" si="62"/>
        <v>2.2750762044931251E-4</v>
      </c>
      <c r="AB258" s="22">
        <f t="shared" si="62"/>
        <v>2.274613186018804E-4</v>
      </c>
      <c r="AC258" s="22">
        <f t="shared" si="62"/>
        <v>2.274123325680326E-4</v>
      </c>
      <c r="AD258" s="22">
        <f t="shared" si="62"/>
        <v>2.2736424188007362E-4</v>
      </c>
      <c r="AE258" s="22">
        <f t="shared" si="62"/>
        <v>2.273086288721509E-4</v>
      </c>
      <c r="AF258" s="22">
        <f t="shared" si="62"/>
        <v>2.2725106142739755E-4</v>
      </c>
      <c r="AG258" s="22">
        <f t="shared" si="62"/>
        <v>2.2719191157120124E-4</v>
      </c>
      <c r="AH258" s="22">
        <f t="shared" si="62"/>
        <v>2.2712644281331636E-4</v>
      </c>
      <c r="AI258" s="22">
        <f t="shared" si="62"/>
        <v>2.2706553946513184E-4</v>
      </c>
      <c r="AJ258" s="22">
        <f t="shared" si="62"/>
        <v>2.2700185413915055E-4</v>
      </c>
      <c r="AK258" s="22">
        <f t="shared" si="62"/>
        <v>2.2693418507221548E-4</v>
      </c>
      <c r="AL258" s="22">
        <f t="shared" si="62"/>
        <v>2.2687188743208798E-4</v>
      </c>
      <c r="AM258" s="22">
        <f t="shared" si="62"/>
        <v>2.2681022037433337E-4</v>
      </c>
      <c r="AN258" s="22">
        <f t="shared" si="62"/>
        <v>2.2674901413933848E-4</v>
      </c>
      <c r="AO258" s="22">
        <f t="shared" si="62"/>
        <v>2.2668569047818186E-4</v>
      </c>
      <c r="AP258" s="22">
        <f t="shared" si="62"/>
        <v>2.2662623456037019E-4</v>
      </c>
      <c r="AQ258" s="22">
        <f t="shared" si="62"/>
        <v>2.2656618512287334E-4</v>
      </c>
      <c r="AR258" s="22">
        <f t="shared" si="62"/>
        <v>2.2650537381681743E-4</v>
      </c>
      <c r="AS258" s="22">
        <f t="shared" si="62"/>
        <v>2.264436379447725E-4</v>
      </c>
      <c r="AT258" s="22">
        <f t="shared" si="62"/>
        <v>2.263827099768261E-4</v>
      </c>
      <c r="AU258" s="22">
        <f t="shared" si="62"/>
        <v>2.2636967808734897E-4</v>
      </c>
      <c r="AV258" s="22">
        <f t="shared" si="62"/>
        <v>2.2636397422122966E-4</v>
      </c>
      <c r="AW258" s="22">
        <f t="shared" si="62"/>
        <v>2.2635619035852204E-4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1.5035736688924619E-6</v>
      </c>
      <c r="U259" s="22">
        <f t="shared" si="62"/>
        <v>1.503180091415858E-6</v>
      </c>
      <c r="V259" s="22">
        <f t="shared" si="62"/>
        <v>1.5029179766568576E-6</v>
      </c>
      <c r="W259" s="22">
        <f t="shared" si="62"/>
        <v>1.5026909681361304E-6</v>
      </c>
      <c r="X259" s="22">
        <f t="shared" si="62"/>
        <v>1.5024400216324613E-6</v>
      </c>
      <c r="Y259" s="22">
        <f t="shared" si="62"/>
        <v>1.5021582602782918E-6</v>
      </c>
      <c r="Z259" s="22">
        <f t="shared" si="62"/>
        <v>1.5018641771321288E-6</v>
      </c>
      <c r="AA259" s="22">
        <f t="shared" si="62"/>
        <v>1.5015502949654626E-6</v>
      </c>
      <c r="AB259" s="22">
        <f t="shared" si="62"/>
        <v>1.5012447027724111E-6</v>
      </c>
      <c r="AC259" s="22">
        <f t="shared" si="62"/>
        <v>1.5009213949490153E-6</v>
      </c>
      <c r="AD259" s="22">
        <f t="shared" si="62"/>
        <v>1.5006039964084863E-6</v>
      </c>
      <c r="AE259" s="22">
        <f t="shared" si="62"/>
        <v>1.5002369505561962E-6</v>
      </c>
      <c r="AF259" s="22">
        <f t="shared" si="62"/>
        <v>1.4998570054208242E-6</v>
      </c>
      <c r="AG259" s="22">
        <f t="shared" si="62"/>
        <v>1.4994666163699281E-6</v>
      </c>
      <c r="AH259" s="22">
        <f t="shared" si="62"/>
        <v>1.4990345225678884E-6</v>
      </c>
      <c r="AI259" s="22">
        <f t="shared" si="62"/>
        <v>1.4986325604698704E-6</v>
      </c>
      <c r="AJ259" s="22">
        <f t="shared" si="62"/>
        <v>1.4982122373183941E-6</v>
      </c>
      <c r="AK259" s="22">
        <f t="shared" si="62"/>
        <v>1.4977656214766223E-6</v>
      </c>
      <c r="AL259" s="22">
        <f t="shared" si="62"/>
        <v>1.4973544570517807E-6</v>
      </c>
      <c r="AM259" s="22">
        <f t="shared" si="62"/>
        <v>1.4969474544706005E-6</v>
      </c>
      <c r="AN259" s="22">
        <f t="shared" si="62"/>
        <v>1.4965434933196341E-6</v>
      </c>
      <c r="AO259" s="22">
        <f t="shared" si="62"/>
        <v>1.4961255571560006E-6</v>
      </c>
      <c r="AP259" s="22">
        <f t="shared" si="62"/>
        <v>1.4957331480984435E-6</v>
      </c>
      <c r="AQ259" s="22">
        <f t="shared" si="62"/>
        <v>1.4953368218109643E-6</v>
      </c>
      <c r="AR259" s="22">
        <f t="shared" si="62"/>
        <v>1.4949354671909952E-6</v>
      </c>
      <c r="AS259" s="22">
        <f t="shared" si="62"/>
        <v>1.4945280104354992E-6</v>
      </c>
      <c r="AT259" s="22">
        <f t="shared" si="62"/>
        <v>1.4941258858470524E-6</v>
      </c>
      <c r="AU259" s="22">
        <f t="shared" si="62"/>
        <v>1.4940398753765033E-6</v>
      </c>
      <c r="AV259" s="22">
        <f t="shared" si="62"/>
        <v>1.494002229860116E-6</v>
      </c>
      <c r="AW259" s="22">
        <f t="shared" si="62"/>
        <v>1.4939508563662457E-6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0.18452972909551421</v>
      </c>
      <c r="T260" s="22">
        <f t="shared" si="62"/>
        <v>0.18807238335633814</v>
      </c>
      <c r="U260" s="22">
        <f t="shared" si="62"/>
        <v>0.18963977898685819</v>
      </c>
      <c r="V260" s="22">
        <f t="shared" si="62"/>
        <v>0.19070422668194953</v>
      </c>
      <c r="W260" s="22">
        <f t="shared" si="62"/>
        <v>0.19217238015945179</v>
      </c>
      <c r="X260" s="22">
        <f t="shared" si="62"/>
        <v>0.19414908825499771</v>
      </c>
      <c r="Y260" s="22">
        <f t="shared" si="62"/>
        <v>0.19635837705251516</v>
      </c>
      <c r="Z260" s="22">
        <f t="shared" si="62"/>
        <v>0.19890896868142294</v>
      </c>
      <c r="AA260" s="22">
        <f t="shared" si="62"/>
        <v>0.20136504238190225</v>
      </c>
      <c r="AB260" s="22">
        <f t="shared" si="62"/>
        <v>0.20413312315144103</v>
      </c>
      <c r="AC260" s="22">
        <f t="shared" si="62"/>
        <v>0.20684365564809976</v>
      </c>
      <c r="AD260" s="22">
        <f t="shared" si="62"/>
        <v>0.20966230833044147</v>
      </c>
      <c r="AE260" s="22">
        <f t="shared" si="62"/>
        <v>0.21270384945063117</v>
      </c>
      <c r="AF260" s="22">
        <f t="shared" si="62"/>
        <v>0.21593220247492415</v>
      </c>
      <c r="AG260" s="22">
        <f t="shared" si="62"/>
        <v>0.21985816638086139</v>
      </c>
      <c r="AH260" s="22">
        <f t="shared" si="62"/>
        <v>0.22332208761481911</v>
      </c>
      <c r="AI260" s="22">
        <f t="shared" si="62"/>
        <v>0.2271169644645458</v>
      </c>
      <c r="AJ260" s="22">
        <f t="shared" si="62"/>
        <v>0.23137863388908983</v>
      </c>
      <c r="AK260" s="22">
        <f t="shared" si="62"/>
        <v>0.23508071784779747</v>
      </c>
      <c r="AL260" s="22">
        <f t="shared" si="62"/>
        <v>0.23873885516170298</v>
      </c>
      <c r="AM260" s="22">
        <f t="shared" si="62"/>
        <v>0.24237072222763881</v>
      </c>
      <c r="AN260" s="22">
        <f t="shared" si="62"/>
        <v>0.24672813191811771</v>
      </c>
      <c r="AO260" s="22">
        <f t="shared" si="62"/>
        <v>0.25068997280739963</v>
      </c>
      <c r="AP260" s="22">
        <f t="shared" si="62"/>
        <v>0.25476264371357848</v>
      </c>
      <c r="AQ260" s="22">
        <f t="shared" si="62"/>
        <v>0.25896865824435505</v>
      </c>
      <c r="AR260" s="22">
        <f t="shared" si="62"/>
        <v>0.26333085883854118</v>
      </c>
      <c r="AS260" s="22">
        <f t="shared" si="62"/>
        <v>0.26764760518156461</v>
      </c>
      <c r="AT260" s="22">
        <f t="shared" si="62"/>
        <v>0.26624718267766634</v>
      </c>
      <c r="AU260" s="22">
        <f t="shared" si="62"/>
        <v>0.26400682493166328</v>
      </c>
      <c r="AV260" s="22">
        <f t="shared" si="62"/>
        <v>0.26205006993120306</v>
      </c>
      <c r="AW260" s="22">
        <f t="shared" si="62"/>
        <v>0.25986497213837728</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0.10256796891953314</v>
      </c>
      <c r="U262" s="22">
        <f t="shared" si="63"/>
        <v>0.10301316391776208</v>
      </c>
      <c r="V262" s="22">
        <f t="shared" si="63"/>
        <v>0.10330965491789675</v>
      </c>
      <c r="W262" s="22">
        <f t="shared" si="63"/>
        <v>0.10356643551127631</v>
      </c>
      <c r="X262" s="22">
        <f t="shared" si="63"/>
        <v>0.10385029354405896</v>
      </c>
      <c r="Y262" s="22">
        <f t="shared" si="63"/>
        <v>0.10416900778211166</v>
      </c>
      <c r="Z262" s="22">
        <f t="shared" si="63"/>
        <v>0.10450165981002997</v>
      </c>
      <c r="AA262" s="22">
        <f t="shared" si="63"/>
        <v>0.10485670749171808</v>
      </c>
      <c r="AB262" s="22">
        <f t="shared" si="63"/>
        <v>0.10520237797321619</v>
      </c>
      <c r="AC262" s="22">
        <f t="shared" si="63"/>
        <v>0.105568087482576</v>
      </c>
      <c r="AD262" s="22">
        <f t="shared" si="63"/>
        <v>0.10592711270909047</v>
      </c>
      <c r="AE262" s="22">
        <f t="shared" si="63"/>
        <v>0.10634229647156151</v>
      </c>
      <c r="AF262" s="22">
        <f t="shared" si="63"/>
        <v>0.10677207125270115</v>
      </c>
      <c r="AG262" s="22">
        <f t="shared" si="63"/>
        <v>0.10721365966452229</v>
      </c>
      <c r="AH262" s="22">
        <f t="shared" si="63"/>
        <v>0.10770242238817668</v>
      </c>
      <c r="AI262" s="22">
        <f t="shared" si="63"/>
        <v>0.10815710164741503</v>
      </c>
      <c r="AJ262" s="22">
        <f t="shared" si="63"/>
        <v>0.1086325500046017</v>
      </c>
      <c r="AK262" s="22">
        <f t="shared" si="63"/>
        <v>0.10913773932743116</v>
      </c>
      <c r="AL262" s="22">
        <f t="shared" si="63"/>
        <v>0.10960282779481145</v>
      </c>
      <c r="AM262" s="22">
        <f t="shared" si="63"/>
        <v>0.11006320859447333</v>
      </c>
      <c r="AN262" s="22">
        <f t="shared" si="63"/>
        <v>0.11052014908161854</v>
      </c>
      <c r="AO262" s="22">
        <f t="shared" si="63"/>
        <v>0.11099289739850469</v>
      </c>
      <c r="AP262" s="22">
        <f t="shared" si="63"/>
        <v>0.11143677074001665</v>
      </c>
      <c r="AQ262" s="22">
        <f t="shared" si="63"/>
        <v>0.11188507505451871</v>
      </c>
      <c r="AR262" s="22">
        <f t="shared" si="63"/>
        <v>0.11233906716521613</v>
      </c>
      <c r="AS262" s="22">
        <f t="shared" si="63"/>
        <v>0.11279996170396522</v>
      </c>
      <c r="AT262" s="22">
        <f t="shared" si="63"/>
        <v>0.11325482476418408</v>
      </c>
      <c r="AU262" s="22">
        <f t="shared" si="63"/>
        <v>0.11335211547201153</v>
      </c>
      <c r="AV262" s="22">
        <f t="shared" si="63"/>
        <v>0.11339469818214519</v>
      </c>
      <c r="AW262" s="22">
        <f t="shared" si="63"/>
        <v>0.11345280928827317</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0.39896862767573887</v>
      </c>
      <c r="T275" s="22">
        <f t="shared" si="66"/>
        <v>0.40321283456693657</v>
      </c>
      <c r="U275" s="22">
        <f t="shared" si="66"/>
        <v>0.40595301384735027</v>
      </c>
      <c r="V275" s="22">
        <f t="shared" si="66"/>
        <v>0.40835304471991996</v>
      </c>
      <c r="W275" s="22">
        <f t="shared" si="66"/>
        <v>0.41114993702046576</v>
      </c>
      <c r="X275" s="22">
        <f t="shared" si="66"/>
        <v>0.41443696662226326</v>
      </c>
      <c r="Y275" s="22">
        <f t="shared" si="66"/>
        <v>0.41772018420906898</v>
      </c>
      <c r="Z275" s="22">
        <f t="shared" si="66"/>
        <v>0.42136175152152827</v>
      </c>
      <c r="AA275" s="22">
        <f t="shared" si="66"/>
        <v>0.42499428203574913</v>
      </c>
      <c r="AB275" s="22">
        <f t="shared" si="66"/>
        <v>0.42896425556175999</v>
      </c>
      <c r="AC275" s="22">
        <f t="shared" si="66"/>
        <v>0.43295570355388763</v>
      </c>
      <c r="AD275" s="22">
        <f t="shared" si="66"/>
        <v>0.43752667451708871</v>
      </c>
      <c r="AE275" s="22">
        <f t="shared" si="66"/>
        <v>0.44239883896783144</v>
      </c>
      <c r="AF275" s="22">
        <f t="shared" si="66"/>
        <v>0.44754643431448016</v>
      </c>
      <c r="AG275" s="22">
        <f t="shared" si="66"/>
        <v>0.45343947243110339</v>
      </c>
      <c r="AH275" s="22">
        <f t="shared" si="66"/>
        <v>0.45903391659174836</v>
      </c>
      <c r="AI275" s="22">
        <f t="shared" si="66"/>
        <v>0.46484826030601123</v>
      </c>
      <c r="AJ275" s="22">
        <f t="shared" si="66"/>
        <v>0.47122457399912715</v>
      </c>
      <c r="AK275" s="22">
        <f t="shared" si="66"/>
        <v>0.47720223400980599</v>
      </c>
      <c r="AL275" s="22">
        <f t="shared" si="66"/>
        <v>0.48325996486403272</v>
      </c>
      <c r="AM275" s="22">
        <f t="shared" si="66"/>
        <v>0.489414318161845</v>
      </c>
      <c r="AN275" s="22">
        <f t="shared" si="66"/>
        <v>0.49576579726036363</v>
      </c>
      <c r="AO275" s="22">
        <f t="shared" si="66"/>
        <v>0.50183295393779026</v>
      </c>
      <c r="AP275" s="22">
        <f t="shared" si="66"/>
        <v>0.50811157044094912</v>
      </c>
      <c r="AQ275" s="22">
        <f t="shared" si="66"/>
        <v>0.51462758756280891</v>
      </c>
      <c r="AR275" s="22">
        <f t="shared" si="66"/>
        <v>0.52140819352163892</v>
      </c>
      <c r="AS275" s="22">
        <f t="shared" si="66"/>
        <v>0.52805942521928262</v>
      </c>
      <c r="AT275" s="22">
        <f t="shared" si="66"/>
        <v>0.52889195975917036</v>
      </c>
      <c r="AU275" s="22">
        <f t="shared" si="66"/>
        <v>0.52884769524860809</v>
      </c>
      <c r="AV275" s="22">
        <f t="shared" si="66"/>
        <v>0.52908821879236367</v>
      </c>
      <c r="AW275" s="22">
        <f t="shared" si="66"/>
        <v>0.52907591218999572</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3.1476339708921289E-2</v>
      </c>
      <c r="T276" s="22">
        <f t="shared" si="66"/>
        <v>3.1811183324772854E-2</v>
      </c>
      <c r="U276" s="22">
        <f t="shared" si="66"/>
        <v>3.2027367776157216E-2</v>
      </c>
      <c r="V276" s="22">
        <f t="shared" si="66"/>
        <v>3.2216716466296084E-2</v>
      </c>
      <c r="W276" s="22">
        <f t="shared" si="66"/>
        <v>3.2437375250156143E-2</v>
      </c>
      <c r="X276" s="22">
        <f t="shared" si="66"/>
        <v>3.2696703059919528E-2</v>
      </c>
      <c r="Y276" s="22">
        <f t="shared" si="66"/>
        <v>3.2955730123532659E-2</v>
      </c>
      <c r="Z276" s="22">
        <f t="shared" si="66"/>
        <v>3.3243028928121948E-2</v>
      </c>
      <c r="AA276" s="22">
        <f t="shared" si="66"/>
        <v>3.3529614781086729E-2</v>
      </c>
      <c r="AB276" s="22">
        <f t="shared" si="66"/>
        <v>3.3842822955042956E-2</v>
      </c>
      <c r="AC276" s="22">
        <f t="shared" si="66"/>
        <v>3.4157725341385003E-2</v>
      </c>
      <c r="AD276" s="22">
        <f t="shared" si="66"/>
        <v>3.4518348771040409E-2</v>
      </c>
      <c r="AE276" s="22">
        <f t="shared" si="66"/>
        <v>3.490273464183611E-2</v>
      </c>
      <c r="AF276" s="22">
        <f t="shared" si="66"/>
        <v>3.5308850432842286E-2</v>
      </c>
      <c r="AG276" s="22">
        <f t="shared" si="66"/>
        <v>3.5773777389021939E-2</v>
      </c>
      <c r="AH276" s="22">
        <f t="shared" si="66"/>
        <v>3.6215146992213315E-2</v>
      </c>
      <c r="AI276" s="22">
        <f t="shared" si="66"/>
        <v>3.6673865410753521E-2</v>
      </c>
      <c r="AJ276" s="22">
        <f t="shared" si="66"/>
        <v>3.7176920042052225E-2</v>
      </c>
      <c r="AK276" s="22">
        <f t="shared" si="66"/>
        <v>3.7648523181017524E-2</v>
      </c>
      <c r="AL276" s="22">
        <f t="shared" si="66"/>
        <v>3.8126443450948684E-2</v>
      </c>
      <c r="AM276" s="22">
        <f t="shared" si="66"/>
        <v>3.8611986678292631E-2</v>
      </c>
      <c r="AN276" s="22">
        <f t="shared" si="66"/>
        <v>3.9113082002312866E-2</v>
      </c>
      <c r="AO276" s="22">
        <f t="shared" si="66"/>
        <v>3.959174591570995E-2</v>
      </c>
      <c r="AP276" s="22">
        <f t="shared" si="66"/>
        <v>4.0087092798262544E-2</v>
      </c>
      <c r="AQ276" s="22">
        <f t="shared" si="66"/>
        <v>4.0601169229965088E-2</v>
      </c>
      <c r="AR276" s="22">
        <f t="shared" si="66"/>
        <v>4.1136120205523839E-2</v>
      </c>
      <c r="AS276" s="22">
        <f t="shared" si="66"/>
        <v>4.1660864292840723E-2</v>
      </c>
      <c r="AT276" s="22">
        <f t="shared" si="66"/>
        <v>4.172654649985931E-2</v>
      </c>
      <c r="AU276" s="22">
        <f t="shared" si="66"/>
        <v>4.172305428349226E-2</v>
      </c>
      <c r="AV276" s="22">
        <f t="shared" si="66"/>
        <v>4.1742030213543065E-2</v>
      </c>
      <c r="AW276" s="22">
        <f t="shared" si="66"/>
        <v>4.1741059293099902E-2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2.9177317657423814E-4</v>
      </c>
      <c r="T277" s="22">
        <f t="shared" si="66"/>
        <v>2.9487704399834422E-4</v>
      </c>
      <c r="U277" s="22">
        <f t="shared" si="66"/>
        <v>2.9688098806203385E-4</v>
      </c>
      <c r="V277" s="22">
        <f t="shared" si="66"/>
        <v>2.986361752697234E-4</v>
      </c>
      <c r="W277" s="22">
        <f t="shared" si="66"/>
        <v>3.0068159461966169E-4</v>
      </c>
      <c r="X277" s="22">
        <f t="shared" si="66"/>
        <v>3.0308546049251785E-4</v>
      </c>
      <c r="Y277" s="22">
        <f t="shared" si="66"/>
        <v>3.0548653856792316E-4</v>
      </c>
      <c r="Z277" s="22">
        <f t="shared" si="66"/>
        <v>3.0814968446151136E-4</v>
      </c>
      <c r="AA277" s="22">
        <f t="shared" si="66"/>
        <v>3.1080622157650086E-4</v>
      </c>
      <c r="AB277" s="22">
        <f t="shared" si="66"/>
        <v>3.1370953704104728E-4</v>
      </c>
      <c r="AC277" s="22">
        <f t="shared" si="66"/>
        <v>3.1662855718200052E-4</v>
      </c>
      <c r="AD277" s="22">
        <f t="shared" si="66"/>
        <v>3.1997139324841355E-4</v>
      </c>
      <c r="AE277" s="22">
        <f t="shared" si="66"/>
        <v>3.2353449771321038E-4</v>
      </c>
      <c r="AF277" s="22">
        <f t="shared" si="66"/>
        <v>3.2729902991405092E-4</v>
      </c>
      <c r="AG277" s="22">
        <f t="shared" si="66"/>
        <v>3.3160871827470491E-4</v>
      </c>
      <c r="AH277" s="22">
        <f t="shared" si="66"/>
        <v>3.3570003932274789E-4</v>
      </c>
      <c r="AI277" s="22">
        <f t="shared" si="66"/>
        <v>3.3995217700356759E-4</v>
      </c>
      <c r="AJ277" s="22">
        <f t="shared" si="66"/>
        <v>3.4461529378022383E-4</v>
      </c>
      <c r="AK277" s="22">
        <f t="shared" si="66"/>
        <v>3.489868677056155E-4</v>
      </c>
      <c r="AL277" s="22">
        <f t="shared" si="66"/>
        <v>3.5341699892787787E-4</v>
      </c>
      <c r="AM277" s="22">
        <f t="shared" si="66"/>
        <v>3.5791779193990967E-4</v>
      </c>
      <c r="AN277" s="22">
        <f t="shared" si="66"/>
        <v>3.6256274671571685E-4</v>
      </c>
      <c r="AO277" s="22">
        <f t="shared" si="66"/>
        <v>3.6699977121776653E-4</v>
      </c>
      <c r="AP277" s="22">
        <f t="shared" si="66"/>
        <v>3.7159144022264621E-4</v>
      </c>
      <c r="AQ277" s="22">
        <f t="shared" si="66"/>
        <v>3.7635672471464474E-4</v>
      </c>
      <c r="AR277" s="22">
        <f t="shared" si="66"/>
        <v>3.8131550794337011E-4</v>
      </c>
      <c r="AS277" s="22">
        <f t="shared" si="66"/>
        <v>3.8617967736906758E-4</v>
      </c>
      <c r="AT277" s="22">
        <f t="shared" si="66"/>
        <v>3.8678852535976269E-4</v>
      </c>
      <c r="AU277" s="22">
        <f t="shared" si="66"/>
        <v>3.8675615390005306E-4</v>
      </c>
      <c r="AV277" s="22">
        <f t="shared" si="66"/>
        <v>3.8693205324033764E-4</v>
      </c>
      <c r="AW277" s="22">
        <f t="shared" si="66"/>
        <v>3.8692305319317443E-4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2.5947889357318408E-3</v>
      </c>
      <c r="T278" s="22">
        <f t="shared" si="66"/>
        <v>2.636766134517896E-3</v>
      </c>
      <c r="U278" s="22">
        <f t="shared" si="66"/>
        <v>2.6458547789552076E-3</v>
      </c>
      <c r="V278" s="22">
        <f t="shared" si="66"/>
        <v>2.6464325669035508E-3</v>
      </c>
      <c r="W278" s="22">
        <f t="shared" si="66"/>
        <v>2.6531855546258389E-3</v>
      </c>
      <c r="X278" s="22">
        <f t="shared" si="66"/>
        <v>2.6676533708227504E-3</v>
      </c>
      <c r="Y278" s="22">
        <f t="shared" si="66"/>
        <v>2.6854194190138259E-3</v>
      </c>
      <c r="Z278" s="22">
        <f t="shared" si="66"/>
        <v>2.7080123710816733E-3</v>
      </c>
      <c r="AA278" s="22">
        <f t="shared" si="66"/>
        <v>2.7285252947882471E-3</v>
      </c>
      <c r="AB278" s="22">
        <f t="shared" si="66"/>
        <v>2.7532847457771509E-3</v>
      </c>
      <c r="AC278" s="22">
        <f t="shared" si="66"/>
        <v>2.7765044846133164E-3</v>
      </c>
      <c r="AD278" s="22">
        <f t="shared" si="66"/>
        <v>2.788257041962193E-3</v>
      </c>
      <c r="AE278" s="22">
        <f t="shared" si="66"/>
        <v>2.8019942420969817E-3</v>
      </c>
      <c r="AF278" s="22">
        <f t="shared" si="66"/>
        <v>2.8170401032459316E-3</v>
      </c>
      <c r="AG278" s="22">
        <f t="shared" si="66"/>
        <v>2.8407678003323899E-3</v>
      </c>
      <c r="AH278" s="22">
        <f t="shared" si="66"/>
        <v>2.8559632185923963E-3</v>
      </c>
      <c r="AI278" s="22">
        <f t="shared" si="66"/>
        <v>2.874289893395064E-3</v>
      </c>
      <c r="AJ278" s="22">
        <f t="shared" si="66"/>
        <v>2.8973661283090966E-3</v>
      </c>
      <c r="AK278" s="22">
        <f t="shared" si="66"/>
        <v>2.9105933247661926E-3</v>
      </c>
      <c r="AL278" s="22">
        <f t="shared" si="66"/>
        <v>2.9213448963895149E-3</v>
      </c>
      <c r="AM278" s="22">
        <f t="shared" si="66"/>
        <v>2.9298542609273734E-3</v>
      </c>
      <c r="AN278" s="22">
        <f t="shared" si="66"/>
        <v>2.955134976631477E-3</v>
      </c>
      <c r="AO278" s="22">
        <f t="shared" si="66"/>
        <v>2.9735618614162461E-3</v>
      </c>
      <c r="AP278" s="22">
        <f t="shared" si="66"/>
        <v>2.9919313514994873E-3</v>
      </c>
      <c r="AQ278" s="22">
        <f t="shared" si="66"/>
        <v>3.0104654859182665E-3</v>
      </c>
      <c r="AR278" s="22">
        <f t="shared" si="66"/>
        <v>3.0293751603309806E-3</v>
      </c>
      <c r="AS278" s="22">
        <f t="shared" si="66"/>
        <v>3.0461078480835853E-3</v>
      </c>
      <c r="AT278" s="22">
        <f t="shared" si="66"/>
        <v>2.9899420877235123E-3</v>
      </c>
      <c r="AU278" s="22">
        <f t="shared" si="66"/>
        <v>2.9235910727390879E-3</v>
      </c>
      <c r="AV278" s="22">
        <f t="shared" si="66"/>
        <v>2.8610954998636107E-3</v>
      </c>
      <c r="AW278" s="22">
        <f t="shared" si="66"/>
        <v>2.7961946525107118E-3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1.2916875916615547E-2</v>
      </c>
      <c r="T279" s="22">
        <f t="shared" si="66"/>
        <v>1.3125838680630745E-2</v>
      </c>
      <c r="U279" s="22">
        <f t="shared" si="66"/>
        <v>1.3171082010764595E-2</v>
      </c>
      <c r="V279" s="22">
        <f t="shared" si="66"/>
        <v>1.3173958242866605E-2</v>
      </c>
      <c r="W279" s="22">
        <f t="shared" si="66"/>
        <v>1.3207574658935762E-2</v>
      </c>
      <c r="X279" s="22">
        <f t="shared" si="66"/>
        <v>1.3279595540490506E-2</v>
      </c>
      <c r="Y279" s="22">
        <f t="shared" si="66"/>
        <v>1.3368035042005502E-2</v>
      </c>
      <c r="Z279" s="22">
        <f t="shared" si="66"/>
        <v>1.348050290188872E-2</v>
      </c>
      <c r="AA279" s="22">
        <f t="shared" si="66"/>
        <v>1.3582616367287043E-2</v>
      </c>
      <c r="AB279" s="22">
        <f t="shared" si="66"/>
        <v>1.3705869072654775E-2</v>
      </c>
      <c r="AC279" s="22">
        <f t="shared" si="66"/>
        <v>1.3821457081079199E-2</v>
      </c>
      <c r="AD279" s="22">
        <f t="shared" si="66"/>
        <v>1.3879961386723432E-2</v>
      </c>
      <c r="AE279" s="22">
        <f t="shared" si="66"/>
        <v>1.3948345256848396E-2</v>
      </c>
      <c r="AF279" s="22">
        <f t="shared" si="66"/>
        <v>1.4023243649871182E-2</v>
      </c>
      <c r="AG279" s="22">
        <f t="shared" si="66"/>
        <v>1.4141360277714121E-2</v>
      </c>
      <c r="AH279" s="22">
        <f t="shared" si="66"/>
        <v>1.4217003166992214E-2</v>
      </c>
      <c r="AI279" s="22">
        <f t="shared" si="66"/>
        <v>1.4308233471365112E-2</v>
      </c>
      <c r="AJ279" s="22">
        <f t="shared" si="66"/>
        <v>1.4423107116347396E-2</v>
      </c>
      <c r="AK279" s="22">
        <f t="shared" si="66"/>
        <v>1.4488952184903162E-2</v>
      </c>
      <c r="AL279" s="22">
        <f t="shared" si="66"/>
        <v>1.454247357720395E-2</v>
      </c>
      <c r="AM279" s="22">
        <f t="shared" si="66"/>
        <v>1.4584833248293643E-2</v>
      </c>
      <c r="AN279" s="22">
        <f t="shared" si="66"/>
        <v>1.4710680812747295E-2</v>
      </c>
      <c r="AO279" s="22">
        <f t="shared" si="66"/>
        <v>1.4802409963051962E-2</v>
      </c>
      <c r="AP279" s="22">
        <f t="shared" si="66"/>
        <v>1.4893853402165367E-2</v>
      </c>
      <c r="AQ279" s="22">
        <f t="shared" si="66"/>
        <v>1.498611644183403E-2</v>
      </c>
      <c r="AR279" s="22">
        <f t="shared" si="66"/>
        <v>1.5080248921994206E-2</v>
      </c>
      <c r="AS279" s="22">
        <f t="shared" si="66"/>
        <v>1.5163544348637805E-2</v>
      </c>
      <c r="AT279" s="22">
        <f t="shared" si="66"/>
        <v>1.4883950834366558E-2</v>
      </c>
      <c r="AU279" s="22">
        <f t="shared" si="66"/>
        <v>1.4553655057437175E-2</v>
      </c>
      <c r="AV279" s="22">
        <f t="shared" si="66"/>
        <v>1.4242551695982972E-2</v>
      </c>
      <c r="AW279" s="22">
        <f t="shared" si="66"/>
        <v>1.3919474862797633E-2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0.17577402187904004</v>
      </c>
      <c r="T280" s="22">
        <f t="shared" si="66"/>
        <v>0.18292098544857205</v>
      </c>
      <c r="U280" s="22">
        <f t="shared" si="66"/>
        <v>0.18791301799261978</v>
      </c>
      <c r="V280" s="22">
        <f t="shared" si="66"/>
        <v>0.19236342714323804</v>
      </c>
      <c r="W280" s="22">
        <f t="shared" si="66"/>
        <v>0.19732536523365554</v>
      </c>
      <c r="X280" s="22">
        <f t="shared" si="66"/>
        <v>0.20295090162113297</v>
      </c>
      <c r="Y280" s="22">
        <f t="shared" si="66"/>
        <v>0.20894002009184007</v>
      </c>
      <c r="Z280" s="22">
        <f t="shared" si="66"/>
        <v>0.2154357810968531</v>
      </c>
      <c r="AA280" s="22">
        <f t="shared" si="66"/>
        <v>0.22190652194273755</v>
      </c>
      <c r="AB280" s="22">
        <f t="shared" si="66"/>
        <v>0.22887172097870023</v>
      </c>
      <c r="AC280" s="22">
        <f t="shared" si="66"/>
        <v>0.2358677870093237</v>
      </c>
      <c r="AD280" s="22">
        <f t="shared" si="66"/>
        <v>0.24472130690073535</v>
      </c>
      <c r="AE280" s="22">
        <f t="shared" si="66"/>
        <v>0.25409824157351063</v>
      </c>
      <c r="AF280" s="22">
        <f t="shared" si="66"/>
        <v>0.26397242587844733</v>
      </c>
      <c r="AG280" s="22">
        <f t="shared" si="66"/>
        <v>0.27509131368415518</v>
      </c>
      <c r="AH280" s="22">
        <f t="shared" si="66"/>
        <v>0.28583974269337731</v>
      </c>
      <c r="AI280" s="22">
        <f t="shared" si="66"/>
        <v>0.2973660825855523</v>
      </c>
      <c r="AJ280" s="22">
        <f t="shared" si="66"/>
        <v>0.3099030704805219</v>
      </c>
      <c r="AK280" s="22">
        <f t="shared" si="66"/>
        <v>0.32191802391322394</v>
      </c>
      <c r="AL280" s="22">
        <f t="shared" si="66"/>
        <v>0.33417692689260298</v>
      </c>
      <c r="AM280" s="22">
        <f t="shared" si="66"/>
        <v>0.34671070284338162</v>
      </c>
      <c r="AN280" s="22">
        <f t="shared" si="66"/>
        <v>0.35956928567707391</v>
      </c>
      <c r="AO280" s="22">
        <f t="shared" si="66"/>
        <v>0.37205528109202568</v>
      </c>
      <c r="AP280" s="22">
        <f t="shared" si="66"/>
        <v>0.38499396587221785</v>
      </c>
      <c r="AQ280" s="22">
        <f t="shared" si="66"/>
        <v>0.39843705183115458</v>
      </c>
      <c r="AR280" s="22">
        <f t="shared" si="66"/>
        <v>0.4124395332626174</v>
      </c>
      <c r="AS280" s="22">
        <f t="shared" si="66"/>
        <v>0.42667435738489529</v>
      </c>
      <c r="AT280" s="22">
        <f t="shared" si="66"/>
        <v>0.43094964438000583</v>
      </c>
      <c r="AU280" s="22">
        <f t="shared" si="66"/>
        <v>0.43367756941425573</v>
      </c>
      <c r="AV280" s="22">
        <f t="shared" si="66"/>
        <v>0.4368669055071977</v>
      </c>
      <c r="AW280" s="22">
        <f t="shared" si="66"/>
        <v>0.4395784981344939</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1.1955913069255579E-4</v>
      </c>
      <c r="T281" s="22">
        <f t="shared" si="66"/>
        <v>1.1973941840498302E-4</v>
      </c>
      <c r="U281" s="22">
        <f t="shared" si="66"/>
        <v>1.1994057985495052E-4</v>
      </c>
      <c r="V281" s="22">
        <f t="shared" si="66"/>
        <v>1.2016726564666305E-4</v>
      </c>
      <c r="W281" s="22">
        <f t="shared" si="66"/>
        <v>1.2042198351979159E-4</v>
      </c>
      <c r="X281" s="22">
        <f t="shared" si="66"/>
        <v>1.2070387777028845E-4</v>
      </c>
      <c r="Y281" s="22">
        <f t="shared" si="66"/>
        <v>1.208775754261406E-4</v>
      </c>
      <c r="Z281" s="22">
        <f t="shared" si="66"/>
        <v>1.2107397703438586E-4</v>
      </c>
      <c r="AA281" s="22">
        <f t="shared" si="66"/>
        <v>1.2129003283511703E-4</v>
      </c>
      <c r="AB281" s="22">
        <f t="shared" si="66"/>
        <v>1.2152672270419049E-4</v>
      </c>
      <c r="AC281" s="22">
        <f t="shared" si="66"/>
        <v>1.2178147735269396E-4</v>
      </c>
      <c r="AD281" s="22">
        <f t="shared" si="66"/>
        <v>1.2195058775686122E-4</v>
      </c>
      <c r="AE281" s="22">
        <f t="shared" si="66"/>
        <v>1.2213687066039443E-4</v>
      </c>
      <c r="AF281" s="22">
        <f t="shared" si="66"/>
        <v>1.2233952591185902E-4</v>
      </c>
      <c r="AG281" s="22">
        <f t="shared" si="66"/>
        <v>1.2256053300791124E-4</v>
      </c>
      <c r="AH281" s="22">
        <f t="shared" si="66"/>
        <v>1.227936117388551E-4</v>
      </c>
      <c r="AI281" s="22">
        <f t="shared" ref="L281:AW288" si="67">AI1537</f>
        <v>1.2294098870029306E-4</v>
      </c>
      <c r="AJ281" s="22">
        <f t="shared" si="67"/>
        <v>1.2310341240560994E-4</v>
      </c>
      <c r="AK281" s="22">
        <f t="shared" si="67"/>
        <v>1.2327515991291508E-4</v>
      </c>
      <c r="AL281" s="22">
        <f t="shared" si="67"/>
        <v>1.2345844068229327E-4</v>
      </c>
      <c r="AM281" s="22">
        <f t="shared" si="67"/>
        <v>1.2365295972209837E-4</v>
      </c>
      <c r="AN281" s="22">
        <f t="shared" si="67"/>
        <v>1.2376567950710691E-4</v>
      </c>
      <c r="AO281" s="22">
        <f t="shared" si="67"/>
        <v>1.2388627444196275E-4</v>
      </c>
      <c r="AP281" s="22">
        <f t="shared" si="67"/>
        <v>1.2401713387366397E-4</v>
      </c>
      <c r="AQ281" s="22">
        <f t="shared" si="67"/>
        <v>1.2415809337715871E-4</v>
      </c>
      <c r="AR281" s="22">
        <f t="shared" si="67"/>
        <v>1.2430901585583343E-4</v>
      </c>
      <c r="AS281" s="22">
        <f t="shared" si="67"/>
        <v>1.2437332095284817E-4</v>
      </c>
      <c r="AT281" s="22">
        <f t="shared" si="67"/>
        <v>1.2441331476739832E-4</v>
      </c>
      <c r="AU281" s="22">
        <f t="shared" si="67"/>
        <v>1.2445582230742055E-4</v>
      </c>
      <c r="AV281" s="22">
        <f t="shared" si="67"/>
        <v>1.2450696998275417E-4</v>
      </c>
      <c r="AW281" s="22">
        <f t="shared" si="67"/>
        <v>1.2456359303532368E-4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8.2047635058568158E-4</v>
      </c>
      <c r="T282" s="22">
        <f t="shared" si="67"/>
        <v>8.2171357775094188E-4</v>
      </c>
      <c r="U282" s="22">
        <f t="shared" si="67"/>
        <v>8.2309405125716314E-4</v>
      </c>
      <c r="V282" s="22">
        <f t="shared" si="67"/>
        <v>8.2464968594634605E-4</v>
      </c>
      <c r="W282" s="22">
        <f t="shared" si="67"/>
        <v>8.2639769122007844E-4</v>
      </c>
      <c r="X282" s="22">
        <f t="shared" si="67"/>
        <v>8.2833219479633389E-4</v>
      </c>
      <c r="Y282" s="22">
        <f t="shared" si="67"/>
        <v>8.2952419759823887E-4</v>
      </c>
      <c r="Z282" s="22">
        <f t="shared" si="67"/>
        <v>8.3087200661833443E-4</v>
      </c>
      <c r="AA282" s="22">
        <f t="shared" si="67"/>
        <v>8.3235469283292915E-4</v>
      </c>
      <c r="AB282" s="22">
        <f t="shared" si="67"/>
        <v>8.3397898065497246E-4</v>
      </c>
      <c r="AC282" s="22">
        <f t="shared" si="67"/>
        <v>8.3572723830027413E-4</v>
      </c>
      <c r="AD282" s="22">
        <f t="shared" si="67"/>
        <v>8.3688776101780707E-4</v>
      </c>
      <c r="AE282" s="22">
        <f t="shared" si="67"/>
        <v>8.3816613027310448E-4</v>
      </c>
      <c r="AF282" s="22">
        <f t="shared" si="67"/>
        <v>8.3955685501479116E-4</v>
      </c>
      <c r="AG282" s="22">
        <f t="shared" si="67"/>
        <v>8.4107351956874124E-4</v>
      </c>
      <c r="AH282" s="22">
        <f t="shared" si="67"/>
        <v>8.4267302590051356E-4</v>
      </c>
      <c r="AI282" s="22">
        <f t="shared" si="67"/>
        <v>8.4368440253716683E-4</v>
      </c>
      <c r="AJ282" s="22">
        <f t="shared" si="67"/>
        <v>8.447990376822625E-4</v>
      </c>
      <c r="AK282" s="22">
        <f t="shared" si="67"/>
        <v>8.459776575601394E-4</v>
      </c>
      <c r="AL282" s="22">
        <f t="shared" si="67"/>
        <v>8.4723542462419247E-4</v>
      </c>
      <c r="AM282" s="22">
        <f t="shared" si="67"/>
        <v>8.4857031448976993E-4</v>
      </c>
      <c r="AN282" s="22">
        <f t="shared" si="67"/>
        <v>8.4934385572670316E-4</v>
      </c>
      <c r="AO282" s="22">
        <f t="shared" si="67"/>
        <v>8.5017144029909443E-4</v>
      </c>
      <c r="AP282" s="22">
        <f t="shared" si="67"/>
        <v>8.5106946513701341E-4</v>
      </c>
      <c r="AQ282" s="22">
        <f t="shared" si="67"/>
        <v>8.5203680187104453E-4</v>
      </c>
      <c r="AR282" s="22">
        <f t="shared" si="67"/>
        <v>8.5307250967359464E-4</v>
      </c>
      <c r="AS282" s="22">
        <f t="shared" si="67"/>
        <v>8.535138043787089E-4</v>
      </c>
      <c r="AT282" s="22">
        <f t="shared" si="67"/>
        <v>8.5378826253860052E-4</v>
      </c>
      <c r="AU282" s="22">
        <f t="shared" si="67"/>
        <v>8.5407997117772981E-4</v>
      </c>
      <c r="AV282" s="22">
        <f t="shared" si="67"/>
        <v>8.5443097287668502E-4</v>
      </c>
      <c r="AW282" s="22">
        <f t="shared" si="67"/>
        <v>8.5481954943509696E-4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1.5080367323362539E-5</v>
      </c>
      <c r="T283" s="22">
        <f t="shared" si="67"/>
        <v>1.512383881951099E-5</v>
      </c>
      <c r="U283" s="22">
        <f t="shared" si="67"/>
        <v>1.5170049830034905E-5</v>
      </c>
      <c r="V283" s="22">
        <f t="shared" si="67"/>
        <v>1.5219961493898718E-5</v>
      </c>
      <c r="W283" s="22">
        <f t="shared" si="67"/>
        <v>1.5274108685499497E-5</v>
      </c>
      <c r="X283" s="22">
        <f t="shared" si="67"/>
        <v>1.5332376079902749E-5</v>
      </c>
      <c r="Y283" s="22">
        <f t="shared" si="67"/>
        <v>1.5369240046538892E-5</v>
      </c>
      <c r="Z283" s="22">
        <f t="shared" si="67"/>
        <v>1.540957027053099E-5</v>
      </c>
      <c r="AA283" s="22">
        <f t="shared" si="67"/>
        <v>1.5452823237132974E-5</v>
      </c>
      <c r="AB283" s="22">
        <f t="shared" si="67"/>
        <v>1.5499211652880672E-5</v>
      </c>
      <c r="AC283" s="22">
        <f t="shared" si="67"/>
        <v>1.554827808797385E-5</v>
      </c>
      <c r="AD283" s="22">
        <f t="shared" si="67"/>
        <v>1.558067131302816E-5</v>
      </c>
      <c r="AE283" s="22">
        <f t="shared" si="67"/>
        <v>1.561569776374796E-5</v>
      </c>
      <c r="AF283" s="22">
        <f t="shared" si="67"/>
        <v>1.5653224182866895E-5</v>
      </c>
      <c r="AG283" s="22">
        <f t="shared" si="67"/>
        <v>1.5693632298026881E-5</v>
      </c>
      <c r="AH283" s="22">
        <f t="shared" si="67"/>
        <v>1.5735768081589553E-5</v>
      </c>
      <c r="AI283" s="22">
        <f t="shared" si="67"/>
        <v>1.5761559878357255E-5</v>
      </c>
      <c r="AJ283" s="22">
        <f t="shared" si="67"/>
        <v>1.5789724166363977E-5</v>
      </c>
      <c r="AK283" s="22">
        <f t="shared" si="67"/>
        <v>1.5819212875110807E-5</v>
      </c>
      <c r="AL283" s="22">
        <f t="shared" si="67"/>
        <v>1.5850443637928909E-5</v>
      </c>
      <c r="AM283" s="22">
        <f t="shared" si="67"/>
        <v>1.5883370010953168E-5</v>
      </c>
      <c r="AN283" s="22">
        <f t="shared" si="67"/>
        <v>1.5900944393878997E-5</v>
      </c>
      <c r="AO283" s="22">
        <f t="shared" si="67"/>
        <v>1.5919671300837568E-5</v>
      </c>
      <c r="AP283" s="22">
        <f t="shared" si="67"/>
        <v>1.5939994159428213E-5</v>
      </c>
      <c r="AQ283" s="22">
        <f t="shared" si="67"/>
        <v>1.5961886914365574E-5</v>
      </c>
      <c r="AR283" s="22">
        <f t="shared" si="67"/>
        <v>1.5985328024654182E-5</v>
      </c>
      <c r="AS283" s="22">
        <f t="shared" si="67"/>
        <v>1.599276616268368E-5</v>
      </c>
      <c r="AT283" s="22">
        <f t="shared" si="67"/>
        <v>1.5995595922711736E-5</v>
      </c>
      <c r="AU283" s="22">
        <f t="shared" si="67"/>
        <v>1.5998708024840209E-5</v>
      </c>
      <c r="AV283" s="22">
        <f t="shared" si="67"/>
        <v>1.6003217033671619E-5</v>
      </c>
      <c r="AW283" s="22">
        <f t="shared" si="67"/>
        <v>1.6008552090086375E-5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1.5342948329366258E-3</v>
      </c>
      <c r="T284" s="22">
        <f t="shared" si="67"/>
        <v>1.5387176755962515E-3</v>
      </c>
      <c r="U284" s="22">
        <f t="shared" si="67"/>
        <v>1.543419239765831E-3</v>
      </c>
      <c r="V284" s="22">
        <f t="shared" si="67"/>
        <v>1.5484973128874907E-3</v>
      </c>
      <c r="W284" s="22">
        <f t="shared" si="67"/>
        <v>1.5540063137300891E-3</v>
      </c>
      <c r="X284" s="22">
        <f t="shared" si="67"/>
        <v>1.559934508995141E-3</v>
      </c>
      <c r="Y284" s="22">
        <f t="shared" si="67"/>
        <v>1.5636850936008458E-3</v>
      </c>
      <c r="Z284" s="22">
        <f t="shared" si="67"/>
        <v>1.5677883394273834E-3</v>
      </c>
      <c r="AA284" s="22">
        <f t="shared" si="67"/>
        <v>1.572188948626325E-3</v>
      </c>
      <c r="AB284" s="22">
        <f t="shared" si="67"/>
        <v>1.5769085622182007E-3</v>
      </c>
      <c r="AC284" s="22">
        <f t="shared" si="67"/>
        <v>1.5819006407412125E-3</v>
      </c>
      <c r="AD284" s="22">
        <f t="shared" si="67"/>
        <v>1.5851963666845706E-3</v>
      </c>
      <c r="AE284" s="22">
        <f t="shared" si="67"/>
        <v>1.5887600001958213E-3</v>
      </c>
      <c r="AF284" s="22">
        <f t="shared" si="67"/>
        <v>1.5925779835193167E-3</v>
      </c>
      <c r="AG284" s="22">
        <f t="shared" si="67"/>
        <v>1.5966891540875985E-3</v>
      </c>
      <c r="AH284" s="22">
        <f t="shared" si="67"/>
        <v>1.6009760997312758E-3</v>
      </c>
      <c r="AI284" s="22">
        <f t="shared" si="67"/>
        <v>1.603600188366805E-3</v>
      </c>
      <c r="AJ284" s="22">
        <f t="shared" si="67"/>
        <v>1.6064656571339415E-3</v>
      </c>
      <c r="AK284" s="22">
        <f t="shared" si="67"/>
        <v>1.6094658740709747E-3</v>
      </c>
      <c r="AL284" s="22">
        <f t="shared" si="67"/>
        <v>1.6126433296987468E-3</v>
      </c>
      <c r="AM284" s="22">
        <f t="shared" si="67"/>
        <v>1.6159932987621793E-3</v>
      </c>
      <c r="AN284" s="22">
        <f t="shared" si="67"/>
        <v>1.6177813377626197E-3</v>
      </c>
      <c r="AO284" s="22">
        <f t="shared" si="67"/>
        <v>1.6196866359537922E-3</v>
      </c>
      <c r="AP284" s="22">
        <f t="shared" si="67"/>
        <v>1.6217543081966182E-3</v>
      </c>
      <c r="AQ284" s="22">
        <f t="shared" si="67"/>
        <v>1.6239817035948131E-3</v>
      </c>
      <c r="AR284" s="22">
        <f t="shared" si="67"/>
        <v>1.6263666305414125E-3</v>
      </c>
      <c r="AS284" s="22">
        <f t="shared" si="67"/>
        <v>1.6271233957116905E-3</v>
      </c>
      <c r="AT284" s="22">
        <f t="shared" si="67"/>
        <v>1.6274112989236218E-3</v>
      </c>
      <c r="AU284" s="22">
        <f t="shared" si="67"/>
        <v>1.6277279279627492E-3</v>
      </c>
      <c r="AV284" s="22">
        <f t="shared" si="67"/>
        <v>1.6281866799814078E-3</v>
      </c>
      <c r="AW284" s="22">
        <f t="shared" si="67"/>
        <v>1.6287294750814919E-3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0.10883984090647958</v>
      </c>
      <c r="T287" s="22">
        <f t="shared" si="67"/>
        <v>0.11021278640091006</v>
      </c>
      <c r="U287" s="22">
        <f t="shared" si="67"/>
        <v>0.11019003746759447</v>
      </c>
      <c r="V287" s="22">
        <f t="shared" si="67"/>
        <v>0.10982068135239569</v>
      </c>
      <c r="W287" s="22">
        <f t="shared" si="67"/>
        <v>0.10973247946676314</v>
      </c>
      <c r="X287" s="22">
        <f t="shared" si="67"/>
        <v>0.10998881008705554</v>
      </c>
      <c r="Y287" s="22">
        <f t="shared" si="67"/>
        <v>0.11043717843552303</v>
      </c>
      <c r="Z287" s="22">
        <f t="shared" si="67"/>
        <v>0.11110268832929743</v>
      </c>
      <c r="AA287" s="22">
        <f t="shared" si="67"/>
        <v>0.1116907138844974</v>
      </c>
      <c r="AB287" s="22">
        <f t="shared" si="67"/>
        <v>0.11246939572290833</v>
      </c>
      <c r="AC287" s="22">
        <f t="shared" si="67"/>
        <v>0.1131925590844388</v>
      </c>
      <c r="AD287" s="22">
        <f t="shared" si="67"/>
        <v>0.11446804355146808</v>
      </c>
      <c r="AE287" s="22">
        <f t="shared" si="67"/>
        <v>0.11587934562323202</v>
      </c>
      <c r="AF287" s="22">
        <f t="shared" si="67"/>
        <v>0.11740112621647256</v>
      </c>
      <c r="AG287" s="22">
        <f t="shared" si="67"/>
        <v>0.11935920711959221</v>
      </c>
      <c r="AH287" s="22">
        <f t="shared" si="67"/>
        <v>0.12100707006315316</v>
      </c>
      <c r="AI287" s="22">
        <f t="shared" si="67"/>
        <v>0.12288115705795989</v>
      </c>
      <c r="AJ287" s="22">
        <f t="shared" si="67"/>
        <v>0.12503561694076748</v>
      </c>
      <c r="AK287" s="22">
        <f t="shared" si="67"/>
        <v>0.12681858330674659</v>
      </c>
      <c r="AL287" s="22">
        <f t="shared" si="67"/>
        <v>0.12855813810198086</v>
      </c>
      <c r="AM287" s="22">
        <f t="shared" si="67"/>
        <v>0.13026528925047434</v>
      </c>
      <c r="AN287" s="22">
        <f t="shared" si="67"/>
        <v>0.13214933415794144</v>
      </c>
      <c r="AO287" s="22">
        <f t="shared" si="67"/>
        <v>0.13375716008774724</v>
      </c>
      <c r="AP287" s="22">
        <f t="shared" si="67"/>
        <v>0.13540435129220346</v>
      </c>
      <c r="AQ287" s="22">
        <f t="shared" si="67"/>
        <v>0.13710301801724445</v>
      </c>
      <c r="AR287" s="22">
        <f t="shared" si="67"/>
        <v>0.13886511768703536</v>
      </c>
      <c r="AS287" s="22">
        <f t="shared" si="67"/>
        <v>0.14059069430953788</v>
      </c>
      <c r="AT287" s="22">
        <f t="shared" si="67"/>
        <v>0.13885129251072426</v>
      </c>
      <c r="AU287" s="22">
        <f t="shared" si="67"/>
        <v>0.13661986637810314</v>
      </c>
      <c r="AV287" s="22">
        <f t="shared" si="67"/>
        <v>0.13457144671342283</v>
      </c>
      <c r="AW287" s="22">
        <f t="shared" si="67"/>
        <v>0.1324010665065006</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1.0591822748179961E-2</v>
      </c>
      <c r="T288" s="22">
        <f t="shared" si="67"/>
        <v>1.0725431867770783E-2</v>
      </c>
      <c r="U288" s="22">
        <f t="shared" si="67"/>
        <v>1.0723218039935482E-2</v>
      </c>
      <c r="V288" s="22">
        <f t="shared" si="67"/>
        <v>1.0687273899714777E-2</v>
      </c>
      <c r="W288" s="22">
        <f t="shared" si="67"/>
        <v>1.0678690473545695E-2</v>
      </c>
      <c r="X288" s="22">
        <f t="shared" ref="L288:AW295" si="68">X1544</f>
        <v>1.0703635461267616E-2</v>
      </c>
      <c r="Y288" s="22">
        <f t="shared" si="68"/>
        <v>1.0747268730420798E-2</v>
      </c>
      <c r="Z288" s="22">
        <f t="shared" si="68"/>
        <v>1.0812033275952202E-2</v>
      </c>
      <c r="AA288" s="22">
        <f t="shared" si="68"/>
        <v>1.086925738065693E-2</v>
      </c>
      <c r="AB288" s="22">
        <f t="shared" si="68"/>
        <v>1.0945035330541683E-2</v>
      </c>
      <c r="AC288" s="22">
        <f t="shared" si="68"/>
        <v>1.1015410462290452E-2</v>
      </c>
      <c r="AD288" s="22">
        <f t="shared" si="68"/>
        <v>1.1139535096067146E-2</v>
      </c>
      <c r="AE288" s="22">
        <f t="shared" si="68"/>
        <v>1.1276876911929478E-2</v>
      </c>
      <c r="AF288" s="22">
        <f t="shared" si="68"/>
        <v>1.1424970019848239E-2</v>
      </c>
      <c r="AG288" s="22">
        <f t="shared" si="68"/>
        <v>1.1615521987580897E-2</v>
      </c>
      <c r="AH288" s="22">
        <f t="shared" si="68"/>
        <v>1.1775884884716046E-2</v>
      </c>
      <c r="AI288" s="22">
        <f t="shared" si="68"/>
        <v>1.1958262928439193E-2</v>
      </c>
      <c r="AJ288" s="22">
        <f t="shared" si="68"/>
        <v>1.216792564943095E-2</v>
      </c>
      <c r="AK288" s="22">
        <f t="shared" si="68"/>
        <v>1.2341436227516451E-2</v>
      </c>
      <c r="AL288" s="22">
        <f t="shared" si="68"/>
        <v>1.2510722179226906E-2</v>
      </c>
      <c r="AM288" s="22">
        <f t="shared" si="68"/>
        <v>1.2676854748133652E-2</v>
      </c>
      <c r="AN288" s="22">
        <f t="shared" si="68"/>
        <v>1.2860201852863889E-2</v>
      </c>
      <c r="AO288" s="22">
        <f t="shared" si="68"/>
        <v>1.3016668520920335E-2</v>
      </c>
      <c r="AP288" s="22">
        <f t="shared" si="68"/>
        <v>1.3176966047310074E-2</v>
      </c>
      <c r="AQ288" s="22">
        <f t="shared" si="68"/>
        <v>1.3342272948808812E-2</v>
      </c>
      <c r="AR288" s="22">
        <f t="shared" si="68"/>
        <v>1.3513752870238394E-2</v>
      </c>
      <c r="AS288" s="22">
        <f t="shared" si="68"/>
        <v>1.36816785266132E-2</v>
      </c>
      <c r="AT288" s="22">
        <f t="shared" si="68"/>
        <v>1.351240746385292E-2</v>
      </c>
      <c r="AU288" s="22">
        <f t="shared" si="68"/>
        <v>1.3295254720192742E-2</v>
      </c>
      <c r="AV288" s="22">
        <f t="shared" si="68"/>
        <v>1.3095911374764456E-2</v>
      </c>
      <c r="AW288" s="22">
        <f t="shared" si="68"/>
        <v>1.2884699356661354E-2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6.9564113942099659E-2</v>
      </c>
      <c r="T289" s="22">
        <f t="shared" si="68"/>
        <v>7.1303473596630626E-2</v>
      </c>
      <c r="U289" s="22">
        <f t="shared" si="68"/>
        <v>7.2583789160717727E-2</v>
      </c>
      <c r="V289" s="22">
        <f t="shared" si="68"/>
        <v>7.374867077571734E-2</v>
      </c>
      <c r="W289" s="22">
        <f t="shared" si="68"/>
        <v>7.5020394660854431E-2</v>
      </c>
      <c r="X289" s="22">
        <f t="shared" si="68"/>
        <v>7.6430058135887685E-2</v>
      </c>
      <c r="Y289" s="22">
        <f t="shared" si="68"/>
        <v>7.7864201871661695E-2</v>
      </c>
      <c r="Z289" s="22">
        <f t="shared" si="68"/>
        <v>7.9400814477497819E-2</v>
      </c>
      <c r="AA289" s="22">
        <f t="shared" si="68"/>
        <v>8.092860309290778E-2</v>
      </c>
      <c r="AB289" s="22">
        <f t="shared" si="68"/>
        <v>8.2555412189054767E-2</v>
      </c>
      <c r="AC289" s="22">
        <f t="shared" si="68"/>
        <v>8.418463639266309E-2</v>
      </c>
      <c r="AD289" s="22">
        <f t="shared" si="68"/>
        <v>8.6019852212643397E-2</v>
      </c>
      <c r="AE289" s="22">
        <f t="shared" si="68"/>
        <v>8.7948190022651931E-2</v>
      </c>
      <c r="AF289" s="22">
        <f t="shared" si="68"/>
        <v>8.9962934840272554E-2</v>
      </c>
      <c r="AG289" s="22">
        <f t="shared" si="68"/>
        <v>9.2214227484693906E-2</v>
      </c>
      <c r="AH289" s="22">
        <f t="shared" si="68"/>
        <v>9.4372974133792517E-2</v>
      </c>
      <c r="AI289" s="22">
        <f t="shared" si="68"/>
        <v>9.6631254734226776E-2</v>
      </c>
      <c r="AJ289" s="22">
        <f t="shared" si="68"/>
        <v>9.9072469233512553E-2</v>
      </c>
      <c r="AK289" s="22">
        <f t="shared" si="68"/>
        <v>0.10138965913168997</v>
      </c>
      <c r="AL289" s="22">
        <f t="shared" si="68"/>
        <v>0.10373601228832177</v>
      </c>
      <c r="AM289" s="22">
        <f t="shared" si="68"/>
        <v>0.10611720913704607</v>
      </c>
      <c r="AN289" s="22">
        <f t="shared" si="68"/>
        <v>0.10859245394814224</v>
      </c>
      <c r="AO289" s="22">
        <f t="shared" si="68"/>
        <v>0.11097952046707169</v>
      </c>
      <c r="AP289" s="22">
        <f t="shared" si="68"/>
        <v>0.11343979425261792</v>
      </c>
      <c r="AQ289" s="22">
        <f t="shared" si="68"/>
        <v>0.11598250231265604</v>
      </c>
      <c r="AR289" s="22">
        <f t="shared" si="68"/>
        <v>0.1186173696713845</v>
      </c>
      <c r="AS289" s="22">
        <f t="shared" si="68"/>
        <v>0.12124186054638519</v>
      </c>
      <c r="AT289" s="22">
        <f t="shared" si="68"/>
        <v>0.12194206033094986</v>
      </c>
      <c r="AU289" s="22">
        <f t="shared" si="68"/>
        <v>0.12234411782159951</v>
      </c>
      <c r="AV289" s="22">
        <f t="shared" si="68"/>
        <v>0.12283320560075327</v>
      </c>
      <c r="AW289" s="22">
        <f t="shared" si="68"/>
        <v>0.12323048198838889</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0.27426784333069254</v>
      </c>
      <c r="T290" s="22">
        <f t="shared" si="68"/>
        <v>0.28499494140882226</v>
      </c>
      <c r="U290" s="22">
        <f t="shared" si="68"/>
        <v>0.29029368115510285</v>
      </c>
      <c r="V290" s="22">
        <f t="shared" si="68"/>
        <v>0.29417929469057202</v>
      </c>
      <c r="W290" s="22">
        <f t="shared" si="68"/>
        <v>0.29916735565629926</v>
      </c>
      <c r="X290" s="22">
        <f t="shared" si="68"/>
        <v>0.30557175945868731</v>
      </c>
      <c r="Y290" s="22">
        <f t="shared" si="68"/>
        <v>0.31307761704716719</v>
      </c>
      <c r="Z290" s="22">
        <f t="shared" si="68"/>
        <v>0.32156820910274642</v>
      </c>
      <c r="AA290" s="22">
        <f t="shared" si="68"/>
        <v>0.32981838809963687</v>
      </c>
      <c r="AB290" s="22">
        <f t="shared" si="68"/>
        <v>0.33898994588083597</v>
      </c>
      <c r="AC290" s="22">
        <f t="shared" si="68"/>
        <v>0.34803476506260028</v>
      </c>
      <c r="AD290" s="22">
        <f t="shared" si="68"/>
        <v>0.35987504245042701</v>
      </c>
      <c r="AE290" s="22">
        <f t="shared" si="68"/>
        <v>0.37251862019624188</v>
      </c>
      <c r="AF290" s="22">
        <f t="shared" si="68"/>
        <v>0.38588019823197633</v>
      </c>
      <c r="AG290" s="22">
        <f t="shared" si="68"/>
        <v>0.40149943664182242</v>
      </c>
      <c r="AH290" s="22">
        <f t="shared" si="68"/>
        <v>0.41595181406432952</v>
      </c>
      <c r="AI290" s="22">
        <f t="shared" si="68"/>
        <v>0.43193947367441232</v>
      </c>
      <c r="AJ290" s="22">
        <f t="shared" si="68"/>
        <v>0.44957933126101834</v>
      </c>
      <c r="AK290" s="22">
        <f t="shared" si="68"/>
        <v>0.46574909559313815</v>
      </c>
      <c r="AL290" s="22">
        <f t="shared" si="68"/>
        <v>0.48201237931647856</v>
      </c>
      <c r="AM290" s="22">
        <f t="shared" si="68"/>
        <v>0.49842582534923752</v>
      </c>
      <c r="AN290" s="22">
        <f t="shared" si="68"/>
        <v>0.51623375420840689</v>
      </c>
      <c r="AO290" s="22">
        <f t="shared" si="68"/>
        <v>0.53297416761294991</v>
      </c>
      <c r="AP290" s="22">
        <f t="shared" si="68"/>
        <v>0.55024558110835775</v>
      </c>
      <c r="AQ290" s="22">
        <f t="shared" si="68"/>
        <v>0.56813023190840473</v>
      </c>
      <c r="AR290" s="22">
        <f t="shared" si="68"/>
        <v>0.58671342785245539</v>
      </c>
      <c r="AS290" s="22">
        <f t="shared" si="68"/>
        <v>0.60565807102611635</v>
      </c>
      <c r="AT290" s="22">
        <f t="shared" si="68"/>
        <v>0.60601068410706016</v>
      </c>
      <c r="AU290" s="22">
        <f t="shared" si="68"/>
        <v>0.60353850750133542</v>
      </c>
      <c r="AV290" s="22">
        <f t="shared" si="68"/>
        <v>0.60192931533973371</v>
      </c>
      <c r="AW290" s="22">
        <f t="shared" si="68"/>
        <v>0.59948505452316014</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8.9857799026067303E-2</v>
      </c>
      <c r="T291" s="22">
        <f t="shared" si="68"/>
        <v>9.0813701479039763E-2</v>
      </c>
      <c r="U291" s="22">
        <f t="shared" si="68"/>
        <v>9.1430858974628437E-2</v>
      </c>
      <c r="V291" s="22">
        <f t="shared" si="68"/>
        <v>9.1971406468450437E-2</v>
      </c>
      <c r="W291" s="22">
        <f t="shared" si="68"/>
        <v>9.2601337166771561E-2</v>
      </c>
      <c r="X291" s="22">
        <f t="shared" si="68"/>
        <v>9.3341659149158374E-2</v>
      </c>
      <c r="Y291" s="22">
        <f t="shared" si="68"/>
        <v>9.408112256961014E-2</v>
      </c>
      <c r="Z291" s="22">
        <f t="shared" si="68"/>
        <v>9.490129538773158E-2</v>
      </c>
      <c r="AA291" s="22">
        <f t="shared" si="68"/>
        <v>9.5719432890934486E-2</v>
      </c>
      <c r="AB291" s="22">
        <f t="shared" si="68"/>
        <v>9.6613571072468443E-2</v>
      </c>
      <c r="AC291" s="22">
        <f t="shared" si="68"/>
        <v>9.7512545845470172E-2</v>
      </c>
      <c r="AD291" s="22">
        <f t="shared" si="68"/>
        <v>9.8542043810155105E-2</v>
      </c>
      <c r="AE291" s="22">
        <f t="shared" si="68"/>
        <v>9.9639378145907981E-2</v>
      </c>
      <c r="AF291" s="22">
        <f t="shared" si="68"/>
        <v>0.10079874646722524</v>
      </c>
      <c r="AG291" s="22">
        <f t="shared" si="68"/>
        <v>0.10212600730430257</v>
      </c>
      <c r="AH291" s="22">
        <f t="shared" si="68"/>
        <v>0.10338601725039376</v>
      </c>
      <c r="AI291" s="22">
        <f t="shared" si="68"/>
        <v>0.10469555412297549</v>
      </c>
      <c r="AJ291" s="22">
        <f t="shared" si="68"/>
        <v>0.10613166081061423</v>
      </c>
      <c r="AK291" s="22">
        <f t="shared" si="68"/>
        <v>0.10747798063283918</v>
      </c>
      <c r="AL291" s="22">
        <f t="shared" si="68"/>
        <v>0.10884233442883619</v>
      </c>
      <c r="AM291" s="22">
        <f t="shared" si="68"/>
        <v>0.11022845003645158</v>
      </c>
      <c r="AN291" s="22">
        <f t="shared" si="68"/>
        <v>0.11165896334692874</v>
      </c>
      <c r="AO291" s="22">
        <f t="shared" si="68"/>
        <v>0.1130254400760789</v>
      </c>
      <c r="AP291" s="22">
        <f t="shared" si="68"/>
        <v>0.11443954289210567</v>
      </c>
      <c r="AQ291" s="22">
        <f t="shared" si="68"/>
        <v>0.11590711431594793</v>
      </c>
      <c r="AR291" s="22">
        <f t="shared" si="68"/>
        <v>0.11743427782018892</v>
      </c>
      <c r="AS291" s="22">
        <f t="shared" si="68"/>
        <v>0.11893230297731591</v>
      </c>
      <c r="AT291" s="22">
        <f t="shared" si="68"/>
        <v>0.11911981075656988</v>
      </c>
      <c r="AU291" s="22">
        <f t="shared" si="68"/>
        <v>0.11910984127220901</v>
      </c>
      <c r="AV291" s="22">
        <f t="shared" si="68"/>
        <v>0.11916401324152333</v>
      </c>
      <c r="AW291" s="22">
        <f t="shared" si="68"/>
        <v>0.11916124148423328</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2.7134775611139042E-2</v>
      </c>
      <c r="T292" s="22">
        <f t="shared" si="68"/>
        <v>2.7423433900666257E-2</v>
      </c>
      <c r="U292" s="22">
        <f t="shared" si="68"/>
        <v>2.7609799807032084E-2</v>
      </c>
      <c r="V292" s="22">
        <f t="shared" si="68"/>
        <v>2.7773031436462141E-2</v>
      </c>
      <c r="W292" s="22">
        <f t="shared" si="68"/>
        <v>2.796325452599668E-2</v>
      </c>
      <c r="X292" s="22">
        <f t="shared" si="68"/>
        <v>2.8186812982689262E-2</v>
      </c>
      <c r="Y292" s="22">
        <f t="shared" si="68"/>
        <v>2.8410112175459194E-2</v>
      </c>
      <c r="Z292" s="22">
        <f t="shared" si="68"/>
        <v>2.8657783558725825E-2</v>
      </c>
      <c r="AA292" s="22">
        <f t="shared" si="68"/>
        <v>2.890484032852304E-2</v>
      </c>
      <c r="AB292" s="22">
        <f t="shared" si="68"/>
        <v>2.9174847375037036E-2</v>
      </c>
      <c r="AC292" s="22">
        <f t="shared" si="68"/>
        <v>2.9446314949469834E-2</v>
      </c>
      <c r="AD292" s="22">
        <f t="shared" si="68"/>
        <v>2.9757197216414146E-2</v>
      </c>
      <c r="AE292" s="22">
        <f t="shared" si="68"/>
        <v>3.0088564346410447E-2</v>
      </c>
      <c r="AF292" s="22">
        <f t="shared" si="68"/>
        <v>3.043866416624335E-2</v>
      </c>
      <c r="AG292" s="22">
        <f t="shared" si="68"/>
        <v>3.0839463266398224E-2</v>
      </c>
      <c r="AH292" s="22">
        <f t="shared" si="68"/>
        <v>3.1219954303632176E-2</v>
      </c>
      <c r="AI292" s="22">
        <f t="shared" si="68"/>
        <v>3.1615401216166836E-2</v>
      </c>
      <c r="AJ292" s="22">
        <f t="shared" si="68"/>
        <v>3.2049069001769154E-2</v>
      </c>
      <c r="AK292" s="22">
        <f t="shared" si="68"/>
        <v>3.2455623431911669E-2</v>
      </c>
      <c r="AL292" s="22">
        <f t="shared" si="68"/>
        <v>3.2867623664610934E-2</v>
      </c>
      <c r="AM292" s="22">
        <f t="shared" si="68"/>
        <v>3.328619541232123E-2</v>
      </c>
      <c r="AN292" s="22">
        <f t="shared" si="68"/>
        <v>3.3718174139924888E-2</v>
      </c>
      <c r="AO292" s="22">
        <f t="shared" si="68"/>
        <v>3.413081544457755E-2</v>
      </c>
      <c r="AP292" s="22">
        <f t="shared" si="68"/>
        <v>3.4557838619191851E-2</v>
      </c>
      <c r="AQ292" s="22">
        <f t="shared" si="68"/>
        <v>3.5001007956866455E-2</v>
      </c>
      <c r="AR292" s="22">
        <f t="shared" si="68"/>
        <v>3.5462172590968823E-2</v>
      </c>
      <c r="AS292" s="22">
        <f t="shared" si="68"/>
        <v>3.5914538183483391E-2</v>
      </c>
      <c r="AT292" s="22">
        <f t="shared" si="68"/>
        <v>3.5971160775740779E-2</v>
      </c>
      <c r="AU292" s="22">
        <f t="shared" si="68"/>
        <v>3.5968150244389881E-2</v>
      </c>
      <c r="AV292" s="22">
        <f t="shared" si="68"/>
        <v>3.5984508804778513E-2</v>
      </c>
      <c r="AW292" s="22">
        <f t="shared" si="68"/>
        <v>3.5983671804396468E-2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1.4588658828711908E-3</v>
      </c>
      <c r="T293" s="22">
        <f t="shared" si="68"/>
        <v>1.474385219991721E-3</v>
      </c>
      <c r="U293" s="22">
        <f t="shared" si="68"/>
        <v>1.4844049403101693E-3</v>
      </c>
      <c r="V293" s="22">
        <f t="shared" si="68"/>
        <v>1.4931808763486171E-3</v>
      </c>
      <c r="W293" s="22">
        <f t="shared" si="68"/>
        <v>1.5034079730983085E-3</v>
      </c>
      <c r="X293" s="22">
        <f t="shared" si="68"/>
        <v>1.5154273024625894E-3</v>
      </c>
      <c r="Y293" s="22">
        <f t="shared" si="68"/>
        <v>1.527432692839616E-3</v>
      </c>
      <c r="Z293" s="22">
        <f t="shared" si="68"/>
        <v>1.5407484223075565E-3</v>
      </c>
      <c r="AA293" s="22">
        <f t="shared" si="68"/>
        <v>1.5540311078825044E-3</v>
      </c>
      <c r="AB293" s="22">
        <f t="shared" si="68"/>
        <v>1.5685476852052363E-3</v>
      </c>
      <c r="AC293" s="22">
        <f t="shared" si="68"/>
        <v>1.5831427859100025E-3</v>
      </c>
      <c r="AD293" s="22">
        <f t="shared" si="68"/>
        <v>1.5998569662420677E-3</v>
      </c>
      <c r="AE293" s="22">
        <f t="shared" si="68"/>
        <v>1.6176724885660523E-3</v>
      </c>
      <c r="AF293" s="22">
        <f t="shared" si="68"/>
        <v>1.6364951495702546E-3</v>
      </c>
      <c r="AG293" s="22">
        <f t="shared" si="68"/>
        <v>1.6580435913735245E-3</v>
      </c>
      <c r="AH293" s="22">
        <f t="shared" si="68"/>
        <v>1.6785001966137395E-3</v>
      </c>
      <c r="AI293" s="22">
        <f t="shared" si="68"/>
        <v>1.6997608850178379E-3</v>
      </c>
      <c r="AJ293" s="22">
        <f t="shared" si="68"/>
        <v>1.7230764689011194E-3</v>
      </c>
      <c r="AK293" s="22">
        <f t="shared" si="68"/>
        <v>1.7449343385280776E-3</v>
      </c>
      <c r="AL293" s="22">
        <f t="shared" si="68"/>
        <v>1.7670849946393897E-3</v>
      </c>
      <c r="AM293" s="22">
        <f t="shared" si="68"/>
        <v>1.7895889596995487E-3</v>
      </c>
      <c r="AN293" s="22">
        <f t="shared" si="68"/>
        <v>1.8128137335785841E-3</v>
      </c>
      <c r="AO293" s="22">
        <f t="shared" si="68"/>
        <v>1.8349988560888326E-3</v>
      </c>
      <c r="AP293" s="22">
        <f t="shared" si="68"/>
        <v>1.857957201113231E-3</v>
      </c>
      <c r="AQ293" s="22">
        <f t="shared" si="68"/>
        <v>1.8817836235732238E-3</v>
      </c>
      <c r="AR293" s="22">
        <f t="shared" si="68"/>
        <v>1.9065775397168506E-3</v>
      </c>
      <c r="AS293" s="22">
        <f t="shared" si="68"/>
        <v>1.9308983868453378E-3</v>
      </c>
      <c r="AT293" s="22">
        <f t="shared" si="68"/>
        <v>1.9339426267988137E-3</v>
      </c>
      <c r="AU293" s="22">
        <f t="shared" si="68"/>
        <v>1.9337807695002651E-3</v>
      </c>
      <c r="AV293" s="22">
        <f t="shared" si="68"/>
        <v>1.9346602662016887E-3</v>
      </c>
      <c r="AW293" s="22">
        <f t="shared" si="68"/>
        <v>1.9346152659658724E-3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2.4326146272486006E-2</v>
      </c>
      <c r="T294" s="22">
        <f t="shared" si="68"/>
        <v>2.4719682511105276E-2</v>
      </c>
      <c r="U294" s="22">
        <f t="shared" si="68"/>
        <v>2.4804888552705066E-2</v>
      </c>
      <c r="V294" s="22">
        <f t="shared" si="68"/>
        <v>2.4810305314720789E-2</v>
      </c>
      <c r="W294" s="22">
        <f t="shared" si="68"/>
        <v>2.4873614574617241E-2</v>
      </c>
      <c r="X294" s="22">
        <f t="shared" si="68"/>
        <v>2.5009250351463286E-2</v>
      </c>
      <c r="Y294" s="22">
        <f t="shared" si="68"/>
        <v>2.5175807053254621E-2</v>
      </c>
      <c r="Z294" s="22">
        <f t="shared" si="68"/>
        <v>2.5387615978890679E-2</v>
      </c>
      <c r="AA294" s="22">
        <f t="shared" si="68"/>
        <v>2.5579924638639819E-2</v>
      </c>
      <c r="AB294" s="22">
        <f t="shared" si="68"/>
        <v>2.5812044491660791E-2</v>
      </c>
      <c r="AC294" s="22">
        <f t="shared" si="68"/>
        <v>2.6029729543249839E-2</v>
      </c>
      <c r="AD294" s="22">
        <f t="shared" si="68"/>
        <v>2.6139909768395555E-2</v>
      </c>
      <c r="AE294" s="22">
        <f t="shared" si="68"/>
        <v>2.6268696019659202E-2</v>
      </c>
      <c r="AF294" s="22">
        <f t="shared" si="68"/>
        <v>2.6409750967930613E-2</v>
      </c>
      <c r="AG294" s="22">
        <f t="shared" si="68"/>
        <v>2.6632198128116152E-2</v>
      </c>
      <c r="AH294" s="22">
        <f t="shared" si="68"/>
        <v>2.6774655174303719E-2</v>
      </c>
      <c r="AI294" s="22">
        <f t="shared" si="68"/>
        <v>2.6946467750578729E-2</v>
      </c>
      <c r="AJ294" s="22">
        <f t="shared" si="68"/>
        <v>2.7162807452897782E-2</v>
      </c>
      <c r="AK294" s="22">
        <f t="shared" si="68"/>
        <v>2.728681241968306E-2</v>
      </c>
      <c r="AL294" s="22">
        <f t="shared" si="68"/>
        <v>2.7387608403651693E-2</v>
      </c>
      <c r="AM294" s="22">
        <f t="shared" si="68"/>
        <v>2.7467383696194121E-2</v>
      </c>
      <c r="AN294" s="22">
        <f t="shared" si="68"/>
        <v>2.7704390405920095E-2</v>
      </c>
      <c r="AO294" s="22">
        <f t="shared" si="68"/>
        <v>2.7877142450777315E-2</v>
      </c>
      <c r="AP294" s="22">
        <f t="shared" si="68"/>
        <v>2.8049356420307696E-2</v>
      </c>
      <c r="AQ294" s="22">
        <f t="shared" si="68"/>
        <v>2.8223113930483747E-2</v>
      </c>
      <c r="AR294" s="22">
        <f t="shared" si="68"/>
        <v>2.8400392128102938E-2</v>
      </c>
      <c r="AS294" s="22">
        <f t="shared" si="68"/>
        <v>2.8557261075783606E-2</v>
      </c>
      <c r="AT294" s="22">
        <f t="shared" si="68"/>
        <v>2.8030707072407922E-2</v>
      </c>
      <c r="AU294" s="22">
        <f t="shared" si="68"/>
        <v>2.7408666306928953E-2</v>
      </c>
      <c r="AV294" s="22">
        <f t="shared" si="68"/>
        <v>2.6822770311221343E-2</v>
      </c>
      <c r="AW294" s="22">
        <f t="shared" si="68"/>
        <v>2.6214324867287923E-2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3.2292189791538868E-2</v>
      </c>
      <c r="T295" s="22">
        <f t="shared" si="69"/>
        <v>3.2814596701576867E-2</v>
      </c>
      <c r="U295" s="22">
        <f t="shared" si="69"/>
        <v>3.2927705026911488E-2</v>
      </c>
      <c r="V295" s="22">
        <f t="shared" si="69"/>
        <v>3.2934895607166517E-2</v>
      </c>
      <c r="W295" s="22">
        <f t="shared" si="69"/>
        <v>3.301893664733941E-2</v>
      </c>
      <c r="X295" s="22">
        <f t="shared" si="69"/>
        <v>3.3198988851226269E-2</v>
      </c>
      <c r="Y295" s="22">
        <f t="shared" si="69"/>
        <v>3.3420087605013749E-2</v>
      </c>
      <c r="Z295" s="22">
        <f t="shared" si="69"/>
        <v>3.3701257254721798E-2</v>
      </c>
      <c r="AA295" s="22">
        <f t="shared" si="69"/>
        <v>3.3956540918217613E-2</v>
      </c>
      <c r="AB295" s="22">
        <f t="shared" si="69"/>
        <v>3.4264672681636937E-2</v>
      </c>
      <c r="AC295" s="22">
        <f t="shared" si="69"/>
        <v>3.4553642702697993E-2</v>
      </c>
      <c r="AD295" s="22">
        <f t="shared" si="69"/>
        <v>3.4699903466808589E-2</v>
      </c>
      <c r="AE295" s="22">
        <f t="shared" si="69"/>
        <v>3.4870863142120991E-2</v>
      </c>
      <c r="AF295" s="22">
        <f t="shared" si="69"/>
        <v>3.5058109124677959E-2</v>
      </c>
      <c r="AG295" s="22">
        <f t="shared" si="69"/>
        <v>3.5353400694285303E-2</v>
      </c>
      <c r="AH295" s="22">
        <f t="shared" si="69"/>
        <v>3.5542507917480544E-2</v>
      </c>
      <c r="AI295" s="22">
        <f t="shared" si="69"/>
        <v>3.5770583678412772E-2</v>
      </c>
      <c r="AJ295" s="22">
        <f t="shared" si="69"/>
        <v>3.6057767790868493E-2</v>
      </c>
      <c r="AK295" s="22">
        <f t="shared" si="69"/>
        <v>3.6222380462257911E-2</v>
      </c>
      <c r="AL295" s="22">
        <f t="shared" si="69"/>
        <v>3.6356183943009879E-2</v>
      </c>
      <c r="AM295" s="22">
        <f t="shared" si="69"/>
        <v>3.6462083120734116E-2</v>
      </c>
      <c r="AN295" s="22">
        <f t="shared" si="69"/>
        <v>3.6776702031868239E-2</v>
      </c>
      <c r="AO295" s="22">
        <f t="shared" si="69"/>
        <v>3.7006024907629914E-2</v>
      </c>
      <c r="AP295" s="22">
        <f t="shared" si="69"/>
        <v>3.7234633505413423E-2</v>
      </c>
      <c r="AQ295" s="22">
        <f t="shared" si="69"/>
        <v>3.7465291104585074E-2</v>
      </c>
      <c r="AR295" s="22">
        <f t="shared" si="69"/>
        <v>3.7700622304985519E-2</v>
      </c>
      <c r="AS295" s="22">
        <f t="shared" si="69"/>
        <v>3.7908860871594514E-2</v>
      </c>
      <c r="AT295" s="22">
        <f t="shared" si="69"/>
        <v>3.7209877085916387E-2</v>
      </c>
      <c r="AU295" s="22">
        <f t="shared" si="69"/>
        <v>3.638413764359294E-2</v>
      </c>
      <c r="AV295" s="22">
        <f t="shared" si="69"/>
        <v>3.5606379239957436E-2</v>
      </c>
      <c r="AW295" s="22">
        <f t="shared" si="69"/>
        <v>3.4798687156994086E-2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4.658322134603534E-2</v>
      </c>
      <c r="T296" s="22">
        <f t="shared" si="69"/>
        <v>4.8477292963402488E-2</v>
      </c>
      <c r="U296" s="22">
        <f t="shared" si="69"/>
        <v>4.9800269786029985E-2</v>
      </c>
      <c r="V296" s="22">
        <f t="shared" si="69"/>
        <v>5.0979706840080755E-2</v>
      </c>
      <c r="W296" s="22">
        <f t="shared" si="69"/>
        <v>5.2294708100792106E-2</v>
      </c>
      <c r="X296" s="22">
        <f t="shared" si="69"/>
        <v>5.3785574634575874E-2</v>
      </c>
      <c r="Y296" s="22">
        <f t="shared" si="69"/>
        <v>5.5372796844127228E-2</v>
      </c>
      <c r="Z296" s="22">
        <f t="shared" si="69"/>
        <v>5.7094288276551178E-2</v>
      </c>
      <c r="AA296" s="22">
        <f t="shared" si="69"/>
        <v>5.8809148924753772E-2</v>
      </c>
      <c r="AB296" s="22">
        <f t="shared" si="69"/>
        <v>6.0655049729337523E-2</v>
      </c>
      <c r="AC296" s="22">
        <f t="shared" si="69"/>
        <v>6.2509130832859652E-2</v>
      </c>
      <c r="AD296" s="22">
        <f t="shared" si="69"/>
        <v>6.4855470026696657E-2</v>
      </c>
      <c r="AE296" s="22">
        <f t="shared" si="69"/>
        <v>6.7340523385205991E-2</v>
      </c>
      <c r="AF296" s="22">
        <f t="shared" si="69"/>
        <v>6.9957356681567343E-2</v>
      </c>
      <c r="AG296" s="22">
        <f t="shared" si="69"/>
        <v>7.2904058396860913E-2</v>
      </c>
      <c r="AH296" s="22">
        <f t="shared" si="69"/>
        <v>7.5752581985877379E-2</v>
      </c>
      <c r="AI296" s="22">
        <f t="shared" si="69"/>
        <v>7.8807265702884891E-2</v>
      </c>
      <c r="AJ296" s="22">
        <f t="shared" si="69"/>
        <v>8.2129788996604752E-2</v>
      </c>
      <c r="AK296" s="22">
        <f t="shared" si="69"/>
        <v>8.5313963934599987E-2</v>
      </c>
      <c r="AL296" s="22">
        <f t="shared" si="69"/>
        <v>8.8562789812527312E-2</v>
      </c>
      <c r="AM296" s="22">
        <f t="shared" si="69"/>
        <v>9.1884461884288421E-2</v>
      </c>
      <c r="AN296" s="22">
        <f t="shared" si="69"/>
        <v>9.5292213518659172E-2</v>
      </c>
      <c r="AO296" s="22">
        <f t="shared" si="69"/>
        <v>9.8601222904247096E-2</v>
      </c>
      <c r="AP296" s="22">
        <f t="shared" si="69"/>
        <v>0.10203020296966904</v>
      </c>
      <c r="AQ296" s="22">
        <f t="shared" si="69"/>
        <v>0.10559285825913992</v>
      </c>
      <c r="AR296" s="22">
        <f t="shared" si="69"/>
        <v>0.10930376323214244</v>
      </c>
      <c r="AS296" s="22">
        <f t="shared" si="69"/>
        <v>0.11307624312320549</v>
      </c>
      <c r="AT296" s="22">
        <f t="shared" si="69"/>
        <v>0.11420926971201571</v>
      </c>
      <c r="AU296" s="22">
        <f t="shared" si="69"/>
        <v>0.11493221804264731</v>
      </c>
      <c r="AV296" s="22">
        <f t="shared" si="69"/>
        <v>0.11577744845597114</v>
      </c>
      <c r="AW296" s="22">
        <f t="shared" si="69"/>
        <v>0.11649606841020158</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4.4834674009708421E-3</v>
      </c>
      <c r="T297" s="22">
        <f t="shared" si="69"/>
        <v>4.4902281901868625E-3</v>
      </c>
      <c r="U297" s="22">
        <f t="shared" si="69"/>
        <v>4.4977717445606451E-3</v>
      </c>
      <c r="V297" s="22">
        <f t="shared" si="69"/>
        <v>4.5062724617498653E-3</v>
      </c>
      <c r="W297" s="22">
        <f t="shared" si="69"/>
        <v>4.5158243819921852E-3</v>
      </c>
      <c r="X297" s="22">
        <f t="shared" si="69"/>
        <v>4.5263954163858172E-3</v>
      </c>
      <c r="Y297" s="22">
        <f t="shared" si="69"/>
        <v>4.5329090784802717E-3</v>
      </c>
      <c r="Z297" s="22">
        <f t="shared" si="69"/>
        <v>4.540274138789469E-3</v>
      </c>
      <c r="AA297" s="22">
        <f t="shared" si="69"/>
        <v>4.5483762313168882E-3</v>
      </c>
      <c r="AB297" s="22">
        <f t="shared" si="69"/>
        <v>4.5572521014071426E-3</v>
      </c>
      <c r="AC297" s="22">
        <f t="shared" si="69"/>
        <v>4.5668054007260237E-3</v>
      </c>
      <c r="AD297" s="22">
        <f t="shared" si="69"/>
        <v>4.5731470408822963E-3</v>
      </c>
      <c r="AE297" s="22">
        <f t="shared" si="69"/>
        <v>4.5801326497647904E-3</v>
      </c>
      <c r="AF297" s="22">
        <f t="shared" si="69"/>
        <v>4.5877322216947127E-3</v>
      </c>
      <c r="AG297" s="22">
        <f t="shared" si="69"/>
        <v>4.5960199877966715E-3</v>
      </c>
      <c r="AH297" s="22">
        <f t="shared" si="69"/>
        <v>4.6047604402070664E-3</v>
      </c>
      <c r="AI297" s="22">
        <f t="shared" si="69"/>
        <v>4.6102870762609908E-3</v>
      </c>
      <c r="AJ297" s="22">
        <f t="shared" si="69"/>
        <v>4.6163779652103722E-3</v>
      </c>
      <c r="AK297" s="22">
        <f t="shared" si="69"/>
        <v>4.6228184967343159E-3</v>
      </c>
      <c r="AL297" s="22">
        <f t="shared" si="69"/>
        <v>4.6296915255859983E-3</v>
      </c>
      <c r="AM297" s="22">
        <f t="shared" si="69"/>
        <v>4.6369859895786895E-3</v>
      </c>
      <c r="AN297" s="22">
        <f t="shared" si="69"/>
        <v>4.64121298151651E-3</v>
      </c>
      <c r="AO297" s="22">
        <f t="shared" si="69"/>
        <v>4.6457352915736036E-3</v>
      </c>
      <c r="AP297" s="22">
        <f t="shared" si="69"/>
        <v>4.6506425202623982E-3</v>
      </c>
      <c r="AQ297" s="22">
        <f t="shared" si="69"/>
        <v>4.6559285016434509E-3</v>
      </c>
      <c r="AR297" s="22">
        <f t="shared" si="69"/>
        <v>4.6615880945937533E-3</v>
      </c>
      <c r="AS297" s="22">
        <f t="shared" si="69"/>
        <v>4.6639995357318064E-3</v>
      </c>
      <c r="AT297" s="22">
        <f t="shared" si="69"/>
        <v>4.6654993037774373E-3</v>
      </c>
      <c r="AU297" s="22">
        <f t="shared" si="69"/>
        <v>4.6670933365282694E-3</v>
      </c>
      <c r="AV297" s="22">
        <f t="shared" si="69"/>
        <v>4.6690113743532817E-3</v>
      </c>
      <c r="AW297" s="22">
        <f t="shared" si="69"/>
        <v>4.6711347388246382E-3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3.7294379572076434E-3</v>
      </c>
      <c r="T298" s="22">
        <f t="shared" si="69"/>
        <v>3.735061717049736E-3</v>
      </c>
      <c r="U298" s="22">
        <f t="shared" si="69"/>
        <v>3.7413365966234681E-3</v>
      </c>
      <c r="V298" s="22">
        <f t="shared" si="69"/>
        <v>3.748407663392482E-3</v>
      </c>
      <c r="W298" s="22">
        <f t="shared" si="69"/>
        <v>3.7563531419094473E-3</v>
      </c>
      <c r="X298" s="22">
        <f t="shared" si="69"/>
        <v>3.7651463399833358E-3</v>
      </c>
      <c r="Y298" s="22">
        <f t="shared" si="69"/>
        <v>3.7705645345374487E-3</v>
      </c>
      <c r="Z298" s="22">
        <f t="shared" si="69"/>
        <v>3.7766909391742471E-3</v>
      </c>
      <c r="AA298" s="22">
        <f t="shared" si="69"/>
        <v>3.7834304219678595E-3</v>
      </c>
      <c r="AB298" s="22">
        <f t="shared" si="69"/>
        <v>3.7908135484316929E-3</v>
      </c>
      <c r="AC298" s="22">
        <f t="shared" si="69"/>
        <v>3.7987601740921552E-3</v>
      </c>
      <c r="AD298" s="22">
        <f t="shared" si="69"/>
        <v>3.8040352773536686E-3</v>
      </c>
      <c r="AE298" s="22">
        <f t="shared" si="69"/>
        <v>3.8098460466959292E-3</v>
      </c>
      <c r="AF298" s="22">
        <f t="shared" si="69"/>
        <v>3.816167522794504E-3</v>
      </c>
      <c r="AG298" s="22">
        <f t="shared" si="69"/>
        <v>3.8230614525851868E-3</v>
      </c>
      <c r="AH298" s="22">
        <f t="shared" si="69"/>
        <v>3.8303319359114249E-3</v>
      </c>
      <c r="AI298" s="22">
        <f t="shared" si="69"/>
        <v>3.8349291024416679E-3</v>
      </c>
      <c r="AJ298" s="22">
        <f t="shared" si="69"/>
        <v>3.839995625828466E-3</v>
      </c>
      <c r="AK298" s="22">
        <f t="shared" si="69"/>
        <v>3.8453529889097247E-3</v>
      </c>
      <c r="AL298" s="22">
        <f t="shared" si="69"/>
        <v>3.8510701119281484E-3</v>
      </c>
      <c r="AM298" s="22">
        <f t="shared" si="69"/>
        <v>3.8571377931353183E-3</v>
      </c>
      <c r="AN298" s="22">
        <f t="shared" si="69"/>
        <v>3.8606538896668327E-3</v>
      </c>
      <c r="AO298" s="22">
        <f t="shared" si="69"/>
        <v>3.8644156377231559E-3</v>
      </c>
      <c r="AP298" s="22">
        <f t="shared" si="69"/>
        <v>3.8684975688046061E-3</v>
      </c>
      <c r="AQ298" s="22">
        <f t="shared" si="69"/>
        <v>3.8728945539592929E-3</v>
      </c>
      <c r="AR298" s="22">
        <f t="shared" si="69"/>
        <v>3.8776023166981581E-3</v>
      </c>
      <c r="AS298" s="22">
        <f t="shared" si="69"/>
        <v>3.8796082017214036E-3</v>
      </c>
      <c r="AT298" s="22">
        <f t="shared" si="69"/>
        <v>3.8808557388118211E-3</v>
      </c>
      <c r="AU298" s="22">
        <f t="shared" si="69"/>
        <v>3.8821816871714996E-3</v>
      </c>
      <c r="AV298" s="22">
        <f t="shared" si="69"/>
        <v>3.8837771494394761E-3</v>
      </c>
      <c r="AW298" s="22">
        <f t="shared" si="69"/>
        <v>3.8855434065231684E-3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5.6551377462609517E-4</v>
      </c>
      <c r="T299" s="22">
        <f t="shared" si="69"/>
        <v>5.6714395573166209E-4</v>
      </c>
      <c r="U299" s="22">
        <f t="shared" si="69"/>
        <v>5.6887686862630875E-4</v>
      </c>
      <c r="V299" s="22">
        <f t="shared" si="69"/>
        <v>5.70748556021202E-4</v>
      </c>
      <c r="W299" s="22">
        <f t="shared" si="69"/>
        <v>5.7277907570623104E-4</v>
      </c>
      <c r="X299" s="22">
        <f t="shared" si="69"/>
        <v>5.7496410299635317E-4</v>
      </c>
      <c r="Y299" s="22">
        <f t="shared" si="69"/>
        <v>5.7634650174520847E-4</v>
      </c>
      <c r="Z299" s="22">
        <f t="shared" si="69"/>
        <v>5.778588851449119E-4</v>
      </c>
      <c r="AA299" s="22">
        <f t="shared" si="69"/>
        <v>5.7948087139248633E-4</v>
      </c>
      <c r="AB299" s="22">
        <f t="shared" si="69"/>
        <v>5.8122043698302531E-4</v>
      </c>
      <c r="AC299" s="22">
        <f t="shared" si="69"/>
        <v>5.8306042829901945E-4</v>
      </c>
      <c r="AD299" s="22">
        <f t="shared" si="69"/>
        <v>5.8427517423855597E-4</v>
      </c>
      <c r="AE299" s="22">
        <f t="shared" si="69"/>
        <v>5.855886661405486E-4</v>
      </c>
      <c r="AF299" s="22">
        <f t="shared" si="69"/>
        <v>5.8699590685750856E-4</v>
      </c>
      <c r="AG299" s="22">
        <f t="shared" si="69"/>
        <v>5.8851121117600811E-4</v>
      </c>
      <c r="AH299" s="22">
        <f t="shared" si="69"/>
        <v>5.9009130305960839E-4</v>
      </c>
      <c r="AI299" s="22">
        <f t="shared" si="69"/>
        <v>5.9105849543839711E-4</v>
      </c>
      <c r="AJ299" s="22">
        <f t="shared" si="69"/>
        <v>5.9211465623864896E-4</v>
      </c>
      <c r="AK299" s="22">
        <f t="shared" si="69"/>
        <v>5.9322048281665535E-4</v>
      </c>
      <c r="AL299" s="22">
        <f t="shared" si="69"/>
        <v>5.943916364223341E-4</v>
      </c>
      <c r="AM299" s="22">
        <f t="shared" si="69"/>
        <v>5.9562637541074376E-4</v>
      </c>
      <c r="AN299" s="22">
        <f t="shared" si="69"/>
        <v>5.9628541477046233E-4</v>
      </c>
      <c r="AO299" s="22">
        <f t="shared" si="69"/>
        <v>5.9698767378140881E-4</v>
      </c>
      <c r="AP299" s="22">
        <f t="shared" si="69"/>
        <v>5.9774978097855793E-4</v>
      </c>
      <c r="AQ299" s="22">
        <f t="shared" si="69"/>
        <v>5.9857075928870904E-4</v>
      </c>
      <c r="AR299" s="22">
        <f t="shared" si="69"/>
        <v>5.9944980092453194E-4</v>
      </c>
      <c r="AS299" s="22">
        <f t="shared" si="69"/>
        <v>5.9972873110063782E-4</v>
      </c>
      <c r="AT299" s="22">
        <f t="shared" si="69"/>
        <v>5.9983484710169005E-4</v>
      </c>
      <c r="AU299" s="22">
        <f t="shared" si="69"/>
        <v>5.9995155093150771E-4</v>
      </c>
      <c r="AV299" s="22">
        <f t="shared" si="69"/>
        <v>6.0012063876268575E-4</v>
      </c>
      <c r="AW299" s="22">
        <f t="shared" si="69"/>
        <v>6.0032070337823901E-4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6.9740674224392082E-3</v>
      </c>
      <c r="T300" s="22">
        <f t="shared" si="69"/>
        <v>6.9941712527102334E-3</v>
      </c>
      <c r="U300" s="22">
        <f t="shared" si="69"/>
        <v>7.015541998935595E-3</v>
      </c>
      <c r="V300" s="22">
        <f t="shared" si="69"/>
        <v>7.0386241494885945E-3</v>
      </c>
      <c r="W300" s="22">
        <f t="shared" si="69"/>
        <v>7.0636650624094962E-3</v>
      </c>
      <c r="X300" s="22">
        <f t="shared" si="69"/>
        <v>7.0906114045233672E-3</v>
      </c>
      <c r="Y300" s="22">
        <f t="shared" si="69"/>
        <v>7.1076595163674806E-3</v>
      </c>
      <c r="Z300" s="22">
        <f t="shared" si="69"/>
        <v>7.1263106337608332E-3</v>
      </c>
      <c r="AA300" s="22">
        <f t="shared" si="69"/>
        <v>7.1463134028469317E-3</v>
      </c>
      <c r="AB300" s="22">
        <f t="shared" si="69"/>
        <v>7.1677661919009109E-3</v>
      </c>
      <c r="AC300" s="22">
        <f t="shared" si="69"/>
        <v>7.190457457914602E-3</v>
      </c>
      <c r="AD300" s="22">
        <f t="shared" si="69"/>
        <v>7.2054380303844109E-3</v>
      </c>
      <c r="AE300" s="22">
        <f t="shared" si="69"/>
        <v>7.2216363645264585E-3</v>
      </c>
      <c r="AF300" s="22">
        <f t="shared" si="69"/>
        <v>7.2389908341787129E-3</v>
      </c>
      <c r="AG300" s="22">
        <f t="shared" si="69"/>
        <v>7.2576779731254462E-3</v>
      </c>
      <c r="AH300" s="22">
        <f t="shared" si="69"/>
        <v>7.2771640896876167E-3</v>
      </c>
      <c r="AI300" s="22">
        <f t="shared" si="69"/>
        <v>7.2890917653036583E-3</v>
      </c>
      <c r="AJ300" s="22">
        <f t="shared" si="69"/>
        <v>7.3021166233360963E-3</v>
      </c>
      <c r="AK300" s="22">
        <f t="shared" si="69"/>
        <v>7.3157539730498832E-3</v>
      </c>
      <c r="AL300" s="22">
        <f t="shared" si="69"/>
        <v>7.3301969531761211E-3</v>
      </c>
      <c r="AM300" s="22">
        <f t="shared" si="69"/>
        <v>7.3454240852826322E-3</v>
      </c>
      <c r="AN300" s="22">
        <f t="shared" si="69"/>
        <v>7.3535515352846359E-3</v>
      </c>
      <c r="AO300" s="22">
        <f t="shared" si="69"/>
        <v>7.3622119816081485E-3</v>
      </c>
      <c r="AP300" s="22">
        <f t="shared" si="69"/>
        <v>7.3716104918028092E-3</v>
      </c>
      <c r="AQ300" s="22">
        <f t="shared" si="69"/>
        <v>7.381735016340059E-3</v>
      </c>
      <c r="AR300" s="22">
        <f t="shared" si="69"/>
        <v>7.3925755933700573E-3</v>
      </c>
      <c r="AS300" s="22">
        <f t="shared" si="69"/>
        <v>7.3960154350531382E-3</v>
      </c>
      <c r="AT300" s="22">
        <f t="shared" si="69"/>
        <v>7.3973240860164633E-3</v>
      </c>
      <c r="AU300" s="22">
        <f t="shared" si="69"/>
        <v>7.398763308921588E-3</v>
      </c>
      <c r="AV300" s="22">
        <f t="shared" si="69"/>
        <v>7.4008485453700354E-3</v>
      </c>
      <c r="AW300" s="22">
        <f t="shared" si="69"/>
        <v>7.4033157958249621E-3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2.2370479769761493E-2</v>
      </c>
      <c r="T303" s="22">
        <f t="shared" si="70"/>
        <v>2.2652669169822569E-2</v>
      </c>
      <c r="U303" s="22">
        <f t="shared" si="70"/>
        <v>2.2647993450451046E-2</v>
      </c>
      <c r="V303" s="22">
        <f t="shared" si="70"/>
        <v>2.2572077559412651E-2</v>
      </c>
      <c r="W303" s="22">
        <f t="shared" si="70"/>
        <v>2.2553948917531472E-2</v>
      </c>
      <c r="X303" s="22">
        <f t="shared" si="70"/>
        <v>2.2606634027210647E-2</v>
      </c>
      <c r="Y303" s="22">
        <f t="shared" si="70"/>
        <v>2.2698789757917861E-2</v>
      </c>
      <c r="Z303" s="22">
        <f t="shared" si="70"/>
        <v>2.2835575841867104E-2</v>
      </c>
      <c r="AA303" s="22">
        <f t="shared" si="70"/>
        <v>2.2956436123149643E-2</v>
      </c>
      <c r="AB303" s="22">
        <f t="shared" si="70"/>
        <v>2.3116483089115167E-2</v>
      </c>
      <c r="AC303" s="22">
        <f t="shared" si="70"/>
        <v>2.3265119022562102E-2</v>
      </c>
      <c r="AD303" s="22">
        <f t="shared" si="70"/>
        <v>2.3527276695971787E-2</v>
      </c>
      <c r="AE303" s="22">
        <f t="shared" si="70"/>
        <v>2.381734974442971E-2</v>
      </c>
      <c r="AF303" s="22">
        <f t="shared" si="70"/>
        <v>2.4130130080119053E-2</v>
      </c>
      <c r="AG303" s="22">
        <f t="shared" si="70"/>
        <v>2.4532585732993741E-2</v>
      </c>
      <c r="AH303" s="22">
        <f t="shared" si="70"/>
        <v>2.487128050078511E-2</v>
      </c>
      <c r="AI303" s="22">
        <f t="shared" si="70"/>
        <v>2.5256472401608641E-2</v>
      </c>
      <c r="AJ303" s="22">
        <f t="shared" si="70"/>
        <v>2.5699290957954399E-2</v>
      </c>
      <c r="AK303" s="22">
        <f t="shared" si="70"/>
        <v>2.6065754310786504E-2</v>
      </c>
      <c r="AL303" s="22">
        <f t="shared" si="70"/>
        <v>2.6423295033292861E-2</v>
      </c>
      <c r="AM303" s="22">
        <f t="shared" si="70"/>
        <v>2.6774175647535148E-2</v>
      </c>
      <c r="AN303" s="22">
        <f t="shared" si="70"/>
        <v>2.7161414255537433E-2</v>
      </c>
      <c r="AO303" s="22">
        <f t="shared" si="70"/>
        <v>2.7491879985149473E-2</v>
      </c>
      <c r="AP303" s="22">
        <f t="shared" si="70"/>
        <v>2.7830436686531276E-2</v>
      </c>
      <c r="AQ303" s="22">
        <f t="shared" si="70"/>
        <v>2.8179573448323746E-2</v>
      </c>
      <c r="AR303" s="22">
        <f t="shared" si="70"/>
        <v>2.8541747948828865E-2</v>
      </c>
      <c r="AS303" s="22">
        <f t="shared" si="70"/>
        <v>2.8896415656934342E-2</v>
      </c>
      <c r="AT303" s="22">
        <f t="shared" si="70"/>
        <v>2.8538906380664066E-2</v>
      </c>
      <c r="AU303" s="22">
        <f t="shared" si="70"/>
        <v>2.808026850742049E-2</v>
      </c>
      <c r="AV303" s="22">
        <f t="shared" si="70"/>
        <v>2.7659245008239828E-2</v>
      </c>
      <c r="AW303" s="22">
        <f t="shared" si="70"/>
        <v>2.7213154255926415E-2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3.3433783927335737E-3</v>
      </c>
      <c r="T304" s="22">
        <f t="shared" si="70"/>
        <v>3.3855529885640102E-3</v>
      </c>
      <c r="U304" s="22">
        <f t="shared" si="70"/>
        <v>3.384854179272563E-3</v>
      </c>
      <c r="V304" s="22">
        <f t="shared" si="70"/>
        <v>3.373508175415017E-3</v>
      </c>
      <c r="W304" s="22">
        <f t="shared" si="70"/>
        <v>3.3707987605889182E-3</v>
      </c>
      <c r="X304" s="22">
        <f t="shared" si="70"/>
        <v>3.3786728097435653E-3</v>
      </c>
      <c r="Y304" s="22">
        <f t="shared" si="70"/>
        <v>3.3924459376328273E-3</v>
      </c>
      <c r="Z304" s="22">
        <f t="shared" si="70"/>
        <v>3.4128892916515784E-3</v>
      </c>
      <c r="AA304" s="22">
        <f t="shared" si="70"/>
        <v>3.4309524560154447E-3</v>
      </c>
      <c r="AB304" s="22">
        <f t="shared" si="70"/>
        <v>3.4548722634285601E-3</v>
      </c>
      <c r="AC304" s="22">
        <f t="shared" si="70"/>
        <v>3.4770866358240062E-3</v>
      </c>
      <c r="AD304" s="22">
        <f t="shared" si="70"/>
        <v>3.5162673914353377E-3</v>
      </c>
      <c r="AE304" s="22">
        <f t="shared" si="70"/>
        <v>3.559620237351476E-3</v>
      </c>
      <c r="AF304" s="22">
        <f t="shared" si="70"/>
        <v>3.6063667991945198E-3</v>
      </c>
      <c r="AG304" s="22">
        <f t="shared" si="70"/>
        <v>3.666515778908112E-3</v>
      </c>
      <c r="AH304" s="22">
        <f t="shared" si="70"/>
        <v>3.7171353802765302E-3</v>
      </c>
      <c r="AI304" s="22">
        <f t="shared" si="70"/>
        <v>3.7747042072093407E-3</v>
      </c>
      <c r="AJ304" s="22">
        <f t="shared" si="70"/>
        <v>3.8408856216638099E-3</v>
      </c>
      <c r="AK304" s="22">
        <f t="shared" si="70"/>
        <v>3.8956553748473646E-3</v>
      </c>
      <c r="AL304" s="22">
        <f t="shared" si="70"/>
        <v>3.94909159697819E-3</v>
      </c>
      <c r="AM304" s="22">
        <f t="shared" si="70"/>
        <v>4.0015324331229962E-3</v>
      </c>
      <c r="AN304" s="22">
        <f t="shared" si="70"/>
        <v>4.0594071505252174E-3</v>
      </c>
      <c r="AO304" s="22">
        <f t="shared" si="70"/>
        <v>4.1087968816036395E-3</v>
      </c>
      <c r="AP304" s="22">
        <f t="shared" si="70"/>
        <v>4.1593958482670692E-3</v>
      </c>
      <c r="AQ304" s="22">
        <f t="shared" si="70"/>
        <v>4.2115760570734882E-3</v>
      </c>
      <c r="AR304" s="22">
        <f t="shared" si="70"/>
        <v>4.2657048201510082E-3</v>
      </c>
      <c r="AS304" s="22">
        <f t="shared" si="70"/>
        <v>4.3187116561279031E-3</v>
      </c>
      <c r="AT304" s="22">
        <f t="shared" si="70"/>
        <v>4.2652801337919573E-3</v>
      </c>
      <c r="AU304" s="22">
        <f t="shared" si="70"/>
        <v>4.1967344445052847E-3</v>
      </c>
      <c r="AV304" s="22">
        <f t="shared" si="70"/>
        <v>4.1338104087009003E-3</v>
      </c>
      <c r="AW304" s="22">
        <f t="shared" si="70"/>
        <v>4.0671399484410843E-3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1.8052970746219633E-2</v>
      </c>
      <c r="T305" s="22">
        <f t="shared" si="70"/>
        <v>1.850436166002525E-2</v>
      </c>
      <c r="U305" s="22">
        <f t="shared" si="70"/>
        <v>1.8836623484615331E-2</v>
      </c>
      <c r="V305" s="22">
        <f t="shared" si="70"/>
        <v>1.9138928402002774E-2</v>
      </c>
      <c r="W305" s="22">
        <f t="shared" si="70"/>
        <v>1.9468960552124857E-2</v>
      </c>
      <c r="X305" s="22">
        <f t="shared" si="70"/>
        <v>1.9834790173673279E-2</v>
      </c>
      <c r="Y305" s="22">
        <f t="shared" si="70"/>
        <v>2.0206972804064454E-2</v>
      </c>
      <c r="Z305" s="22">
        <f t="shared" si="70"/>
        <v>2.0605747701772793E-2</v>
      </c>
      <c r="AA305" s="22">
        <f t="shared" si="70"/>
        <v>2.1002232636567763E-2</v>
      </c>
      <c r="AB305" s="22">
        <f t="shared" si="70"/>
        <v>2.1424414927955389E-2</v>
      </c>
      <c r="AC305" s="22">
        <f t="shared" si="70"/>
        <v>2.1847223977334712E-2</v>
      </c>
      <c r="AD305" s="22">
        <f t="shared" si="70"/>
        <v>2.2323491058644482E-2</v>
      </c>
      <c r="AE305" s="22">
        <f t="shared" si="70"/>
        <v>2.282392474636296E-2</v>
      </c>
      <c r="AF305" s="22">
        <f t="shared" si="70"/>
        <v>2.3346782397994606E-2</v>
      </c>
      <c r="AG305" s="22">
        <f t="shared" si="70"/>
        <v>2.3931027893951708E-2</v>
      </c>
      <c r="AH305" s="22">
        <f t="shared" si="70"/>
        <v>2.4491256263094945E-2</v>
      </c>
      <c r="AI305" s="22">
        <f t="shared" si="70"/>
        <v>2.5077315242446396E-2</v>
      </c>
      <c r="AJ305" s="22">
        <f t="shared" si="70"/>
        <v>2.5710848417001532E-2</v>
      </c>
      <c r="AK305" s="22">
        <f t="shared" si="70"/>
        <v>2.6312195276390133E-2</v>
      </c>
      <c r="AL305" s="22">
        <f t="shared" si="70"/>
        <v>2.6921110455446824E-2</v>
      </c>
      <c r="AM305" s="22">
        <f t="shared" si="70"/>
        <v>2.7539068115150368E-2</v>
      </c>
      <c r="AN305" s="22">
        <f t="shared" si="70"/>
        <v>2.8181432685504049E-2</v>
      </c>
      <c r="AO305" s="22">
        <f t="shared" si="70"/>
        <v>2.8800913616022064E-2</v>
      </c>
      <c r="AP305" s="22">
        <f t="shared" si="70"/>
        <v>2.9439392972132689E-2</v>
      </c>
      <c r="AQ305" s="22">
        <f t="shared" si="70"/>
        <v>3.0099265306052614E-2</v>
      </c>
      <c r="AR305" s="22">
        <f t="shared" si="70"/>
        <v>3.078305441298906E-2</v>
      </c>
      <c r="AS305" s="22">
        <f t="shared" si="70"/>
        <v>3.1464150660826612E-2</v>
      </c>
      <c r="AT305" s="22">
        <f t="shared" si="70"/>
        <v>3.1645863407685944E-2</v>
      </c>
      <c r="AU305" s="22">
        <f t="shared" si="70"/>
        <v>3.1750203586920288E-2</v>
      </c>
      <c r="AV305" s="22">
        <f t="shared" si="70"/>
        <v>3.1877129481164349E-2</v>
      </c>
      <c r="AW305" s="22">
        <f t="shared" si="70"/>
        <v>3.1980228889720304E-2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6.8566960832673135E-2</v>
      </c>
      <c r="T306" s="22">
        <f t="shared" si="70"/>
        <v>7.1248735352205564E-2</v>
      </c>
      <c r="U306" s="22">
        <f t="shared" si="70"/>
        <v>7.2573420288775711E-2</v>
      </c>
      <c r="V306" s="22">
        <f t="shared" si="70"/>
        <v>7.3544823672643006E-2</v>
      </c>
      <c r="W306" s="22">
        <f t="shared" si="70"/>
        <v>7.4791838914074815E-2</v>
      </c>
      <c r="X306" s="22">
        <f t="shared" si="70"/>
        <v>7.6392939864671841E-2</v>
      </c>
      <c r="Y306" s="22">
        <f t="shared" si="70"/>
        <v>7.8269404261791797E-2</v>
      </c>
      <c r="Z306" s="22">
        <f t="shared" si="70"/>
        <v>8.0392052275686618E-2</v>
      </c>
      <c r="AA306" s="22">
        <f t="shared" si="70"/>
        <v>8.2454597024909232E-2</v>
      </c>
      <c r="AB306" s="22">
        <f t="shared" si="70"/>
        <v>8.4747486470209007E-2</v>
      </c>
      <c r="AC306" s="22">
        <f t="shared" si="70"/>
        <v>8.7008691265650084E-2</v>
      </c>
      <c r="AD306" s="22">
        <f t="shared" si="70"/>
        <v>8.9968760612606752E-2</v>
      </c>
      <c r="AE306" s="22">
        <f t="shared" si="70"/>
        <v>9.312965504906047E-2</v>
      </c>
      <c r="AF306" s="22">
        <f t="shared" si="70"/>
        <v>9.6470049557994084E-2</v>
      </c>
      <c r="AG306" s="22">
        <f t="shared" si="70"/>
        <v>0.1003748591604556</v>
      </c>
      <c r="AH306" s="22">
        <f t="shared" si="70"/>
        <v>0.10398795351608238</v>
      </c>
      <c r="AI306" s="22">
        <f t="shared" si="70"/>
        <v>0.10798486841860308</v>
      </c>
      <c r="AJ306" s="22">
        <f t="shared" si="70"/>
        <v>0.11239483281525456</v>
      </c>
      <c r="AK306" s="22">
        <f t="shared" si="70"/>
        <v>0.11643727389828454</v>
      </c>
      <c r="AL306" s="22">
        <f t="shared" si="70"/>
        <v>0.12050309482911964</v>
      </c>
      <c r="AM306" s="22">
        <f t="shared" si="70"/>
        <v>0.12460645633730935</v>
      </c>
      <c r="AN306" s="22">
        <f t="shared" si="70"/>
        <v>0.12905843855210175</v>
      </c>
      <c r="AO306" s="22">
        <f t="shared" si="70"/>
        <v>0.13324354190323748</v>
      </c>
      <c r="AP306" s="22">
        <f t="shared" si="70"/>
        <v>0.13756139527708947</v>
      </c>
      <c r="AQ306" s="22">
        <f t="shared" si="70"/>
        <v>0.14203255797710121</v>
      </c>
      <c r="AR306" s="22">
        <f t="shared" si="70"/>
        <v>0.14667835696311388</v>
      </c>
      <c r="AS306" s="22">
        <f t="shared" si="70"/>
        <v>0.15141451775652909</v>
      </c>
      <c r="AT306" s="22">
        <f t="shared" si="70"/>
        <v>0.15150267102676507</v>
      </c>
      <c r="AU306" s="22">
        <f t="shared" si="70"/>
        <v>0.15088462687533385</v>
      </c>
      <c r="AV306" s="22">
        <f t="shared" si="70"/>
        <v>0.1504823288349334</v>
      </c>
      <c r="AW306" s="22">
        <f t="shared" si="70"/>
        <v>0.14987126363079004</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72.769767958981859</v>
      </c>
      <c r="T310" s="93">
        <f>IF('Net zero activities &amp; levers'!$C$7="Off",(('Activity data'!AM5*EF!$H4)*kgtoGg),IF('Net zero activities &amp; levers'!$C$7="On",((('Net zero supporting data'!K76*EF!$H4)+('Net zero supporting data'!K71*'Net zero supporting data'!K56))*kgtoGg),"ERROR"))</f>
        <v>73.543888852751451</v>
      </c>
      <c r="U310" s="93">
        <f>IF('Net zero activities &amp; levers'!$C$7="Off",(('Activity data'!AN5*EF!$H4)*kgtoGg),IF('Net zero activities &amp; levers'!$C$7="On",((('Net zero supporting data'!L76*EF!$H4)+('Net zero supporting data'!L71*'Net zero supporting data'!L56))*kgtoGg),"ERROR"))</f>
        <v>74.043683063547846</v>
      </c>
      <c r="V310" s="93">
        <f>IF('Net zero activities &amp; levers'!$C$7="Off",(('Activity data'!AO5*EF!$H4)*kgtoGg),IF('Net zero activities &amp; levers'!$C$7="On",((('Net zero supporting data'!M76*EF!$H4)+('Net zero supporting data'!M71*'Net zero supporting data'!M56))*kgtoGg),"ERROR"))</f>
        <v>74.481436003443747</v>
      </c>
      <c r="W310" s="93">
        <f>IF('Net zero activities &amp; levers'!$C$7="Off",(('Activity data'!AP5*EF!$H4)*kgtoGg),IF('Net zero activities &amp; levers'!$C$7="On",((('Net zero supporting data'!N76*EF!$H4)+('Net zero supporting data'!N71*'Net zero supporting data'!N56))*kgtoGg),"ERROR"))</f>
        <v>74.991574369216195</v>
      </c>
      <c r="X310" s="93">
        <f>IF('Net zero activities &amp; levers'!$C$7="Off",(('Activity data'!AQ5*EF!$H4)*kgtoGg),IF('Net zero activities &amp; levers'!$C$7="On",((('Net zero supporting data'!O76*EF!$H4)+('Net zero supporting data'!O71*'Net zero supporting data'!O56))*kgtoGg),"ERROR"))</f>
        <v>75.591111186911832</v>
      </c>
      <c r="Y310" s="93">
        <f>IF('Net zero activities &amp; levers'!$C$7="Off",(('Activity data'!AR5*EF!$H4)*kgtoGg),IF('Net zero activities &amp; levers'!$C$7="On",((('Net zero supporting data'!P76*EF!$H4)+('Net zero supporting data'!P71*'Net zero supporting data'!P56))*kgtoGg),"ERROR"))</f>
        <v>76.189952713230753</v>
      </c>
      <c r="Z310" s="93">
        <f>IF('Net zero activities &amp; levers'!$C$7="Off",(('Activity data'!AS5*EF!$H4)*kgtoGg),IF('Net zero activities &amp; levers'!$C$7="On",((('Net zero supporting data'!Q76*EF!$H4)+('Net zero supporting data'!Q71*'Net zero supporting data'!Q56))*kgtoGg),"ERROR"))</f>
        <v>76.854155334570819</v>
      </c>
      <c r="AA310" s="93">
        <f>IF('Net zero activities &amp; levers'!$C$7="Off",(('Activity data'!AT5*EF!$H4)*kgtoGg),IF('Net zero activities &amp; levers'!$C$7="On",((('Net zero supporting data'!R76*EF!$H4)+('Net zero supporting data'!R71*'Net zero supporting data'!R56))*kgtoGg),"ERROR"))</f>
        <v>77.516709691698395</v>
      </c>
      <c r="AB310" s="93">
        <f>IF('Net zero activities &amp; levers'!$C$7="Off",(('Activity data'!AU5*EF!$H4)*kgtoGg),IF('Net zero activities &amp; levers'!$C$7="On",((('Net zero supporting data'!S76*EF!$H4)+('Net zero supporting data'!S71*'Net zero supporting data'!S56))*kgtoGg),"ERROR"))</f>
        <v>78.240811869792225</v>
      </c>
      <c r="AC310" s="93">
        <f>IF('Net zero activities &amp; levers'!$C$7="Off",(('Activity data'!AV5*EF!$H4)*kgtoGg),IF('Net zero activities &amp; levers'!$C$7="On",((('Net zero supporting data'!T76*EF!$H4)+('Net zero supporting data'!T71*'Net zero supporting data'!T56))*kgtoGg),"ERROR"))</f>
        <v>78.96883087694971</v>
      </c>
      <c r="AD310" s="93">
        <f>IF('Net zero activities &amp; levers'!$C$7="Off",(('Activity data'!AW5*EF!$H4)*kgtoGg),IF('Net zero activities &amp; levers'!$C$7="On",((('Net zero supporting data'!U76*EF!$H4)+('Net zero supporting data'!U71*'Net zero supporting data'!U56))*kgtoGg),"ERROR"))</f>
        <v>79.802551809538244</v>
      </c>
      <c r="AE310" s="93">
        <f>IF('Net zero activities &amp; levers'!$C$7="Off",(('Activity data'!AX5*EF!$H4)*kgtoGg),IF('Net zero activities &amp; levers'!$C$7="On",((('Net zero supporting data'!V76*EF!$H4)+('Net zero supporting data'!V71*'Net zero supporting data'!V56))*kgtoGg),"ERROR"))</f>
        <v>80.691208841556062</v>
      </c>
      <c r="AF310" s="93">
        <f>IF('Net zero activities &amp; levers'!$C$7="Off",(('Activity data'!AY5*EF!$H4)*kgtoGg),IF('Net zero activities &amp; levers'!$C$7="On",((('Net zero supporting data'!W76*EF!$H4)+('Net zero supporting data'!W71*'Net zero supporting data'!W56))*kgtoGg),"ERROR"))</f>
        <v>81.630103012520337</v>
      </c>
      <c r="AG310" s="93">
        <f>IF('Net zero activities &amp; levers'!$C$7="Off",(('Activity data'!AZ5*EF!$H4)*kgtoGg),IF('Net zero activities &amp; levers'!$C$7="On",((('Net zero supporting data'!X76*EF!$H4)+('Net zero supporting data'!X71*'Net zero supporting data'!X56))*kgtoGg),"ERROR"))</f>
        <v>82.704962002858409</v>
      </c>
      <c r="AH310" s="93">
        <f>IF('Net zero activities &amp; levers'!$C$7="Off",(('Activity data'!BA5*EF!$H4)*kgtoGg),IF('Net zero activities &amp; levers'!$C$7="On",((('Net zero supporting data'!Y76*EF!$H4)+('Net zero supporting data'!Y71*'Net zero supporting data'!Y56))*kgtoGg),"ERROR"))</f>
        <v>83.725359034578119</v>
      </c>
      <c r="AI310" s="93">
        <f>IF('Net zero activities &amp; levers'!$C$7="Off",(('Activity data'!BB5*EF!$H4)*kgtoGg),IF('Net zero activities &amp; levers'!$C$7="On",((('Net zero supporting data'!Z76*EF!$H4)+('Net zero supporting data'!Z71*'Net zero supporting data'!Z56))*kgtoGg),"ERROR"))</f>
        <v>84.785864582058309</v>
      </c>
      <c r="AJ310" s="93">
        <f>IF('Net zero activities &amp; levers'!$C$7="Off",(('Activity data'!BC5*EF!$H4)*kgtoGg),IF('Net zero activities &amp; levers'!$C$7="On",((('Net zero supporting data'!AA76*EF!$H4)+('Net zero supporting data'!AA71*'Net zero supporting data'!AA56))*kgtoGg),"ERROR"))</f>
        <v>85.948870482008019</v>
      </c>
      <c r="AK310" s="93">
        <f>IF('Net zero activities &amp; levers'!$C$7="Off",(('Activity data'!BD5*EF!$H4)*kgtoGg),IF('Net zero activities &amp; levers'!$C$7="On",((('Net zero supporting data'!AB76*EF!$H4)+('Net zero supporting data'!AB71*'Net zero supporting data'!AB56))*kgtoGg),"ERROR"))</f>
        <v>87.039164058344866</v>
      </c>
      <c r="AL310" s="93">
        <f>IF('Net zero activities &amp; levers'!$C$7="Off",(('Activity data'!BE5*EF!$H4)*kgtoGg),IF('Net zero activities &amp; levers'!$C$7="On",((('Net zero supporting data'!AC76*EF!$H4)+('Net zero supporting data'!AC71*'Net zero supporting data'!AC56))*kgtoGg),"ERROR"))</f>
        <v>88.144062133133644</v>
      </c>
      <c r="AM310" s="93">
        <f>IF('Net zero activities &amp; levers'!$C$7="Off",(('Activity data'!BF5*EF!$H4)*kgtoGg),IF('Net zero activities &amp; levers'!$C$7="On",((('Net zero supporting data'!AD76*EF!$H4)+('Net zero supporting data'!AD71*'Net zero supporting data'!AD56))*kgtoGg),"ERROR"))</f>
        <v>89.266583630697085</v>
      </c>
      <c r="AN310" s="93">
        <f>IF('Net zero activities &amp; levers'!$C$7="Off",(('Activity data'!BG5*EF!$H4)*kgtoGg),IF('Net zero activities &amp; levers'!$C$7="On",((('Net zero supporting data'!AE76*EF!$H4)+('Net zero supporting data'!AE71*'Net zero supporting data'!AE56))*kgtoGg),"ERROR"))</f>
        <v>90.425059831916514</v>
      </c>
      <c r="AO310" s="93">
        <f>IF('Net zero activities &amp; levers'!$C$7="Off",(('Activity data'!BH5*EF!$H4)*kgtoGg),IF('Net zero activities &amp; levers'!$C$7="On",((('Net zero supporting data'!AF76*EF!$H4)+('Net zero supporting data'!AF71*'Net zero supporting data'!AF56))*kgtoGg),"ERROR"))</f>
        <v>91.531677127013609</v>
      </c>
      <c r="AP310" s="93">
        <f>IF('Net zero activities &amp; levers'!$C$7="Off",(('Activity data'!BI5*EF!$H4)*kgtoGg),IF('Net zero activities &amp; levers'!$C$7="On",((('Net zero supporting data'!AG76*EF!$H4)+('Net zero supporting data'!AG71*'Net zero supporting data'!AG56))*kgtoGg),"ERROR"))</f>
        <v>92.676863576133726</v>
      </c>
      <c r="AQ310" s="93">
        <f>IF('Net zero activities &amp; levers'!$C$7="Off",(('Activity data'!BJ5*EF!$H4)*kgtoGg),IF('Net zero activities &amp; levers'!$C$7="On",((('Net zero supporting data'!AH76*EF!$H4)+('Net zero supporting data'!AH71*'Net zero supporting data'!AH56))*kgtoGg),"ERROR"))</f>
        <v>93.865350642740523</v>
      </c>
      <c r="AR310" s="93">
        <f>IF('Net zero activities &amp; levers'!$C$7="Off",(('Activity data'!BK5*EF!$H4)*kgtoGg),IF('Net zero activities &amp; levers'!$C$7="On",((('Net zero supporting data'!AI76*EF!$H4)+('Net zero supporting data'!AI71*'Net zero supporting data'!AI56))*kgtoGg),"ERROR"))</f>
        <v>95.102097314076246</v>
      </c>
      <c r="AS310" s="93">
        <f>IF('Net zero activities &amp; levers'!$C$7="Off",(('Activity data'!BL5*EF!$H4)*kgtoGg),IF('Net zero activities &amp; levers'!$C$7="On",((('Net zero supporting data'!AJ76*EF!$H4)+('Net zero supporting data'!AJ71*'Net zero supporting data'!AJ56))*kgtoGg),"ERROR"))</f>
        <v>96.315246804297175</v>
      </c>
      <c r="AT310" s="93">
        <f>IF('Net zero activities &amp; levers'!$C$7="Off",(('Activity data'!BM5*EF!$H4)*kgtoGg),IF('Net zero activities &amp; levers'!$C$7="On",((('Net zero supporting data'!AK76*EF!$H4)+('Net zero supporting data'!AK71*'Net zero supporting data'!AK56))*kgtoGg),"ERROR"))</f>
        <v>96.467096701965559</v>
      </c>
      <c r="AU310" s="93">
        <f>IF('Net zero activities &amp; levers'!$C$7="Off",(('Activity data'!BN5*EF!$H4)*kgtoGg),IF('Net zero activities &amp; levers'!$C$7="On",((('Net zero supporting data'!AL76*EF!$H4)+('Net zero supporting data'!AL71*'Net zero supporting data'!AL56))*kgtoGg),"ERROR"))</f>
        <v>96.459023089307877</v>
      </c>
      <c r="AV310" s="93">
        <f>IF('Net zero activities &amp; levers'!$C$7="Off",(('Activity data'!BO5*EF!$H4)*kgtoGg),IF('Net zero activities &amp; levers'!$C$7="On",((('Net zero supporting data'!AM76*EF!$H4)+('Net zero supporting data'!AM71*'Net zero supporting data'!AM56))*kgtoGg),"ERROR"))</f>
        <v>96.502893311810624</v>
      </c>
      <c r="AW310" s="93">
        <f>IF('Net zero activities &amp; levers'!$C$7="Off",(('Activity data'!BP5*EF!$H4)*kgtoGg),IF('Net zero activities &amp; levers'!$C$7="On",((('Net zero supporting data'!AN76*EF!$H4)+('Net zero supporting data'!AN71*'Net zero supporting data'!AN56))*kgtoGg),"ERROR"))</f>
        <v>96.50064865261551</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58.202465092339359</v>
      </c>
      <c r="T311" s="93">
        <f>IF('Net zero activities &amp; levers'!$C$7="Off",(('Activity data'!AM6*EF!$H5)*kgtoGg),IF('Net zero activities &amp; levers'!$C$7="On",((('Net zero supporting data'!K77*EF!$H5)+('Net zero supporting data'!K72*'Net zero supporting data'!K52))*kgtoGg),"ERROR"))</f>
        <v>58.821619798484242</v>
      </c>
      <c r="U311" s="93">
        <f>IF('Net zero activities &amp; levers'!$C$7="Off",(('Activity data'!AN6*EF!$H5)*kgtoGg),IF('Net zero activities &amp; levers'!$C$7="On",((('Net zero supporting data'!L77*EF!$H5)+('Net zero supporting data'!L72*'Net zero supporting data'!L52))*kgtoGg),"ERROR"))</f>
        <v>59.221363482202278</v>
      </c>
      <c r="V311" s="93">
        <f>IF('Net zero activities &amp; levers'!$C$7="Off",(('Activity data'!AO6*EF!$H5)*kgtoGg),IF('Net zero activities &amp; levers'!$C$7="On",((('Net zero supporting data'!M77*EF!$H5)+('Net zero supporting data'!M72*'Net zero supporting data'!M52))*kgtoGg),"ERROR"))</f>
        <v>59.571485530381985</v>
      </c>
      <c r="W311" s="93">
        <f>IF('Net zero activities &amp; levers'!$C$7="Off",(('Activity data'!AP6*EF!$H5)*kgtoGg),IF('Net zero activities &amp; levers'!$C$7="On",((('Net zero supporting data'!N77*EF!$H5)+('Net zero supporting data'!N72*'Net zero supporting data'!N52))*kgtoGg),"ERROR"))</f>
        <v>59.979502640493855</v>
      </c>
      <c r="X311" s="93">
        <f>IF('Net zero activities &amp; levers'!$C$7="Off",(('Activity data'!AQ6*EF!$H5)*kgtoGg),IF('Net zero activities &amp; levers'!$C$7="On",((('Net zero supporting data'!O77*EF!$H5)+('Net zero supporting data'!O72*'Net zero supporting data'!O52))*kgtoGg),"ERROR"))</f>
        <v>60.459022112414807</v>
      </c>
      <c r="Y311" s="93">
        <f>IF('Net zero activities &amp; levers'!$C$7="Off",(('Activity data'!AR6*EF!$H5)*kgtoGg),IF('Net zero activities &amp; levers'!$C$7="On",((('Net zero supporting data'!P77*EF!$H5)+('Net zero supporting data'!P72*'Net zero supporting data'!P52))*kgtoGg),"ERROR"))</f>
        <v>60.937985478782373</v>
      </c>
      <c r="Z311" s="93">
        <f>IF('Net zero activities &amp; levers'!$C$7="Off",(('Activity data'!AS6*EF!$H5)*kgtoGg),IF('Net zero activities &amp; levers'!$C$7="On",((('Net zero supporting data'!Q77*EF!$H5)+('Net zero supporting data'!Q72*'Net zero supporting data'!Q52))*kgtoGg),"ERROR"))</f>
        <v>61.469225730978522</v>
      </c>
      <c r="AA311" s="93">
        <f>IF('Net zero activities &amp; levers'!$C$7="Off",(('Activity data'!AT6*EF!$H5)*kgtoGg),IF('Net zero activities &amp; levers'!$C$7="On",((('Net zero supporting data'!R77*EF!$H5)+('Net zero supporting data'!R72*'Net zero supporting data'!R52))*kgtoGg),"ERROR"))</f>
        <v>61.999147674171077</v>
      </c>
      <c r="AB311" s="93">
        <f>IF('Net zero activities &amp; levers'!$C$7="Off",(('Activity data'!AU6*EF!$H5)*kgtoGg),IF('Net zero activities &amp; levers'!$C$7="On",((('Net zero supporting data'!S77*EF!$H5)+('Net zero supporting data'!S72*'Net zero supporting data'!S52))*kgtoGg),"ERROR"))</f>
        <v>62.578296583475691</v>
      </c>
      <c r="AC311" s="93">
        <f>IF('Net zero activities &amp; levers'!$C$7="Off",(('Activity data'!AV6*EF!$H5)*kgtoGg),IF('Net zero activities &amp; levers'!$C$7="On",((('Net zero supporting data'!T77*EF!$H5)+('Net zero supporting data'!T72*'Net zero supporting data'!T52))*kgtoGg),"ERROR"))</f>
        <v>63.16057823750716</v>
      </c>
      <c r="AD311" s="93">
        <f>IF('Net zero activities &amp; levers'!$C$7="Off",(('Activity data'!AW6*EF!$H5)*kgtoGg),IF('Net zero activities &amp; levers'!$C$7="On",((('Net zero supporting data'!U77*EF!$H5)+('Net zero supporting data'!U72*'Net zero supporting data'!U52))*kgtoGg),"ERROR"))</f>
        <v>63.827402041357807</v>
      </c>
      <c r="AE311" s="93">
        <f>IF('Net zero activities &amp; levers'!$C$7="Off",(('Activity data'!AX6*EF!$H5)*kgtoGg),IF('Net zero activities &amp; levers'!$C$7="On",((('Net zero supporting data'!V77*EF!$H5)+('Net zero supporting data'!V72*'Net zero supporting data'!V52))*kgtoGg),"ERROR"))</f>
        <v>64.538164646980434</v>
      </c>
      <c r="AF311" s="93">
        <f>IF('Net zero activities &amp; levers'!$C$7="Off",(('Activity data'!AY6*EF!$H5)*kgtoGg),IF('Net zero activities &amp; levers'!$C$7="On",((('Net zero supporting data'!W77*EF!$H5)+('Net zero supporting data'!W72*'Net zero supporting data'!W52))*kgtoGg),"ERROR"))</f>
        <v>65.289107747991153</v>
      </c>
      <c r="AG311" s="93">
        <f>IF('Net zero activities &amp; levers'!$C$7="Off",(('Activity data'!AZ6*EF!$H5)*kgtoGg),IF('Net zero activities &amp; levers'!$C$7="On",((('Net zero supporting data'!X77*EF!$H5)+('Net zero supporting data'!X72*'Net zero supporting data'!X52))*kgtoGg),"ERROR"))</f>
        <v>66.148797762388369</v>
      </c>
      <c r="AH311" s="93">
        <f>IF('Net zero activities &amp; levers'!$C$7="Off",(('Activity data'!BA6*EF!$H5)*kgtoGg),IF('Net zero activities &amp; levers'!$C$7="On",((('Net zero supporting data'!Y77*EF!$H5)+('Net zero supporting data'!Y72*'Net zero supporting data'!Y52))*kgtoGg),"ERROR"))</f>
        <v>66.964928200683417</v>
      </c>
      <c r="AI311" s="93">
        <f>IF('Net zero activities &amp; levers'!$C$7="Off",(('Activity data'!BB6*EF!$H5)*kgtoGg),IF('Net zero activities &amp; levers'!$C$7="On",((('Net zero supporting data'!Z77*EF!$H5)+('Net zero supporting data'!Z72*'Net zero supporting data'!Z52))*kgtoGg),"ERROR"))</f>
        <v>67.813138093866527</v>
      </c>
      <c r="AJ311" s="93">
        <f>IF('Net zero activities &amp; levers'!$C$7="Off",(('Activity data'!BC6*EF!$H5)*kgtoGg),IF('Net zero activities &amp; levers'!$C$7="On",((('Net zero supporting data'!AA77*EF!$H5)+('Net zero supporting data'!AA72*'Net zero supporting data'!AA52))*kgtoGg),"ERROR"))</f>
        <v>68.743329465813233</v>
      </c>
      <c r="AK311" s="93">
        <f>IF('Net zero activities &amp; levers'!$C$7="Off",(('Activity data'!BD6*EF!$H5)*kgtoGg),IF('Net zero activities &amp; levers'!$C$7="On",((('Net zero supporting data'!AB77*EF!$H5)+('Net zero supporting data'!AB72*'Net zero supporting data'!AB52))*kgtoGg),"ERROR"))</f>
        <v>69.615364317606563</v>
      </c>
      <c r="AL311" s="93">
        <f>IF('Net zero activities &amp; levers'!$C$7="Off",(('Activity data'!BE6*EF!$H5)*kgtoGg),IF('Net zero activities &amp; levers'!$C$7="On",((('Net zero supporting data'!AC77*EF!$H5)+('Net zero supporting data'!AC72*'Net zero supporting data'!AC52))*kgtoGg),"ERROR"))</f>
        <v>70.499080089034265</v>
      </c>
      <c r="AM311" s="93">
        <f>IF('Net zero activities &amp; levers'!$C$7="Off",(('Activity data'!BF6*EF!$H5)*kgtoGg),IF('Net zero activities &amp; levers'!$C$7="On",((('Net zero supporting data'!AD77*EF!$H5)+('Net zero supporting data'!AD72*'Net zero supporting data'!AD52))*kgtoGg),"ERROR"))</f>
        <v>71.39689136574691</v>
      </c>
      <c r="AN311" s="93">
        <f>IF('Net zero activities &amp; levers'!$C$7="Off",(('Activity data'!BG6*EF!$H5)*kgtoGg),IF('Net zero activities &amp; levers'!$C$7="On",((('Net zero supporting data'!AE77*EF!$H5)+('Net zero supporting data'!AE72*'Net zero supporting data'!AE52))*kgtoGg),"ERROR"))</f>
        <v>72.3234598096615</v>
      </c>
      <c r="AO311" s="93">
        <f>IF('Net zero activities &amp; levers'!$C$7="Off",(('Activity data'!BH6*EF!$H5)*kgtoGg),IF('Net zero activities &amp; levers'!$C$7="On",((('Net zero supporting data'!AF77*EF!$H5)+('Net zero supporting data'!AF72*'Net zero supporting data'!AF52))*kgtoGg),"ERROR"))</f>
        <v>73.208550641952925</v>
      </c>
      <c r="AP311" s="93">
        <f>IF('Net zero activities &amp; levers'!$C$7="Off",(('Activity data'!BI6*EF!$H5)*kgtoGg),IF('Net zero activities &amp; levers'!$C$7="On",((('Net zero supporting data'!AG77*EF!$H5)+('Net zero supporting data'!AG72*'Net zero supporting data'!AG52))*kgtoGg),"ERROR"))</f>
        <v>74.124489722131145</v>
      </c>
      <c r="AQ311" s="93">
        <f>IF('Net zero activities &amp; levers'!$C$7="Off",(('Activity data'!BJ6*EF!$H5)*kgtoGg),IF('Net zero activities &amp; levers'!$C$7="On",((('Net zero supporting data'!AH77*EF!$H5)+('Net zero supporting data'!AH72*'Net zero supporting data'!AH52))*kgtoGg),"ERROR"))</f>
        <v>75.075061353002226</v>
      </c>
      <c r="AR311" s="93">
        <f>IF('Net zero activities &amp; levers'!$C$7="Off",(('Activity data'!BK6*EF!$H5)*kgtoGg),IF('Net zero activities &amp; levers'!$C$7="On",((('Net zero supporting data'!AI77*EF!$H5)+('Net zero supporting data'!AI72*'Net zero supporting data'!AI52))*kgtoGg),"ERROR"))</f>
        <v>76.064231814656821</v>
      </c>
      <c r="AS311" s="93">
        <f>IF('Net zero activities &amp; levers'!$C$7="Off",(('Activity data'!BL6*EF!$H5)*kgtoGg),IF('Net zero activities &amp; levers'!$C$7="On",((('Net zero supporting data'!AJ77*EF!$H5)+('Net zero supporting data'!AJ72*'Net zero supporting data'!AJ52))*kgtoGg),"ERROR"))</f>
        <v>77.034528860212504</v>
      </c>
      <c r="AT311" s="93">
        <f>IF('Net zero activities &amp; levers'!$C$7="Off",(('Activity data'!BM6*EF!$H5)*kgtoGg),IF('Net zero activities &amp; levers'!$C$7="On",((('Net zero supporting data'!AK77*EF!$H5)+('Net zero supporting data'!AK72*'Net zero supporting data'!AK52))*kgtoGg),"ERROR"))</f>
        <v>77.155980922191077</v>
      </c>
      <c r="AU311" s="93">
        <f>IF('Net zero activities &amp; levers'!$C$7="Off",(('Activity data'!BN6*EF!$H5)*kgtoGg),IF('Net zero activities &amp; levers'!$C$7="On",((('Net zero supporting data'!AL77*EF!$H5)+('Net zero supporting data'!AL72*'Net zero supporting data'!AL52))*kgtoGg),"ERROR"))</f>
        <v>77.149523513131541</v>
      </c>
      <c r="AV311" s="93">
        <f>IF('Net zero activities &amp; levers'!$C$7="Off",(('Activity data'!BO6*EF!$H5)*kgtoGg),IF('Net zero activities &amp; levers'!$C$7="On",((('Net zero supporting data'!AM77*EF!$H5)+('Net zero supporting data'!AM72*'Net zero supporting data'!AM52))*kgtoGg),"ERROR"))</f>
        <v>77.18461164334586</v>
      </c>
      <c r="AW311" s="93">
        <f>IF('Net zero activities &amp; levers'!$C$7="Off",(('Activity data'!BP6*EF!$H5)*kgtoGg),IF('Net zero activities &amp; levers'!$C$7="On",((('Net zero supporting data'!AN77*EF!$H5)+('Net zero supporting data'!AN72*'Net zero supporting data'!AN52))*kgtoGg),"ERROR"))</f>
        <v>77.18281632776204</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26.315577355767893</v>
      </c>
      <c r="T312" s="93">
        <f>IF('Net zero activities &amp; levers'!$C$7="Off",(('Activity data'!AM7*EF!$H6)*kgtoGg),IF('Net zero activities &amp; levers'!$C$7="On",((('Net zero supporting data'!K78*EF!$H6)+('Net zero supporting data'!K73*'Net zero supporting data'!K58))*kgtoGg),"ERROR"))</f>
        <v>26.595521058133311</v>
      </c>
      <c r="U312" s="93">
        <f>IF('Net zero activities &amp; levers'!$C$7="Off",(('Activity data'!AN7*EF!$H6)*kgtoGg),IF('Net zero activities &amp; levers'!$C$7="On",((('Net zero supporting data'!L78*EF!$H6)+('Net zero supporting data'!L73*'Net zero supporting data'!L58))*kgtoGg),"ERROR"))</f>
        <v>26.776260582046472</v>
      </c>
      <c r="V312" s="93">
        <f>IF('Net zero activities &amp; levers'!$C$7="Off",(('Activity data'!AO7*EF!$H6)*kgtoGg),IF('Net zero activities &amp; levers'!$C$7="On",((('Net zero supporting data'!M78*EF!$H6)+('Net zero supporting data'!M73*'Net zero supporting data'!M58))*kgtoGg),"ERROR"))</f>
        <v>26.934564252315681</v>
      </c>
      <c r="W312" s="93">
        <f>IF('Net zero activities &amp; levers'!$C$7="Off",(('Activity data'!AP7*EF!$H6)*kgtoGg),IF('Net zero activities &amp; levers'!$C$7="On",((('Net zero supporting data'!N78*EF!$H6)+('Net zero supporting data'!N73*'Net zero supporting data'!N58))*kgtoGg),"ERROR"))</f>
        <v>27.119044511125868</v>
      </c>
      <c r="X312" s="93">
        <f>IF('Net zero activities &amp; levers'!$C$7="Off",(('Activity data'!AQ7*EF!$H6)*kgtoGg),IF('Net zero activities &amp; levers'!$C$7="On",((('Net zero supporting data'!O78*EF!$H6)+('Net zero supporting data'!O73*'Net zero supporting data'!O58))*kgtoGg),"ERROR"))</f>
        <v>27.335853743121671</v>
      </c>
      <c r="Y312" s="93">
        <f>IF('Net zero activities &amp; levers'!$C$7="Off",(('Activity data'!AR7*EF!$H6)*kgtoGg),IF('Net zero activities &amp; levers'!$C$7="On",((('Net zero supporting data'!P78*EF!$H6)+('Net zero supporting data'!P73*'Net zero supporting data'!P58))*kgtoGg),"ERROR"))</f>
        <v>27.552411538366737</v>
      </c>
      <c r="Z312" s="93">
        <f>IF('Net zero activities &amp; levers'!$C$7="Off",(('Activity data'!AS7*EF!$H6)*kgtoGg),IF('Net zero activities &amp; levers'!$C$7="On",((('Net zero supporting data'!Q78*EF!$H6)+('Net zero supporting data'!Q73*'Net zero supporting data'!Q58))*kgtoGg),"ERROR"))</f>
        <v>27.792605728234577</v>
      </c>
      <c r="AA312" s="93">
        <f>IF('Net zero activities &amp; levers'!$C$7="Off",(('Activity data'!AT7*EF!$H6)*kgtoGg),IF('Net zero activities &amp; levers'!$C$7="On",((('Net zero supporting data'!R78*EF!$H6)+('Net zero supporting data'!R73*'Net zero supporting data'!R58))*kgtoGg),"ERROR"))</f>
        <v>28.032203859799587</v>
      </c>
      <c r="AB312" s="93">
        <f>IF('Net zero activities &amp; levers'!$C$7="Off",(('Activity data'!AU7*EF!$H6)*kgtoGg),IF('Net zero activities &amp; levers'!$C$7="On",((('Net zero supporting data'!S78*EF!$H6)+('Net zero supporting data'!S73*'Net zero supporting data'!S58))*kgtoGg),"ERROR"))</f>
        <v>28.294059399751969</v>
      </c>
      <c r="AC312" s="93">
        <f>IF('Net zero activities &amp; levers'!$C$7="Off",(('Activity data'!AV7*EF!$H6)*kgtoGg),IF('Net zero activities &amp; levers'!$C$7="On",((('Net zero supporting data'!T78*EF!$H6)+('Net zero supporting data'!T73*'Net zero supporting data'!T58))*kgtoGg),"ERROR"))</f>
        <v>28.557331374318672</v>
      </c>
      <c r="AD312" s="93">
        <f>IF('Net zero activities &amp; levers'!$C$7="Off",(('Activity data'!AW7*EF!$H6)*kgtoGg),IF('Net zero activities &amp; levers'!$C$7="On",((('Net zero supporting data'!U78*EF!$H6)+('Net zero supporting data'!U73*'Net zero supporting data'!U58))*kgtoGg),"ERROR"))</f>
        <v>28.858828112731018</v>
      </c>
      <c r="AE312" s="93">
        <f>IF('Net zero activities &amp; levers'!$C$7="Off",(('Activity data'!AX7*EF!$H6)*kgtoGg),IF('Net zero activities &amp; levers'!$C$7="On",((('Net zero supporting data'!V78*EF!$H6)+('Net zero supporting data'!V73*'Net zero supporting data'!V58))*kgtoGg),"ERROR"))</f>
        <v>29.180191276648134</v>
      </c>
      <c r="AF312" s="93">
        <f>IF('Net zero activities &amp; levers'!$C$7="Off",(('Activity data'!AY7*EF!$H6)*kgtoGg),IF('Net zero activities &amp; levers'!$C$7="On",((('Net zero supporting data'!W78*EF!$H6)+('Net zero supporting data'!W73*'Net zero supporting data'!W58))*kgtoGg),"ERROR"))</f>
        <v>29.519721590923922</v>
      </c>
      <c r="AG312" s="93">
        <f>IF('Net zero activities &amp; levers'!$C$7="Off",(('Activity data'!AZ7*EF!$H6)*kgtoGg),IF('Net zero activities &amp; levers'!$C$7="On",((('Net zero supporting data'!X78*EF!$H6)+('Net zero supporting data'!X73*'Net zero supporting data'!X58))*kgtoGg),"ERROR"))</f>
        <v>29.90842057540781</v>
      </c>
      <c r="AH312" s="93">
        <f>IF('Net zero activities &amp; levers'!$C$7="Off",(('Activity data'!BA7*EF!$H6)*kgtoGg),IF('Net zero activities &amp; levers'!$C$7="On",((('Net zero supporting data'!Y78*EF!$H6)+('Net zero supporting data'!Y73*'Net zero supporting data'!Y58))*kgtoGg),"ERROR"))</f>
        <v>30.277424596926085</v>
      </c>
      <c r="AI312" s="93">
        <f>IF('Net zero activities &amp; levers'!$C$7="Off",(('Activity data'!BB7*EF!$H6)*kgtoGg),IF('Net zero activities &amp; levers'!$C$7="On",((('Net zero supporting data'!Z78*EF!$H6)+('Net zero supporting data'!Z73*'Net zero supporting data'!Z58))*kgtoGg),"ERROR"))</f>
        <v>30.660932976211647</v>
      </c>
      <c r="AJ312" s="93">
        <f>IF('Net zero activities &amp; levers'!$C$7="Off",(('Activity data'!BC7*EF!$H6)*kgtoGg),IF('Net zero activities &amp; levers'!$C$7="On",((('Net zero supporting data'!AA78*EF!$H6)+('Net zero supporting data'!AA73*'Net zero supporting data'!AA58))*kgtoGg),"ERROR"))</f>
        <v>31.081508341280731</v>
      </c>
      <c r="AK312" s="93">
        <f>IF('Net zero activities &amp; levers'!$C$7="Off",(('Activity data'!BD7*EF!$H6)*kgtoGg),IF('Net zero activities &amp; levers'!$C$7="On",((('Net zero supporting data'!AB78*EF!$H6)+('Net zero supporting data'!AB73*'Net zero supporting data'!AB58))*kgtoGg),"ERROR"))</f>
        <v>31.475788902471496</v>
      </c>
      <c r="AL312" s="93">
        <f>IF('Net zero activities &amp; levers'!$C$7="Off",(('Activity data'!BE7*EF!$H6)*kgtoGg),IF('Net zero activities &amp; levers'!$C$7="On",((('Net zero supporting data'!AC78*EF!$H6)+('Net zero supporting data'!AC73*'Net zero supporting data'!AC58))*kgtoGg),"ERROR"))</f>
        <v>31.875350857564332</v>
      </c>
      <c r="AM312" s="93">
        <f>IF('Net zero activities &amp; levers'!$C$7="Off",(('Activity data'!BF7*EF!$H6)*kgtoGg),IF('Net zero activities &amp; levers'!$C$7="On",((('Net zero supporting data'!AD78*EF!$H6)+('Net zero supporting data'!AD73*'Net zero supporting data'!AD58))*kgtoGg),"ERROR"))</f>
        <v>32.281285933780239</v>
      </c>
      <c r="AN312" s="93">
        <f>IF('Net zero activities &amp; levers'!$C$7="Off",(('Activity data'!BG7*EF!$H6)*kgtoGg),IF('Net zero activities &amp; levers'!$C$7="On",((('Net zero supporting data'!AE78*EF!$H6)+('Net zero supporting data'!AE73*'Net zero supporting data'!AE58))*kgtoGg),"ERROR"))</f>
        <v>32.700223233473018</v>
      </c>
      <c r="AO312" s="93">
        <f>IF('Net zero activities &amp; levers'!$C$7="Off",(('Activity data'!BH7*EF!$H6)*kgtoGg),IF('Net zero activities &amp; levers'!$C$7="On",((('Net zero supporting data'!AF78*EF!$H6)+('Net zero supporting data'!AF73*'Net zero supporting data'!AF58))*kgtoGg),"ERROR"))</f>
        <v>33.100406906571621</v>
      </c>
      <c r="AP312" s="93">
        <f>IF('Net zero activities &amp; levers'!$C$7="Off",(('Activity data'!BI7*EF!$H6)*kgtoGg),IF('Net zero activities &amp; levers'!$C$7="On",((('Net zero supporting data'!AG78*EF!$H6)+('Net zero supporting data'!AG73*'Net zero supporting data'!AG58))*kgtoGg),"ERROR"))</f>
        <v>33.514538261306519</v>
      </c>
      <c r="AQ312" s="93">
        <f>IF('Net zero activities &amp; levers'!$C$7="Off",(('Activity data'!BJ7*EF!$H6)*kgtoGg),IF('Net zero activities &amp; levers'!$C$7="On",((('Net zero supporting data'!AH78*EF!$H6)+('Net zero supporting data'!AH73*'Net zero supporting data'!AH58))*kgtoGg),"ERROR"))</f>
        <v>33.944328326808041</v>
      </c>
      <c r="AR312" s="93">
        <f>IF('Net zero activities &amp; levers'!$C$7="Off",(('Activity data'!BK7*EF!$H6)*kgtoGg),IF('Net zero activities &amp; levers'!$C$7="On",((('Net zero supporting data'!AI78*EF!$H6)+('Net zero supporting data'!AI73*'Net zero supporting data'!AI58))*kgtoGg),"ERROR"))</f>
        <v>34.391570411149551</v>
      </c>
      <c r="AS312" s="93">
        <f>IF('Net zero activities &amp; levers'!$C$7="Off",(('Activity data'!BL7*EF!$H6)*kgtoGg),IF('Net zero activities &amp; levers'!$C$7="On",((('Net zero supporting data'!AJ78*EF!$H6)+('Net zero supporting data'!AJ73*'Net zero supporting data'!AJ58))*kgtoGg),"ERROR"))</f>
        <v>34.830279096767654</v>
      </c>
      <c r="AT312" s="93">
        <f>IF('Net zero activities &amp; levers'!$C$7="Off",(('Activity data'!BM7*EF!$H6)*kgtoGg),IF('Net zero activities &amp; levers'!$C$7="On",((('Net zero supporting data'!AK78*EF!$H6)+('Net zero supporting data'!AK73*'Net zero supporting data'!AK58))*kgtoGg),"ERROR"))</f>
        <v>34.885192254259252</v>
      </c>
      <c r="AU312" s="93">
        <f>IF('Net zero activities &amp; levers'!$C$7="Off",(('Activity data'!BN7*EF!$H6)*kgtoGg),IF('Net zero activities &amp; levers'!$C$7="On",((('Net zero supporting data'!AL78*EF!$H6)+('Net zero supporting data'!AL73*'Net zero supporting data'!AL58))*kgtoGg),"ERROR"))</f>
        <v>34.882272610781008</v>
      </c>
      <c r="AV312" s="93">
        <f>IF('Net zero activities &amp; levers'!$C$7="Off",(('Activity data'!BO7*EF!$H6)*kgtoGg),IF('Net zero activities &amp; levers'!$C$7="On",((('Net zero supporting data'!AM78*EF!$H6)+('Net zero supporting data'!AM73*'Net zero supporting data'!AM58))*kgtoGg),"ERROR"))</f>
        <v>34.898137306605477</v>
      </c>
      <c r="AW312" s="93">
        <f>IF('Net zero activities &amp; levers'!$C$7="Off",(('Activity data'!BP7*EF!$H6)*kgtoGg),IF('Net zero activities &amp; levers'!$C$7="On",((('Net zero supporting data'!AN78*EF!$H6)+('Net zero supporting data'!AN73*'Net zero supporting data'!AN58))*kgtoGg),"ERROR"))</f>
        <v>34.89732557524583</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371.86802211396304</v>
      </c>
      <c r="T313" s="93">
        <f>IF('Net zero activities &amp; levers'!$C$7="Off",(('Activity data'!AM8*EF!$H7)*kgtoGg),IF('Net zero activities &amp; levers'!$C$7="On",((('Net zero supporting data'!K79*EF!$H7)+('Net zero supporting data'!K74*'Net zero supporting data'!K59))*kgtoGg),"ERROR"))</f>
        <v>377.88391715324576</v>
      </c>
      <c r="U313" s="93">
        <f>IF('Net zero activities &amp; levers'!$C$7="Off",(('Activity data'!AN8*EF!$H7)*kgtoGg),IF('Net zero activities &amp; levers'!$C$7="On",((('Net zero supporting data'!L79*EF!$H7)+('Net zero supporting data'!L74*'Net zero supporting data'!L59))*kgtoGg),"ERROR"))</f>
        <v>379.18644168002265</v>
      </c>
      <c r="V313" s="93">
        <f>IF('Net zero activities &amp; levers'!$C$7="Off",(('Activity data'!AO8*EF!$H7)*kgtoGg),IF('Net zero activities &amp; levers'!$C$7="On",((('Net zero supporting data'!M79*EF!$H7)+('Net zero supporting data'!M74*'Net zero supporting data'!M59))*kgtoGg),"ERROR"))</f>
        <v>379.26924643481152</v>
      </c>
      <c r="W313" s="93">
        <f>IF('Net zero activities &amp; levers'!$C$7="Off",(('Activity data'!AP8*EF!$H7)*kgtoGg),IF('Net zero activities &amp; levers'!$C$7="On",((('Net zero supporting data'!N79*EF!$H7)+('Net zero supporting data'!N74*'Net zero supporting data'!N59))*kgtoGg),"ERROR"))</f>
        <v>380.23704005881922</v>
      </c>
      <c r="X313" s="93">
        <f>IF('Net zero activities &amp; levers'!$C$7="Off",(('Activity data'!AQ8*EF!$H7)*kgtoGg),IF('Net zero activities &amp; levers'!$C$7="On",((('Net zero supporting data'!O79*EF!$H7)+('Net zero supporting data'!O74*'Net zero supporting data'!O59))*kgtoGg),"ERROR"))</f>
        <v>382.31047197436595</v>
      </c>
      <c r="Y313" s="93">
        <f>IF('Net zero activities &amp; levers'!$C$7="Off",(('Activity data'!AR8*EF!$H7)*kgtoGg),IF('Net zero activities &amp; levers'!$C$7="On",((('Net zero supporting data'!P79*EF!$H7)+('Net zero supporting data'!P74*'Net zero supporting data'!P59))*kgtoGg),"ERROR"))</f>
        <v>384.85658472774611</v>
      </c>
      <c r="Z313" s="93">
        <f>IF('Net zero activities &amp; levers'!$C$7="Off",(('Activity data'!AS8*EF!$H7)*kgtoGg),IF('Net zero activities &amp; levers'!$C$7="On",((('Net zero supporting data'!Q79*EF!$H7)+('Net zero supporting data'!Q74*'Net zero supporting data'!Q59))*kgtoGg),"ERROR"))</f>
        <v>388.0944574824394</v>
      </c>
      <c r="AA313" s="93">
        <f>IF('Net zero activities &amp; levers'!$C$7="Off",(('Activity data'!AT8*EF!$H7)*kgtoGg),IF('Net zero activities &amp; levers'!$C$7="On",((('Net zero supporting data'!R79*EF!$H7)+('Net zero supporting data'!R74*'Net zero supporting data'!R59))*kgtoGg),"ERROR"))</f>
        <v>391.0342343026249</v>
      </c>
      <c r="AB313" s="93">
        <f>IF('Net zero activities &amp; levers'!$C$7="Off",(('Activity data'!AU8*EF!$H7)*kgtoGg),IF('Net zero activities &amp; levers'!$C$7="On",((('Net zero supporting data'!S79*EF!$H7)+('Net zero supporting data'!S74*'Net zero supporting data'!S59))*kgtoGg),"ERROR"))</f>
        <v>394.58259538166374</v>
      </c>
      <c r="AC313" s="93">
        <f>IF('Net zero activities &amp; levers'!$C$7="Off",(('Activity data'!AV8*EF!$H7)*kgtoGg),IF('Net zero activities &amp; levers'!$C$7="On",((('Net zero supporting data'!T79*EF!$H7)+('Net zero supporting data'!T74*'Net zero supporting data'!T59))*kgtoGg),"ERROR"))</f>
        <v>397.91029507858417</v>
      </c>
      <c r="AD313" s="93">
        <f>IF('Net zero activities &amp; levers'!$C$7="Off",(('Activity data'!AW8*EF!$H7)*kgtoGg),IF('Net zero activities &amp; levers'!$C$7="On",((('Net zero supporting data'!U79*EF!$H7)+('Net zero supporting data'!U74*'Net zero supporting data'!U59))*kgtoGg),"ERROR"))</f>
        <v>399.59459401940535</v>
      </c>
      <c r="AE313" s="93">
        <f>IF('Net zero activities &amp; levers'!$C$7="Off",(('Activity data'!AX8*EF!$H7)*kgtoGg),IF('Net zero activities &amp; levers'!$C$7="On",((('Net zero supporting data'!V79*EF!$H7)+('Net zero supporting data'!V74*'Net zero supporting data'!V59))*kgtoGg),"ERROR"))</f>
        <v>401.56331886371214</v>
      </c>
      <c r="AF313" s="93">
        <f>IF('Net zero activities &amp; levers'!$C$7="Off",(('Activity data'!AY8*EF!$H7)*kgtoGg),IF('Net zero activities &amp; levers'!$C$7="On",((('Net zero supporting data'!W79*EF!$H7)+('Net zero supporting data'!W74*'Net zero supporting data'!W59))*kgtoGg),"ERROR"))</f>
        <v>403.71959236612065</v>
      </c>
      <c r="AG313" s="93">
        <f>IF('Net zero activities &amp; levers'!$C$7="Off",(('Activity data'!AZ8*EF!$H7)*kgtoGg),IF('Net zero activities &amp; levers'!$C$7="On",((('Net zero supporting data'!X79*EF!$H7)+('Net zero supporting data'!X74*'Net zero supporting data'!X59))*kgtoGg),"ERROR"))</f>
        <v>407.12008928644985</v>
      </c>
      <c r="AH313" s="93">
        <f>IF('Net zero activities &amp; levers'!$C$7="Off",(('Activity data'!BA8*EF!$H7)*kgtoGg),IF('Net zero activities &amp; levers'!$C$7="On",((('Net zero supporting data'!Y79*EF!$H7)+('Net zero supporting data'!Y74*'Net zero supporting data'!Y59))*kgtoGg),"ERROR"))</f>
        <v>409.29779632679129</v>
      </c>
      <c r="AI313" s="93">
        <f>IF('Net zero activities &amp; levers'!$C$7="Off",(('Activity data'!BB8*EF!$H7)*kgtoGg),IF('Net zero activities &amp; levers'!$C$7="On",((('Net zero supporting data'!Z79*EF!$H7)+('Net zero supporting data'!Z74*'Net zero supporting data'!Z59))*kgtoGg),"ERROR"))</f>
        <v>411.92425438545865</v>
      </c>
      <c r="AJ313" s="93">
        <f>IF('Net zero activities &amp; levers'!$C$7="Off",(('Activity data'!BC8*EF!$H7)*kgtoGg),IF('Net zero activities &amp; levers'!$C$7="On",((('Net zero supporting data'!AA79*EF!$H7)+('Net zero supporting data'!AA74*'Net zero supporting data'!AA59))*kgtoGg),"ERROR"))</f>
        <v>415.23138804752585</v>
      </c>
      <c r="AK313" s="93">
        <f>IF('Net zero activities &amp; levers'!$C$7="Off",(('Activity data'!BD8*EF!$H7)*kgtoGg),IF('Net zero activities &amp; levers'!$C$7="On",((('Net zero supporting data'!AB79*EF!$H7)+('Net zero supporting data'!AB74*'Net zero supporting data'!AB59))*kgtoGg),"ERROR"))</f>
        <v>417.12702253127077</v>
      </c>
      <c r="AL313" s="93">
        <f>IF('Net zero activities &amp; levers'!$C$7="Off",(('Activity data'!BE8*EF!$H7)*kgtoGg),IF('Net zero activities &amp; levers'!$C$7="On",((('Net zero supporting data'!AC79*EF!$H7)+('Net zero supporting data'!AC74*'Net zero supporting data'!AC59))*kgtoGg),"ERROR"))</f>
        <v>418.66786680539423</v>
      </c>
      <c r="AM313" s="93">
        <f>IF('Net zero activities &amp; levers'!$C$7="Off",(('Activity data'!BF8*EF!$H7)*kgtoGg),IF('Net zero activities &amp; levers'!$C$7="On",((('Net zero supporting data'!AD79*EF!$H7)+('Net zero supporting data'!AD74*'Net zero supporting data'!AD59))*kgtoGg),"ERROR"))</f>
        <v>419.88737276079786</v>
      </c>
      <c r="AN313" s="93">
        <f>IF('Net zero activities &amp; levers'!$C$7="Off",(('Activity data'!BG8*EF!$H7)*kgtoGg),IF('Net zero activities &amp; levers'!$C$7="On",((('Net zero supporting data'!AE79*EF!$H7)+('Net zero supporting data'!AE74*'Net zero supporting data'!AE59))*kgtoGg),"ERROR"))</f>
        <v>423.51043805795996</v>
      </c>
      <c r="AO313" s="93">
        <f>IF('Net zero activities &amp; levers'!$C$7="Off",(('Activity data'!BH8*EF!$H7)*kgtoGg),IF('Net zero activities &amp; levers'!$C$7="On",((('Net zero supporting data'!AF79*EF!$H7)+('Net zero supporting data'!AF74*'Net zero supporting data'!AF59))*kgtoGg),"ERROR"))</f>
        <v>426.15125754977788</v>
      </c>
      <c r="AP313" s="93">
        <f>IF('Net zero activities &amp; levers'!$C$7="Off",(('Activity data'!BI8*EF!$H7)*kgtoGg),IF('Net zero activities &amp; levers'!$C$7="On",((('Net zero supporting data'!AG79*EF!$H7)+('Net zero supporting data'!AG74*'Net zero supporting data'!AG59))*kgtoGg),"ERROR"))</f>
        <v>428.78385161183411</v>
      </c>
      <c r="AQ313" s="93">
        <f>IF('Net zero activities &amp; levers'!$C$7="Off",(('Activity data'!BJ8*EF!$H7)*kgtoGg),IF('Net zero activities &amp; levers'!$C$7="On",((('Net zero supporting data'!AH79*EF!$H7)+('Net zero supporting data'!AH74*'Net zero supporting data'!AH59))*kgtoGg),"ERROR"))</f>
        <v>431.44004141324541</v>
      </c>
      <c r="AR313" s="93">
        <f>IF('Net zero activities &amp; levers'!$C$7="Off",(('Activity data'!BK8*EF!$H7)*kgtoGg),IF('Net zero activities &amp; levers'!$C$7="On",((('Net zero supporting data'!AI79*EF!$H7)+('Net zero supporting data'!AI74*'Net zero supporting data'!AI59))*kgtoGg),"ERROR"))</f>
        <v>434.15005112765465</v>
      </c>
      <c r="AS313" s="93">
        <f>IF('Net zero activities &amp; levers'!$C$7="Off",(('Activity data'!BL8*EF!$H7)*kgtoGg),IF('Net zero activities &amp; levers'!$C$7="On",((('Net zero supporting data'!AJ79*EF!$H7)+('Net zero supporting data'!AJ74*'Net zero supporting data'!AJ59))*kgtoGg),"ERROR"))</f>
        <v>436.54806948418684</v>
      </c>
      <c r="AT313" s="93">
        <f>IF('Net zero activities &amp; levers'!$C$7="Off",(('Activity data'!BM8*EF!$H7)*kgtoGg),IF('Net zero activities &amp; levers'!$C$7="On",((('Net zero supporting data'!AK79*EF!$H7)+('Net zero supporting data'!AK74*'Net zero supporting data'!AK59))*kgtoGg),"ERROR"))</f>
        <v>428.49876345855586</v>
      </c>
      <c r="AU313" s="93">
        <f>IF('Net zero activities &amp; levers'!$C$7="Off",(('Activity data'!BN8*EF!$H7)*kgtoGg),IF('Net zero activities &amp; levers'!$C$7="On",((('Net zero supporting data'!AL79*EF!$H7)+('Net zero supporting data'!AL74*'Net zero supporting data'!AL59))*kgtoGg),"ERROR"))</f>
        <v>418.9897739728454</v>
      </c>
      <c r="AV313" s="93">
        <f>IF('Net zero activities &amp; levers'!$C$7="Off",(('Activity data'!BO8*EF!$H7)*kgtoGg),IF('Net zero activities &amp; levers'!$C$7="On",((('Net zero supporting data'!AM79*EF!$H7)+('Net zero supporting data'!AM74*'Net zero supporting data'!AM59))*kgtoGg),"ERROR"))</f>
        <v>410.03332100048516</v>
      </c>
      <c r="AW313" s="93">
        <f>IF('Net zero activities &amp; levers'!$C$7="Off",(('Activity data'!BP8*EF!$H7)*kgtoGg),IF('Net zero activities &amp; levers'!$C$7="On",((('Net zero supporting data'!AN79*EF!$H7)+('Net zero supporting data'!AN74*'Net zero supporting data'!AN59))*kgtoGg),"ERROR"))</f>
        <v>400.73215996719455</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261.86170026858338</v>
      </c>
      <c r="T314" s="27">
        <f t="shared" si="72"/>
        <v>266.0979680032184</v>
      </c>
      <c r="U314" s="27">
        <f t="shared" si="72"/>
        <v>267.01517859122316</v>
      </c>
      <c r="V314" s="27">
        <f t="shared" si="72"/>
        <v>267.07348797140611</v>
      </c>
      <c r="W314" s="27">
        <f t="shared" si="72"/>
        <v>267.7549880435314</v>
      </c>
      <c r="X314" s="27">
        <f t="shared" si="72"/>
        <v>269.21505552583238</v>
      </c>
      <c r="Y314" s="27">
        <f t="shared" si="72"/>
        <v>271.00797498926329</v>
      </c>
      <c r="Z314" s="27">
        <f t="shared" si="72"/>
        <v>273.28801740855329</v>
      </c>
      <c r="AA314" s="27">
        <f t="shared" ref="AA314:AW314" si="73">AA1383</f>
        <v>275.35814689203983</v>
      </c>
      <c r="AB314" s="27">
        <f t="shared" si="73"/>
        <v>277.8568287094273</v>
      </c>
      <c r="AC314" s="27">
        <f t="shared" si="73"/>
        <v>280.20012538674092</v>
      </c>
      <c r="AD314" s="27">
        <f t="shared" si="73"/>
        <v>281.38617354946473</v>
      </c>
      <c r="AE314" s="27">
        <f t="shared" si="73"/>
        <v>282.7725084974403</v>
      </c>
      <c r="AF314" s="27">
        <f t="shared" si="73"/>
        <v>284.29091129630149</v>
      </c>
      <c r="AG314" s="27">
        <f t="shared" si="73"/>
        <v>286.68547025905781</v>
      </c>
      <c r="AH314" s="27">
        <f t="shared" si="73"/>
        <v>288.2189661080123</v>
      </c>
      <c r="AI314" s="27">
        <f t="shared" si="73"/>
        <v>290.06846305861598</v>
      </c>
      <c r="AJ314" s="27">
        <f t="shared" si="73"/>
        <v>292.39727756340005</v>
      </c>
      <c r="AK314" s="27">
        <f t="shared" si="73"/>
        <v>293.73214380486758</v>
      </c>
      <c r="AL314" s="27">
        <f t="shared" si="73"/>
        <v>294.81717418520878</v>
      </c>
      <c r="AM314" s="27">
        <f t="shared" si="73"/>
        <v>295.67592482785426</v>
      </c>
      <c r="AN314" s="27">
        <f t="shared" si="73"/>
        <v>298.22721179656338</v>
      </c>
      <c r="AO314" s="27">
        <f t="shared" si="73"/>
        <v>300.08682176866768</v>
      </c>
      <c r="AP314" s="27">
        <f t="shared" si="73"/>
        <v>301.94063956479908</v>
      </c>
      <c r="AQ314" s="27">
        <f t="shared" si="73"/>
        <v>303.81107298813993</v>
      </c>
      <c r="AR314" s="27">
        <f t="shared" si="73"/>
        <v>305.71940527098968</v>
      </c>
      <c r="AS314" s="27">
        <f t="shared" si="73"/>
        <v>307.40803975089761</v>
      </c>
      <c r="AT314" s="27">
        <f t="shared" si="73"/>
        <v>301.7398864370644</v>
      </c>
      <c r="AU314" s="27">
        <f t="shared" si="73"/>
        <v>295.04385449430936</v>
      </c>
      <c r="AV314" s="27">
        <f t="shared" si="73"/>
        <v>288.73690723279117</v>
      </c>
      <c r="AW314" s="27">
        <f t="shared" si="73"/>
        <v>282.1872237488401</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35.398874749106575</v>
      </c>
      <c r="T315" s="93">
        <f>IF('Net zero activities &amp; levers'!$C$7="Off",(('Activity data'!AM10*EF!$H9)*kgtoGg),IF('Net zero activities &amp; levers'!$C$7="On",((('Net zero supporting data'!K80*EF!$H9)+('Net zero supporting data'!K75*'Net zero supporting data'!K60))*kgtoGg),"ERROR"))</f>
        <v>36.838191353060658</v>
      </c>
      <c r="U315" s="93">
        <f>IF('Net zero activities &amp; levers'!$C$7="Off",(('Activity data'!AN10*EF!$H9)*kgtoGg),IF('Net zero activities &amp; levers'!$C$7="On",((('Net zero supporting data'!L80*EF!$H9)+('Net zero supporting data'!L75*'Net zero supporting data'!L60))*kgtoGg),"ERROR"))</f>
        <v>37.843529530347269</v>
      </c>
      <c r="V315" s="93">
        <f>IF('Net zero activities &amp; levers'!$C$7="Off",(('Activity data'!AO10*EF!$H9)*kgtoGg),IF('Net zero activities &amp; levers'!$C$7="On",((('Net zero supporting data'!M80*EF!$H9)+('Net zero supporting data'!M75*'Net zero supporting data'!M60))*kgtoGg),"ERROR"))</f>
        <v>38.739790959771824</v>
      </c>
      <c r="W315" s="93">
        <f>IF('Net zero activities &amp; levers'!$C$7="Off",(('Activity data'!AP10*EF!$H9)*kgtoGg),IF('Net zero activities &amp; levers'!$C$7="On",((('Net zero supporting data'!N80*EF!$H9)+('Net zero supporting data'!N75*'Net zero supporting data'!N60))*kgtoGg),"ERROR"))</f>
        <v>39.739068458789191</v>
      </c>
      <c r="X315" s="93">
        <f>IF('Net zero activities &amp; levers'!$C$7="Off",(('Activity data'!AQ10*EF!$H9)*kgtoGg),IF('Net zero activities &amp; levers'!$C$7="On",((('Net zero supporting data'!O80*EF!$H9)+('Net zero supporting data'!O75*'Net zero supporting data'!O60))*kgtoGg),"ERROR"))</f>
        <v>40.871987054199685</v>
      </c>
      <c r="Y315" s="93">
        <f>IF('Net zero activities &amp; levers'!$C$7="Off",(('Activity data'!AR10*EF!$H9)*kgtoGg),IF('Net zero activities &amp; levers'!$C$7="On",((('Net zero supporting data'!P80*EF!$H9)+('Net zero supporting data'!P75*'Net zero supporting data'!P60))*kgtoGg),"ERROR"))</f>
        <v>42.078126916824068</v>
      </c>
      <c r="Z315" s="93">
        <f>IF('Net zero activities &amp; levers'!$C$7="Off",(('Activity data'!AS10*EF!$H9)*kgtoGg),IF('Net zero activities &amp; levers'!$C$7="On",((('Net zero supporting data'!Q80*EF!$H9)+('Net zero supporting data'!Q75*'Net zero supporting data'!Q60))*kgtoGg),"ERROR"))</f>
        <v>43.386298782942156</v>
      </c>
      <c r="AA315" s="93">
        <f>IF('Net zero activities &amp; levers'!$C$7="Off",(('Activity data'!AT10*EF!$H9)*kgtoGg),IF('Net zero activities &amp; levers'!$C$7="On",((('Net zero supporting data'!R80*EF!$H9)+('Net zero supporting data'!R75*'Net zero supporting data'!R60))*kgtoGg),"ERROR"))</f>
        <v>44.689431875584368</v>
      </c>
      <c r="AB315" s="93">
        <f>IF('Net zero activities &amp; levers'!$C$7="Off",(('Activity data'!AU10*EF!$H9)*kgtoGg),IF('Net zero activities &amp; levers'!$C$7="On",((('Net zero supporting data'!S80*EF!$H9)+('Net zero supporting data'!S75*'Net zero supporting data'!S60))*kgtoGg),"ERROR"))</f>
        <v>46.092143184348259</v>
      </c>
      <c r="AC315" s="93">
        <f>IF('Net zero activities &amp; levers'!$C$7="Off",(('Activity data'!AV10*EF!$H9)*kgtoGg),IF('Net zero activities &amp; levers'!$C$7="On",((('Net zero supporting data'!T80*EF!$H9)+('Net zero supporting data'!T75*'Net zero supporting data'!T60))*kgtoGg),"ERROR"))</f>
        <v>47.501070752296521</v>
      </c>
      <c r="AD315" s="93">
        <f>IF('Net zero activities &amp; levers'!$C$7="Off",(('Activity data'!AW10*EF!$H9)*kgtoGg),IF('Net zero activities &amp; levers'!$C$7="On",((('Net zero supporting data'!U80*EF!$H9)+('Net zero supporting data'!U75*'Net zero supporting data'!U60))*kgtoGg),"ERROR"))</f>
        <v>49.284068253147211</v>
      </c>
      <c r="AE315" s="93">
        <f>IF('Net zero activities &amp; levers'!$C$7="Off",(('Activity data'!AX10*EF!$H9)*kgtoGg),IF('Net zero activities &amp; levers'!$C$7="On",((('Net zero supporting data'!V80*EF!$H9)+('Net zero supporting data'!V75*'Net zero supporting data'!V60))*kgtoGg),"ERROR"))</f>
        <v>51.172475495945278</v>
      </c>
      <c r="AF315" s="93">
        <f>IF('Net zero activities &amp; levers'!$C$7="Off",(('Activity data'!AY10*EF!$H9)*kgtoGg),IF('Net zero activities &amp; levers'!$C$7="On",((('Net zero supporting data'!W80*EF!$H9)+('Net zero supporting data'!W75*'Net zero supporting data'!W60))*kgtoGg),"ERROR"))</f>
        <v>53.161023119328362</v>
      </c>
      <c r="AG315" s="93">
        <f>IF('Net zero activities &amp; levers'!$C$7="Off",(('Activity data'!AZ10*EF!$H9)*kgtoGg),IF('Net zero activities &amp; levers'!$C$7="On",((('Net zero supporting data'!X80*EF!$H9)+('Net zero supporting data'!X75*'Net zero supporting data'!X60))*kgtoGg),"ERROR"))</f>
        <v>55.400239771345767</v>
      </c>
      <c r="AH315" s="93">
        <f>IF('Net zero activities &amp; levers'!$C$7="Off",(('Activity data'!BA10*EF!$H9)*kgtoGg),IF('Net zero activities &amp; levers'!$C$7="On",((('Net zero supporting data'!Y80*EF!$H9)+('Net zero supporting data'!Y75*'Net zero supporting data'!Y60))*kgtoGg),"ERROR"))</f>
        <v>57.564850264863111</v>
      </c>
      <c r="AI315" s="93">
        <f>IF('Net zero activities &amp; levers'!$C$7="Off",(('Activity data'!BB10*EF!$H9)*kgtoGg),IF('Net zero activities &amp; levers'!$C$7="On",((('Net zero supporting data'!Z80*EF!$H9)+('Net zero supporting data'!Z75*'Net zero supporting data'!Z60))*kgtoGg),"ERROR"))</f>
        <v>59.886123100274006</v>
      </c>
      <c r="AJ315" s="93">
        <f>IF('Net zero activities &amp; levers'!$C$7="Off",(('Activity data'!BC10*EF!$H9)*kgtoGg),IF('Net zero activities &amp; levers'!$C$7="On",((('Net zero supporting data'!AA80*EF!$H9)+('Net zero supporting data'!AA75*'Net zero supporting data'!AA60))*kgtoGg),"ERROR"))</f>
        <v>62.410928867820786</v>
      </c>
      <c r="AK315" s="93">
        <f>IF('Net zero activities &amp; levers'!$C$7="Off",(('Activity data'!BD10*EF!$H9)*kgtoGg),IF('Net zero activities &amp; levers'!$C$7="On",((('Net zero supporting data'!AB80*EF!$H9)+('Net zero supporting data'!AB75*'Net zero supporting data'!AB60))*kgtoGg),"ERROR"))</f>
        <v>64.830602873876416</v>
      </c>
      <c r="AL315" s="93">
        <f>IF('Net zero activities &amp; levers'!$C$7="Off",(('Activity data'!BE10*EF!$H9)*kgtoGg),IF('Net zero activities &amp; levers'!$C$7="On",((('Net zero supporting data'!AC80*EF!$H9)+('Net zero supporting data'!AC75*'Net zero supporting data'!AC60))*kgtoGg),"ERROR"))</f>
        <v>67.29940552451562</v>
      </c>
      <c r="AM315" s="93">
        <f>IF('Net zero activities &amp; levers'!$C$7="Off",(('Activity data'!BF10*EF!$H9)*kgtoGg),IF('Net zero activities &amp; levers'!$C$7="On",((('Net zero supporting data'!AD80*EF!$H9)+('Net zero supporting data'!AD75*'Net zero supporting data'!AD60))*kgtoGg),"ERROR"))</f>
        <v>69.823564443290891</v>
      </c>
      <c r="AN315" s="93">
        <f>IF('Net zero activities &amp; levers'!$C$7="Off",(('Activity data'!BG10*EF!$H9)*kgtoGg),IF('Net zero activities &amp; levers'!$C$7="On",((('Net zero supporting data'!AE80*EF!$H9)+('Net zero supporting data'!AE75*'Net zero supporting data'!AE60))*kgtoGg),"ERROR"))</f>
        <v>72.413135748054685</v>
      </c>
      <c r="AO315" s="93">
        <f>IF('Net zero activities &amp; levers'!$C$7="Off",(('Activity data'!BH10*EF!$H9)*kgtoGg),IF('Net zero activities &amp; levers'!$C$7="On",((('Net zero supporting data'!AF80*EF!$H9)+('Net zero supporting data'!AF75*'Net zero supporting data'!AF60))*kgtoGg),"ERROR"))</f>
        <v>74.927672214176809</v>
      </c>
      <c r="AP315" s="93">
        <f>IF('Net zero activities &amp; levers'!$C$7="Off",(('Activity data'!BI10*EF!$H9)*kgtoGg),IF('Net zero activities &amp; levers'!$C$7="On",((('Net zero supporting data'!AG80*EF!$H9)+('Net zero supporting data'!AG75*'Net zero supporting data'!AG60))*kgtoGg),"ERROR"))</f>
        <v>77.533375133504563</v>
      </c>
      <c r="AQ315" s="93">
        <f>IF('Net zero activities &amp; levers'!$C$7="Off",(('Activity data'!BJ10*EF!$H9)*kgtoGg),IF('Net zero activities &amp; levers'!$C$7="On",((('Net zero supporting data'!AH80*EF!$H9)+('Net zero supporting data'!AH75*'Net zero supporting data'!AH60))*kgtoGg),"ERROR"))</f>
        <v>80.240658672987692</v>
      </c>
      <c r="AR315" s="93">
        <f>IF('Net zero activities &amp; levers'!$C$7="Off",(('Activity data'!BK10*EF!$H9)*kgtoGg),IF('Net zero activities &amp; levers'!$C$7="On",((('Net zero supporting data'!AI80*EF!$H9)+('Net zero supporting data'!AI75*'Net zero supporting data'!AI60))*kgtoGg),"ERROR"))</f>
        <v>83.060598053507462</v>
      </c>
      <c r="AS315" s="93">
        <f>IF('Net zero activities &amp; levers'!$C$7="Off",(('Activity data'!BL10*EF!$H9)*kgtoGg),IF('Net zero activities &amp; levers'!$C$7="On",((('Net zero supporting data'!AJ80*EF!$H9)+('Net zero supporting data'!AJ75*'Net zero supporting data'!AJ60))*kgtoGg),"ERROR"))</f>
        <v>85.927328590781258</v>
      </c>
      <c r="AT315" s="93">
        <f>IF('Net zero activities &amp; levers'!$C$7="Off",(('Activity data'!BM10*EF!$H9)*kgtoGg),IF('Net zero activities &amp; levers'!$C$7="On",((('Net zero supporting data'!AK80*EF!$H9)+('Net zero supporting data'!AK75*'Net zero supporting data'!AK60))*kgtoGg),"ERROR"))</f>
        <v>86.788322423877631</v>
      </c>
      <c r="AU315" s="93">
        <f>IF('Net zero activities &amp; levers'!$C$7="Off",(('Activity data'!BN10*EF!$H9)*kgtoGg),IF('Net zero activities &amp; levers'!$C$7="On",((('Net zero supporting data'!AL80*EF!$H9)+('Net zero supporting data'!AL75*'Net zero supporting data'!AL60))*kgtoGg),"ERROR"))</f>
        <v>87.337695281027223</v>
      </c>
      <c r="AV315" s="93">
        <f>IF('Net zero activities &amp; levers'!$C$7="Off",(('Activity data'!BO10*EF!$H9)*kgtoGg),IF('Net zero activities &amp; levers'!$C$7="On",((('Net zero supporting data'!AM80*EF!$H9)+('Net zero supporting data'!AM75*'Net zero supporting data'!AM60))*kgtoGg),"ERROR"))</f>
        <v>87.979991040548214</v>
      </c>
      <c r="AW315" s="93">
        <f>IF('Net zero activities &amp; levers'!$C$7="Off",(('Activity data'!BP10*EF!$H9)*kgtoGg),IF('Net zero activities &amp; levers'!$C$7="On",((('Net zero supporting data'!AN80*EF!$H9)+('Net zero supporting data'!AN75*'Net zero supporting data'!AN60))*kgtoGg),"ERROR"))</f>
        <v>88.526074738003331</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135.27274994198945</v>
      </c>
      <c r="T316" s="27">
        <f t="shared" si="74"/>
        <v>135.4767328122187</v>
      </c>
      <c r="U316" s="27">
        <f t="shared" si="74"/>
        <v>135.70433284880139</v>
      </c>
      <c r="V316" s="27">
        <f t="shared" si="74"/>
        <v>135.96081188340216</v>
      </c>
      <c r="W316" s="27">
        <f t="shared" si="74"/>
        <v>136.24900724713456</v>
      </c>
      <c r="X316" s="27">
        <f t="shared" si="74"/>
        <v>136.56795077103493</v>
      </c>
      <c r="Y316" s="27">
        <f t="shared" si="74"/>
        <v>136.76447745560924</v>
      </c>
      <c r="Z316" s="27">
        <f t="shared" si="74"/>
        <v>136.98669206595702</v>
      </c>
      <c r="AA316" s="27">
        <f t="shared" si="74"/>
        <v>137.23114401317784</v>
      </c>
      <c r="AB316" s="27">
        <f t="shared" si="74"/>
        <v>137.49894195790617</v>
      </c>
      <c r="AC316" s="27">
        <f t="shared" si="74"/>
        <v>137.78717893038962</v>
      </c>
      <c r="AD316" s="27">
        <f t="shared" si="74"/>
        <v>137.97851546222114</v>
      </c>
      <c r="AE316" s="27">
        <f t="shared" si="74"/>
        <v>138.1892814696532</v>
      </c>
      <c r="AF316" s="27">
        <f t="shared" si="74"/>
        <v>138.41857163759772</v>
      </c>
      <c r="AG316" s="27">
        <f t="shared" si="74"/>
        <v>138.66862562733903</v>
      </c>
      <c r="AH316" s="27">
        <f t="shared" si="74"/>
        <v>138.93233782317995</v>
      </c>
      <c r="AI316" s="27">
        <f t="shared" si="74"/>
        <v>139.09908449268423</v>
      </c>
      <c r="AJ316" s="27">
        <f t="shared" si="74"/>
        <v>139.28285549492142</v>
      </c>
      <c r="AK316" s="27">
        <f t="shared" si="74"/>
        <v>139.47717572353361</v>
      </c>
      <c r="AL316" s="27">
        <f t="shared" si="74"/>
        <v>139.68454502725515</v>
      </c>
      <c r="AM316" s="27">
        <f t="shared" si="74"/>
        <v>139.90462964378</v>
      </c>
      <c r="AN316" s="27">
        <f t="shared" si="74"/>
        <v>140.03216415496829</v>
      </c>
      <c r="AO316" s="27">
        <f t="shared" si="74"/>
        <v>140.16860884449162</v>
      </c>
      <c r="AP316" s="27">
        <f t="shared" si="74"/>
        <v>140.3166670904786</v>
      </c>
      <c r="AQ316" s="27">
        <f t="shared" si="74"/>
        <v>140.47615285754415</v>
      </c>
      <c r="AR316" s="27">
        <f t="shared" si="74"/>
        <v>140.64691103050956</v>
      </c>
      <c r="AS316" s="27">
        <f t="shared" si="74"/>
        <v>140.71966772636441</v>
      </c>
      <c r="AT316" s="27">
        <f t="shared" si="74"/>
        <v>140.76491791548446</v>
      </c>
      <c r="AU316" s="27">
        <f t="shared" si="74"/>
        <v>140.81301220823124</v>
      </c>
      <c r="AV316" s="27">
        <f t="shared" si="74"/>
        <v>140.87088220657802</v>
      </c>
      <c r="AW316" s="27">
        <f t="shared" si="74"/>
        <v>140.93494720928268</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14.660024134711691</v>
      </c>
      <c r="T317" s="27">
        <f t="shared" si="75"/>
        <v>14.682130536791275</v>
      </c>
      <c r="U317" s="27">
        <f t="shared" si="75"/>
        <v>14.706796421315655</v>
      </c>
      <c r="V317" s="27">
        <f t="shared" si="75"/>
        <v>14.734592033062341</v>
      </c>
      <c r="W317" s="27">
        <f t="shared" si="75"/>
        <v>14.765824864431863</v>
      </c>
      <c r="X317" s="27">
        <f t="shared" si="75"/>
        <v>14.800389991258912</v>
      </c>
      <c r="Y317" s="27">
        <f t="shared" si="75"/>
        <v>14.821688338045018</v>
      </c>
      <c r="Z317" s="27">
        <f t="shared" si="75"/>
        <v>14.845770583376622</v>
      </c>
      <c r="AA317" s="27">
        <f t="shared" si="75"/>
        <v>14.872262773766565</v>
      </c>
      <c r="AB317" s="27">
        <f t="shared" si="75"/>
        <v>14.901285058998642</v>
      </c>
      <c r="AC317" s="27">
        <f t="shared" si="75"/>
        <v>14.932522399667294</v>
      </c>
      <c r="AD317" s="27">
        <f t="shared" si="75"/>
        <v>14.953258269794169</v>
      </c>
      <c r="AE317" s="27">
        <f t="shared" si="75"/>
        <v>14.976099786338008</v>
      </c>
      <c r="AF317" s="27">
        <f t="shared" si="75"/>
        <v>15.00094883684789</v>
      </c>
      <c r="AG317" s="27">
        <f t="shared" si="75"/>
        <v>15.028048141964115</v>
      </c>
      <c r="AH317" s="27">
        <f t="shared" si="75"/>
        <v>15.056627638997357</v>
      </c>
      <c r="AI317" s="27">
        <f t="shared" si="75"/>
        <v>15.074698611904788</v>
      </c>
      <c r="AJ317" s="27">
        <f t="shared" si="75"/>
        <v>15.094614576718195</v>
      </c>
      <c r="AK317" s="27">
        <f t="shared" si="75"/>
        <v>15.115673801451477</v>
      </c>
      <c r="AL317" s="27">
        <f t="shared" si="75"/>
        <v>15.138147204251819</v>
      </c>
      <c r="AM317" s="27">
        <f t="shared" si="75"/>
        <v>15.161998614024419</v>
      </c>
      <c r="AN317" s="27">
        <f t="shared" si="75"/>
        <v>15.175820015694976</v>
      </c>
      <c r="AO317" s="27">
        <f t="shared" si="75"/>
        <v>15.190607047394435</v>
      </c>
      <c r="AP317" s="27">
        <f t="shared" si="75"/>
        <v>15.206652684527141</v>
      </c>
      <c r="AQ317" s="27">
        <f t="shared" si="75"/>
        <v>15.223936765728466</v>
      </c>
      <c r="AR317" s="27">
        <f t="shared" si="75"/>
        <v>15.242442480574551</v>
      </c>
      <c r="AS317" s="27">
        <f t="shared" si="75"/>
        <v>15.250327401356088</v>
      </c>
      <c r="AT317" s="27">
        <f t="shared" si="75"/>
        <v>15.255231337033344</v>
      </c>
      <c r="AU317" s="27">
        <f t="shared" si="75"/>
        <v>15.260443499074196</v>
      </c>
      <c r="AV317" s="27">
        <f t="shared" si="75"/>
        <v>15.266715091636653</v>
      </c>
      <c r="AW317" s="27">
        <f t="shared" si="75"/>
        <v>15.273658060462553</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15.74379363900659</v>
      </c>
      <c r="T318" s="27">
        <f t="shared" si="76"/>
        <v>15.789177564335771</v>
      </c>
      <c r="U318" s="27">
        <f t="shared" si="76"/>
        <v>15.837421522718094</v>
      </c>
      <c r="V318" s="27">
        <f t="shared" si="76"/>
        <v>15.889528936231425</v>
      </c>
      <c r="W318" s="27">
        <f t="shared" si="76"/>
        <v>15.946058209850227</v>
      </c>
      <c r="X318" s="27">
        <f t="shared" si="76"/>
        <v>16.006888945182933</v>
      </c>
      <c r="Y318" s="27">
        <f t="shared" si="76"/>
        <v>16.045374657831026</v>
      </c>
      <c r="Z318" s="27">
        <f t="shared" si="76"/>
        <v>16.087479117910242</v>
      </c>
      <c r="AA318" s="27">
        <f t="shared" si="76"/>
        <v>16.132634899984698</v>
      </c>
      <c r="AB318" s="27">
        <f t="shared" si="76"/>
        <v>16.181064068128425</v>
      </c>
      <c r="AC318" s="27">
        <f t="shared" si="76"/>
        <v>16.232289068961919</v>
      </c>
      <c r="AD318" s="27">
        <f t="shared" si="76"/>
        <v>16.266107359963815</v>
      </c>
      <c r="AE318" s="27">
        <f t="shared" si="76"/>
        <v>16.302674719379858</v>
      </c>
      <c r="AF318" s="27">
        <f t="shared" si="76"/>
        <v>16.341852027594634</v>
      </c>
      <c r="AG318" s="27">
        <f t="shared" si="76"/>
        <v>16.384037805485768</v>
      </c>
      <c r="AH318" s="27">
        <f t="shared" si="76"/>
        <v>16.428027256604828</v>
      </c>
      <c r="AI318" s="27">
        <f t="shared" si="76"/>
        <v>16.454953704560829</v>
      </c>
      <c r="AJ318" s="27">
        <f t="shared" si="76"/>
        <v>16.48435701608895</v>
      </c>
      <c r="AK318" s="27">
        <f t="shared" si="76"/>
        <v>16.515143013222563</v>
      </c>
      <c r="AL318" s="27">
        <f t="shared" si="76"/>
        <v>16.547747702117324</v>
      </c>
      <c r="AM318" s="27">
        <f t="shared" si="76"/>
        <v>16.582122595716356</v>
      </c>
      <c r="AN318" s="27">
        <f t="shared" si="76"/>
        <v>16.600470123477731</v>
      </c>
      <c r="AO318" s="27">
        <f t="shared" si="76"/>
        <v>16.620020877934213</v>
      </c>
      <c r="AP318" s="27">
        <f t="shared" si="76"/>
        <v>16.641237794269543</v>
      </c>
      <c r="AQ318" s="27">
        <f t="shared" si="76"/>
        <v>16.664093670955594</v>
      </c>
      <c r="AR318" s="27">
        <f t="shared" si="76"/>
        <v>16.688566019350009</v>
      </c>
      <c r="AS318" s="27">
        <f t="shared" si="76"/>
        <v>16.696331381272817</v>
      </c>
      <c r="AT318" s="27">
        <f t="shared" si="76"/>
        <v>16.699285630129914</v>
      </c>
      <c r="AU318" s="27">
        <f t="shared" si="76"/>
        <v>16.702534642083243</v>
      </c>
      <c r="AV318" s="27">
        <f t="shared" si="76"/>
        <v>16.707242014459261</v>
      </c>
      <c r="AW318" s="27">
        <f t="shared" si="76"/>
        <v>16.712811774495297</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23.299199623740702</v>
      </c>
      <c r="T319" s="27">
        <f t="shared" si="77"/>
        <v>23.366363177849646</v>
      </c>
      <c r="U319" s="27">
        <f t="shared" si="77"/>
        <v>23.43775928750166</v>
      </c>
      <c r="V319" s="27">
        <f t="shared" si="77"/>
        <v>23.514872914443256</v>
      </c>
      <c r="W319" s="27">
        <f t="shared" si="77"/>
        <v>23.598530440756761</v>
      </c>
      <c r="X319" s="27">
        <f t="shared" si="77"/>
        <v>23.688553689172828</v>
      </c>
      <c r="Y319" s="27">
        <f t="shared" si="77"/>
        <v>23.745508596116498</v>
      </c>
      <c r="Z319" s="27">
        <f t="shared" si="77"/>
        <v>23.807818878055468</v>
      </c>
      <c r="AA319" s="27">
        <f t="shared" si="77"/>
        <v>23.874644803549824</v>
      </c>
      <c r="AB319" s="27">
        <f t="shared" si="77"/>
        <v>23.946315004650327</v>
      </c>
      <c r="AC319" s="27">
        <f t="shared" si="77"/>
        <v>24.022122751341634</v>
      </c>
      <c r="AD319" s="27">
        <f t="shared" si="77"/>
        <v>24.072170353022251</v>
      </c>
      <c r="AE319" s="27">
        <f t="shared" si="77"/>
        <v>24.126286293962728</v>
      </c>
      <c r="AF319" s="27">
        <f t="shared" si="77"/>
        <v>24.184264691402795</v>
      </c>
      <c r="AG319" s="27">
        <f t="shared" si="77"/>
        <v>24.246695315362018</v>
      </c>
      <c r="AH319" s="27">
        <f t="shared" si="77"/>
        <v>24.311795190681927</v>
      </c>
      <c r="AI319" s="27">
        <f t="shared" si="77"/>
        <v>24.351643571603976</v>
      </c>
      <c r="AJ319" s="27">
        <f t="shared" si="77"/>
        <v>24.395157456541803</v>
      </c>
      <c r="AK319" s="27">
        <f t="shared" si="77"/>
        <v>24.440717574343065</v>
      </c>
      <c r="AL319" s="27">
        <f t="shared" si="77"/>
        <v>24.488969169393634</v>
      </c>
      <c r="AM319" s="27">
        <f t="shared" si="77"/>
        <v>24.539840485823007</v>
      </c>
      <c r="AN319" s="27">
        <f t="shared" si="77"/>
        <v>24.566992944862818</v>
      </c>
      <c r="AO319" s="27">
        <f t="shared" si="77"/>
        <v>24.595926055987174</v>
      </c>
      <c r="AP319" s="27">
        <f t="shared" si="77"/>
        <v>24.627324915781191</v>
      </c>
      <c r="AQ319" s="27">
        <f t="shared" si="77"/>
        <v>24.66114926877351</v>
      </c>
      <c r="AR319" s="27">
        <f t="shared" si="77"/>
        <v>24.697365834080266</v>
      </c>
      <c r="AS319" s="27">
        <f t="shared" si="77"/>
        <v>24.708857773173129</v>
      </c>
      <c r="AT319" s="27">
        <f t="shared" si="77"/>
        <v>24.71322975844161</v>
      </c>
      <c r="AU319" s="27">
        <f t="shared" si="77"/>
        <v>24.718037962856389</v>
      </c>
      <c r="AV319" s="27">
        <f t="shared" si="77"/>
        <v>24.72500439110151</v>
      </c>
      <c r="AW319" s="27">
        <f t="shared" si="77"/>
        <v>24.733247064621722</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5.2888001747321844</v>
      </c>
      <c r="T320" s="27">
        <f t="shared" si="78"/>
        <v>5.3549104933648488</v>
      </c>
      <c r="U320" s="27">
        <f t="shared" si="78"/>
        <v>5.3864074181281323</v>
      </c>
      <c r="V320" s="27">
        <f t="shared" si="78"/>
        <v>5.4084520023376257</v>
      </c>
      <c r="W320" s="27">
        <f t="shared" si="78"/>
        <v>5.4367019980088367</v>
      </c>
      <c r="X320" s="27">
        <f t="shared" si="78"/>
        <v>5.4730522028178319</v>
      </c>
      <c r="Y320" s="27">
        <f t="shared" si="78"/>
        <v>5.5183413325460924</v>
      </c>
      <c r="Z320" s="27">
        <f t="shared" si="78"/>
        <v>5.5691056579484624</v>
      </c>
      <c r="AA320" s="27">
        <f t="shared" si="78"/>
        <v>5.6177871904602759</v>
      </c>
      <c r="AB320" s="27">
        <f t="shared" si="78"/>
        <v>5.6715084141713676</v>
      </c>
      <c r="AC320" s="27">
        <f t="shared" si="78"/>
        <v>5.7238215564317478</v>
      </c>
      <c r="AD320" s="27">
        <f t="shared" si="78"/>
        <v>5.7951448499816118</v>
      </c>
      <c r="AE320" s="27">
        <f t="shared" si="78"/>
        <v>5.8708152391256094</v>
      </c>
      <c r="AF320" s="27">
        <f t="shared" si="78"/>
        <v>5.9502777911979985</v>
      </c>
      <c r="AG320" s="27">
        <f t="shared" si="78"/>
        <v>6.0428511203152757</v>
      </c>
      <c r="AH320" s="27">
        <f t="shared" si="78"/>
        <v>6.1276763008750397</v>
      </c>
      <c r="AI320" s="27">
        <f t="shared" si="78"/>
        <v>6.2240584028338324</v>
      </c>
      <c r="AJ320" s="27">
        <f t="shared" si="78"/>
        <v>6.3299559561580176</v>
      </c>
      <c r="AK320" s="27">
        <f t="shared" si="78"/>
        <v>6.4264327438871129</v>
      </c>
      <c r="AL320" s="27">
        <f t="shared" si="78"/>
        <v>6.5229450618536617</v>
      </c>
      <c r="AM320" s="27">
        <f t="shared" si="78"/>
        <v>6.6198156764753957</v>
      </c>
      <c r="AN320" s="27">
        <f t="shared" si="78"/>
        <v>6.7277615297054645</v>
      </c>
      <c r="AO320" s="27">
        <f t="shared" si="78"/>
        <v>6.82889575833455</v>
      </c>
      <c r="AP320" s="27">
        <f t="shared" si="78"/>
        <v>6.932846561035845</v>
      </c>
      <c r="AQ320" s="27">
        <f t="shared" si="78"/>
        <v>7.0400892153101466</v>
      </c>
      <c r="AR320" s="27">
        <f t="shared" si="78"/>
        <v>7.1511154926757348</v>
      </c>
      <c r="AS320" s="27">
        <f t="shared" si="78"/>
        <v>7.2676936564330177</v>
      </c>
      <c r="AT320" s="27">
        <f t="shared" si="78"/>
        <v>7.2719835334173766</v>
      </c>
      <c r="AU320" s="27">
        <f t="shared" si="78"/>
        <v>7.2589495808630424</v>
      </c>
      <c r="AV320" s="27">
        <f t="shared" si="78"/>
        <v>7.2508321439605989</v>
      </c>
      <c r="AW320" s="27">
        <f t="shared" si="78"/>
        <v>7.2374038316981046</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1.531675788558454</v>
      </c>
      <c r="T322" s="27">
        <f t="shared" si="80"/>
        <v>1.5509969062237812</v>
      </c>
      <c r="U322" s="27">
        <f t="shared" si="80"/>
        <v>1.5506767661897198</v>
      </c>
      <c r="V322" s="27">
        <f t="shared" si="80"/>
        <v>1.5454789101997239</v>
      </c>
      <c r="W322" s="27">
        <f t="shared" si="80"/>
        <v>1.544237667180592</v>
      </c>
      <c r="X322" s="27">
        <f t="shared" si="80"/>
        <v>1.5478449437228776</v>
      </c>
      <c r="Y322" s="27">
        <f t="shared" si="80"/>
        <v>1.5541547190586729</v>
      </c>
      <c r="Z322" s="27">
        <f t="shared" si="80"/>
        <v>1.5635202729114777</v>
      </c>
      <c r="AA322" s="27">
        <f t="shared" si="80"/>
        <v>1.5717954090973836</v>
      </c>
      <c r="AB322" s="27">
        <f t="shared" si="80"/>
        <v>1.5827536033482281</v>
      </c>
      <c r="AC322" s="27">
        <f t="shared" si="80"/>
        <v>1.5929304999956655</v>
      </c>
      <c r="AD322" s="27">
        <f t="shared" si="80"/>
        <v>1.6108800730615591</v>
      </c>
      <c r="AE322" s="27">
        <f t="shared" si="80"/>
        <v>1.6307409732214615</v>
      </c>
      <c r="AF322" s="27">
        <f t="shared" si="80"/>
        <v>1.6521566099106721</v>
      </c>
      <c r="AG322" s="27">
        <f t="shared" si="80"/>
        <v>1.6797121914547875</v>
      </c>
      <c r="AH322" s="27">
        <f t="shared" si="80"/>
        <v>1.7029021534438327</v>
      </c>
      <c r="AI322" s="27">
        <f t="shared" si="80"/>
        <v>1.7292757097784488</v>
      </c>
      <c r="AJ322" s="27">
        <f t="shared" si="80"/>
        <v>1.7595948834600084</v>
      </c>
      <c r="AK322" s="27">
        <f t="shared" si="80"/>
        <v>1.7846861220344088</v>
      </c>
      <c r="AL322" s="27">
        <f t="shared" si="80"/>
        <v>1.8091664404595389</v>
      </c>
      <c r="AM322" s="27">
        <f t="shared" si="80"/>
        <v>1.8331907504895764</v>
      </c>
      <c r="AN322" s="27">
        <f t="shared" si="80"/>
        <v>1.8597044420320308</v>
      </c>
      <c r="AO322" s="27">
        <f t="shared" si="80"/>
        <v>1.882330973166122</v>
      </c>
      <c r="AP322" s="27">
        <f t="shared" si="80"/>
        <v>1.9055114819391912</v>
      </c>
      <c r="AQ322" s="27">
        <f t="shared" si="80"/>
        <v>1.929416392805523</v>
      </c>
      <c r="AR322" s="27">
        <f t="shared" si="80"/>
        <v>1.9542139795969686</v>
      </c>
      <c r="AS322" s="27">
        <f t="shared" si="80"/>
        <v>1.9784975867023906</v>
      </c>
      <c r="AT322" s="27">
        <f t="shared" si="80"/>
        <v>1.954019421357523</v>
      </c>
      <c r="AU322" s="27">
        <f t="shared" si="80"/>
        <v>1.9226171209422818</v>
      </c>
      <c r="AV322" s="27">
        <f t="shared" si="80"/>
        <v>1.8937902246599378</v>
      </c>
      <c r="AW322" s="27">
        <f t="shared" si="80"/>
        <v>1.8632470082492709</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0.21223148573110692</v>
      </c>
      <c r="T323" s="27">
        <f t="shared" si="81"/>
        <v>0.21490865118526423</v>
      </c>
      <c r="U323" s="27">
        <f t="shared" si="81"/>
        <v>0.21486429206202268</v>
      </c>
      <c r="V323" s="27">
        <f t="shared" si="81"/>
        <v>0.21414406869124558</v>
      </c>
      <c r="W323" s="27">
        <f t="shared" si="81"/>
        <v>0.21397208004190377</v>
      </c>
      <c r="X323" s="27">
        <f t="shared" si="81"/>
        <v>0.21447191014023859</v>
      </c>
      <c r="Y323" s="27">
        <f t="shared" si="81"/>
        <v>0.21534620286207215</v>
      </c>
      <c r="Z323" s="27">
        <f t="shared" si="81"/>
        <v>0.21664390921985571</v>
      </c>
      <c r="AA323" s="27">
        <f t="shared" si="81"/>
        <v>0.21779052553414435</v>
      </c>
      <c r="AB323" s="27">
        <f t="shared" si="81"/>
        <v>0.21930891073299619</v>
      </c>
      <c r="AC323" s="27">
        <f t="shared" si="81"/>
        <v>0.22071903806656873</v>
      </c>
      <c r="AD323" s="27">
        <f t="shared" si="81"/>
        <v>0.22320616007272054</v>
      </c>
      <c r="AE323" s="27">
        <f t="shared" si="81"/>
        <v>0.22595811866629489</v>
      </c>
      <c r="AF323" s="27">
        <f t="shared" si="81"/>
        <v>0.22892550407930479</v>
      </c>
      <c r="AG323" s="27">
        <f t="shared" si="81"/>
        <v>0.23274365022679747</v>
      </c>
      <c r="AH323" s="27">
        <f t="shared" si="81"/>
        <v>0.23595688903604636</v>
      </c>
      <c r="AI323" s="27">
        <f t="shared" si="81"/>
        <v>0.2396112518501094</v>
      </c>
      <c r="AJ323" s="27">
        <f t="shared" si="81"/>
        <v>0.2438123258140929</v>
      </c>
      <c r="AK323" s="27">
        <f t="shared" si="81"/>
        <v>0.24728900859595659</v>
      </c>
      <c r="AL323" s="27">
        <f t="shared" si="81"/>
        <v>0.25068104128939345</v>
      </c>
      <c r="AM323" s="27">
        <f t="shared" si="81"/>
        <v>0.25400988871874292</v>
      </c>
      <c r="AN323" s="27">
        <f t="shared" si="81"/>
        <v>0.25768366889487748</v>
      </c>
      <c r="AO323" s="27">
        <f t="shared" si="81"/>
        <v>0.26081883780947451</v>
      </c>
      <c r="AP323" s="27">
        <f t="shared" si="81"/>
        <v>0.26403076676575937</v>
      </c>
      <c r="AQ323" s="27">
        <f t="shared" si="81"/>
        <v>0.26734307005300151</v>
      </c>
      <c r="AR323" s="27">
        <f t="shared" si="81"/>
        <v>0.27077906396673163</v>
      </c>
      <c r="AS323" s="27">
        <f t="shared" si="81"/>
        <v>0.2741438400201186</v>
      </c>
      <c r="AT323" s="27">
        <f t="shared" si="81"/>
        <v>0.27075210566098096</v>
      </c>
      <c r="AU323" s="27">
        <f t="shared" si="81"/>
        <v>0.26640095189705443</v>
      </c>
      <c r="AV323" s="27">
        <f t="shared" si="81"/>
        <v>0.26240665031396532</v>
      </c>
      <c r="AW323" s="27">
        <f t="shared" si="81"/>
        <v>0.2581745326254411</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7.4046195421518561</v>
      </c>
      <c r="T324" s="27">
        <f t="shared" si="82"/>
        <v>7.4833894882265142</v>
      </c>
      <c r="U324" s="27">
        <f t="shared" si="82"/>
        <v>7.5342455797617154</v>
      </c>
      <c r="V324" s="27">
        <f t="shared" si="82"/>
        <v>7.5787887199186921</v>
      </c>
      <c r="W324" s="27">
        <f t="shared" si="82"/>
        <v>7.6306973712494122</v>
      </c>
      <c r="X324" s="27">
        <f t="shared" si="82"/>
        <v>7.6917026782754139</v>
      </c>
      <c r="Y324" s="27">
        <f t="shared" si="82"/>
        <v>7.7526372365789742</v>
      </c>
      <c r="Z324" s="27">
        <f t="shared" si="82"/>
        <v>7.8202225518529671</v>
      </c>
      <c r="AA324" s="27">
        <f t="shared" si="82"/>
        <v>7.887640149546697</v>
      </c>
      <c r="AB324" s="27">
        <f t="shared" si="82"/>
        <v>7.9613204880830315</v>
      </c>
      <c r="AC324" s="27">
        <f t="shared" si="82"/>
        <v>8.0353993798900643</v>
      </c>
      <c r="AD324" s="27">
        <f t="shared" si="82"/>
        <v>8.1202338720603002</v>
      </c>
      <c r="AE324" s="27">
        <f t="shared" si="82"/>
        <v>8.2106583355443536</v>
      </c>
      <c r="AF324" s="27">
        <f t="shared" si="82"/>
        <v>8.3061946320219384</v>
      </c>
      <c r="AG324" s="27">
        <f t="shared" si="82"/>
        <v>8.4155659012748671</v>
      </c>
      <c r="AH324" s="27">
        <f t="shared" si="82"/>
        <v>8.5193954449678522</v>
      </c>
      <c r="AI324" s="27">
        <f t="shared" si="82"/>
        <v>8.627306193094169</v>
      </c>
      <c r="AJ324" s="27">
        <f t="shared" si="82"/>
        <v>8.745646768527358</v>
      </c>
      <c r="AK324" s="27">
        <f t="shared" si="82"/>
        <v>8.8565885696140008</v>
      </c>
      <c r="AL324" s="27">
        <f t="shared" si="82"/>
        <v>8.9690164377539467</v>
      </c>
      <c r="AM324" s="27">
        <f t="shared" si="82"/>
        <v>9.0832375607624591</v>
      </c>
      <c r="AN324" s="27">
        <f t="shared" si="82"/>
        <v>9.2011172209463741</v>
      </c>
      <c r="AO324" s="27">
        <f t="shared" si="82"/>
        <v>9.3137200267376201</v>
      </c>
      <c r="AP324" s="27">
        <f t="shared" si="82"/>
        <v>9.430247400651222</v>
      </c>
      <c r="AQ324" s="27">
        <f t="shared" si="82"/>
        <v>9.5511807883178133</v>
      </c>
      <c r="AR324" s="27">
        <f t="shared" si="82"/>
        <v>9.6770247868368919</v>
      </c>
      <c r="AS324" s="27">
        <f t="shared" si="82"/>
        <v>9.8004676763058374</v>
      </c>
      <c r="AT324" s="27">
        <f t="shared" si="82"/>
        <v>9.8159190203362741</v>
      </c>
      <c r="AU324" s="27">
        <f t="shared" si="82"/>
        <v>9.8150974974465104</v>
      </c>
      <c r="AV324" s="27">
        <f t="shared" si="82"/>
        <v>9.8195614708241035</v>
      </c>
      <c r="AW324" s="27">
        <f t="shared" si="82"/>
        <v>9.8193330676312982</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2.1096314921444392</v>
      </c>
      <c r="T325" s="27">
        <f t="shared" si="83"/>
        <v>2.1320736389593615</v>
      </c>
      <c r="U325" s="27">
        <f t="shared" si="83"/>
        <v>2.1465629198277836</v>
      </c>
      <c r="V325" s="27">
        <f t="shared" si="83"/>
        <v>2.1592535936293507</v>
      </c>
      <c r="W325" s="27">
        <f t="shared" si="83"/>
        <v>2.1740427566563829</v>
      </c>
      <c r="X325" s="27">
        <f t="shared" si="83"/>
        <v>2.1914236249315668</v>
      </c>
      <c r="Y325" s="27">
        <f t="shared" si="83"/>
        <v>2.2087843363665458</v>
      </c>
      <c r="Z325" s="27">
        <f t="shared" si="83"/>
        <v>2.2280398982082943</v>
      </c>
      <c r="AA325" s="27">
        <f t="shared" si="82"/>
        <v>2.2472476760569431</v>
      </c>
      <c r="AB325" s="27">
        <f t="shared" si="82"/>
        <v>2.2682397556152867</v>
      </c>
      <c r="AC325" s="27">
        <f t="shared" si="82"/>
        <v>2.289345385981524</v>
      </c>
      <c r="AD325" s="27">
        <f t="shared" si="82"/>
        <v>2.3135153673402695</v>
      </c>
      <c r="AE325" s="27">
        <f t="shared" si="82"/>
        <v>2.3392779733378202</v>
      </c>
      <c r="AF325" s="27">
        <f t="shared" si="82"/>
        <v>2.36649697879038</v>
      </c>
      <c r="AG325" s="27">
        <f t="shared" si="82"/>
        <v>2.3976576714685529</v>
      </c>
      <c r="AH325" s="27">
        <f t="shared" si="82"/>
        <v>2.4272394850840642</v>
      </c>
      <c r="AI325" s="27">
        <f t="shared" si="82"/>
        <v>2.4579840643689557</v>
      </c>
      <c r="AJ325" s="27">
        <f t="shared" si="82"/>
        <v>2.4917001794659104</v>
      </c>
      <c r="AK325" s="27">
        <f t="shared" si="82"/>
        <v>2.5233083284106681</v>
      </c>
      <c r="AL325" s="27">
        <f t="shared" si="82"/>
        <v>2.5553398689742997</v>
      </c>
      <c r="AM325" s="27">
        <f t="shared" si="82"/>
        <v>2.5878823212630548</v>
      </c>
      <c r="AN325" s="27">
        <f t="shared" si="82"/>
        <v>2.6214671181579678</v>
      </c>
      <c r="AO325" s="27">
        <f t="shared" si="82"/>
        <v>2.6535484997669414</v>
      </c>
      <c r="AP325" s="27">
        <f t="shared" si="82"/>
        <v>2.6867480201886997</v>
      </c>
      <c r="AQ325" s="27">
        <f t="shared" si="82"/>
        <v>2.7212028468844967</v>
      </c>
      <c r="AR325" s="27">
        <f t="shared" si="82"/>
        <v>2.7570567433422304</v>
      </c>
      <c r="AS325" s="27">
        <f t="shared" si="82"/>
        <v>2.7922265458719244</v>
      </c>
      <c r="AT325" s="27">
        <f t="shared" si="82"/>
        <v>2.7966287493581405</v>
      </c>
      <c r="AU325" s="27">
        <f t="shared" si="82"/>
        <v>2.7963946913420741</v>
      </c>
      <c r="AV325" s="27">
        <f t="shared" si="82"/>
        <v>2.7976665107466849</v>
      </c>
      <c r="AW325" s="27">
        <f t="shared" si="82"/>
        <v>2.7976014369686593</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0.43571951838874362</v>
      </c>
      <c r="T326" s="27">
        <f t="shared" si="82"/>
        <v>0.44035467928685268</v>
      </c>
      <c r="U326" s="27">
        <f t="shared" si="82"/>
        <v>0.44334726946447206</v>
      </c>
      <c r="V326" s="27">
        <f t="shared" si="82"/>
        <v>0.44596837855268867</v>
      </c>
      <c r="W326" s="27">
        <f t="shared" si="82"/>
        <v>0.44902290585544563</v>
      </c>
      <c r="X326" s="27">
        <f t="shared" si="82"/>
        <v>0.45261271932867114</v>
      </c>
      <c r="Y326" s="27">
        <f t="shared" si="82"/>
        <v>0.45619836964414207</v>
      </c>
      <c r="Z326" s="27">
        <f t="shared" si="82"/>
        <v>0.46017537897645111</v>
      </c>
      <c r="AA326" s="27">
        <f t="shared" si="82"/>
        <v>0.46414251908821719</v>
      </c>
      <c r="AB326" s="27">
        <f t="shared" si="82"/>
        <v>0.46847818568648275</v>
      </c>
      <c r="AC326" s="27">
        <f t="shared" si="82"/>
        <v>0.47283730486569064</v>
      </c>
      <c r="AD326" s="27">
        <f t="shared" si="82"/>
        <v>0.47782932962276903</v>
      </c>
      <c r="AE326" s="27">
        <f t="shared" si="82"/>
        <v>0.48315029222666028</v>
      </c>
      <c r="AF326" s="27">
        <f t="shared" si="82"/>
        <v>0.48877205697134296</v>
      </c>
      <c r="AG326" s="27">
        <f t="shared" si="82"/>
        <v>0.49520793075164554</v>
      </c>
      <c r="AH326" s="27">
        <f t="shared" si="82"/>
        <v>0.50131770567186829</v>
      </c>
      <c r="AI326" s="27">
        <f t="shared" si="82"/>
        <v>0.50766763613553445</v>
      </c>
      <c r="AJ326" s="27">
        <f t="shared" si="82"/>
        <v>0.51463130229556664</v>
      </c>
      <c r="AK326" s="27">
        <f t="shared" si="82"/>
        <v>0.52115959289354707</v>
      </c>
      <c r="AL326" s="27">
        <f t="shared" si="82"/>
        <v>0.52777533003987098</v>
      </c>
      <c r="AM326" s="27">
        <f t="shared" si="82"/>
        <v>0.53449658998088179</v>
      </c>
      <c r="AN326" s="27">
        <f t="shared" si="82"/>
        <v>0.54143313391413539</v>
      </c>
      <c r="AO326" s="27">
        <f t="shared" si="82"/>
        <v>0.54805916514089648</v>
      </c>
      <c r="AP326" s="27">
        <f t="shared" si="82"/>
        <v>0.55491613475988966</v>
      </c>
      <c r="AQ326" s="27">
        <f t="shared" si="82"/>
        <v>0.56203237309343868</v>
      </c>
      <c r="AR326" s="27">
        <f t="shared" si="82"/>
        <v>0.5694375727954224</v>
      </c>
      <c r="AS326" s="27">
        <f t="shared" si="82"/>
        <v>0.57670148096001295</v>
      </c>
      <c r="AT326" s="27">
        <f t="shared" si="82"/>
        <v>0.57761070420113625</v>
      </c>
      <c r="AU326" s="27">
        <f t="shared" si="82"/>
        <v>0.57756236227676927</v>
      </c>
      <c r="AV326" s="27">
        <f t="shared" si="82"/>
        <v>0.57782504158380354</v>
      </c>
      <c r="AW326" s="27">
        <f t="shared" si="82"/>
        <v>0.57781160136197973</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7.615946366368484E-2</v>
      </c>
      <c r="T327" s="27">
        <f t="shared" si="82"/>
        <v>7.7391533409946547E-2</v>
      </c>
      <c r="U327" s="27">
        <f t="shared" si="82"/>
        <v>7.7658293559970212E-2</v>
      </c>
      <c r="V327" s="27">
        <f t="shared" si="82"/>
        <v>7.7675252172538387E-2</v>
      </c>
      <c r="W327" s="27">
        <f t="shared" si="82"/>
        <v>7.7873458630094372E-2</v>
      </c>
      <c r="X327" s="27">
        <f t="shared" si="82"/>
        <v>7.8298102464037178E-2</v>
      </c>
      <c r="Y327" s="27">
        <f t="shared" si="82"/>
        <v>7.8819552468321966E-2</v>
      </c>
      <c r="Z327" s="27">
        <f t="shared" si="82"/>
        <v>7.9482676581567518E-2</v>
      </c>
      <c r="AA327" s="27">
        <f t="shared" si="82"/>
        <v>8.0084749931794041E-2</v>
      </c>
      <c r="AB327" s="27">
        <f t="shared" si="82"/>
        <v>8.0811462799247516E-2</v>
      </c>
      <c r="AC327" s="27">
        <f t="shared" si="82"/>
        <v>8.14929836859066E-2</v>
      </c>
      <c r="AD327" s="27">
        <f t="shared" si="82"/>
        <v>8.183793215244331E-2</v>
      </c>
      <c r="AE327" s="27">
        <f t="shared" si="82"/>
        <v>8.2241131726828398E-2</v>
      </c>
      <c r="AF327" s="27">
        <f t="shared" si="82"/>
        <v>8.2682741716636352E-2</v>
      </c>
      <c r="AG327" s="27">
        <f t="shared" si="82"/>
        <v>8.3379171649412123E-2</v>
      </c>
      <c r="AH327" s="27">
        <f t="shared" si="82"/>
        <v>8.3825171279243701E-2</v>
      </c>
      <c r="AI327" s="27">
        <f t="shared" si="82"/>
        <v>8.4363076194934383E-2</v>
      </c>
      <c r="AJ327" s="27">
        <f t="shared" si="82"/>
        <v>8.5040385108283129E-2</v>
      </c>
      <c r="AK327" s="27">
        <f t="shared" si="82"/>
        <v>8.5428615601358865E-2</v>
      </c>
      <c r="AL327" s="27">
        <f t="shared" si="82"/>
        <v>8.5744184207767651E-2</v>
      </c>
      <c r="AM327" s="27">
        <f t="shared" si="82"/>
        <v>8.5993941955073358E-2</v>
      </c>
      <c r="AN327" s="27">
        <f t="shared" si="82"/>
        <v>8.6735954425739129E-2</v>
      </c>
      <c r="AO327" s="27">
        <f t="shared" si="82"/>
        <v>8.7276800597416201E-2</v>
      </c>
      <c r="AP327" s="27">
        <f t="shared" si="82"/>
        <v>8.7815962181331475E-2</v>
      </c>
      <c r="AQ327" s="27">
        <f t="shared" si="82"/>
        <v>8.8359956229312392E-2</v>
      </c>
      <c r="AR327" s="27">
        <f t="shared" si="82"/>
        <v>8.8914972724679478E-2</v>
      </c>
      <c r="AS327" s="27">
        <f t="shared" si="82"/>
        <v>8.9406092640963095E-2</v>
      </c>
      <c r="AT327" s="27">
        <f t="shared" si="82"/>
        <v>8.7757575443135699E-2</v>
      </c>
      <c r="AU327" s="27">
        <f t="shared" si="82"/>
        <v>8.5810111568456568E-2</v>
      </c>
      <c r="AV327" s="27">
        <f t="shared" si="82"/>
        <v>8.3975808498172863E-2</v>
      </c>
      <c r="AW327" s="27">
        <f t="shared" si="82"/>
        <v>8.2070908389478128E-2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5.5944129053042968E-2</v>
      </c>
      <c r="T328" s="27">
        <f t="shared" si="82"/>
        <v>5.6849165217577838E-2</v>
      </c>
      <c r="U328" s="27">
        <f t="shared" si="82"/>
        <v>5.7045118071513815E-2</v>
      </c>
      <c r="V328" s="27">
        <f t="shared" si="82"/>
        <v>5.7057575286473525E-2</v>
      </c>
      <c r="W328" s="27">
        <f t="shared" si="82"/>
        <v>5.7203170949930729E-2</v>
      </c>
      <c r="X328" s="27">
        <f t="shared" si="82"/>
        <v>5.7515099741243927E-2</v>
      </c>
      <c r="Y328" s="27">
        <f t="shared" si="82"/>
        <v>5.7898139023968405E-2</v>
      </c>
      <c r="Z328" s="27">
        <f t="shared" si="82"/>
        <v>5.8385247246439821E-2</v>
      </c>
      <c r="AA328" s="27">
        <f t="shared" si="82"/>
        <v>5.8827509672987485E-2</v>
      </c>
      <c r="AB328" s="27">
        <f t="shared" si="82"/>
        <v>5.9361328012634086E-2</v>
      </c>
      <c r="AC328" s="27">
        <f t="shared" si="82"/>
        <v>5.9861949873680376E-2</v>
      </c>
      <c r="AD328" s="27">
        <f t="shared" si="82"/>
        <v>6.0115337182364649E-2</v>
      </c>
      <c r="AE328" s="27">
        <f t="shared" si="82"/>
        <v>6.0411513756337638E-2</v>
      </c>
      <c r="AF328" s="27">
        <f t="shared" si="82"/>
        <v>6.073590530365771E-2</v>
      </c>
      <c r="AG328" s="27">
        <f t="shared" si="82"/>
        <v>6.1247478838466964E-2</v>
      </c>
      <c r="AH328" s="27">
        <f t="shared" si="82"/>
        <v>6.157509486474428E-2</v>
      </c>
      <c r="AI328" s="27">
        <f t="shared" si="82"/>
        <v>6.1970221360836131E-2</v>
      </c>
      <c r="AJ328" s="27">
        <f t="shared" si="82"/>
        <v>6.2467749250797192E-2</v>
      </c>
      <c r="AK328" s="27">
        <f t="shared" si="82"/>
        <v>6.2752930051214392E-2</v>
      </c>
      <c r="AL328" s="27">
        <f t="shared" si="82"/>
        <v>6.2984735922642046E-2</v>
      </c>
      <c r="AM328" s="27">
        <f t="shared" si="82"/>
        <v>6.3168199394876681E-2</v>
      </c>
      <c r="AN328" s="27">
        <f t="shared" si="82"/>
        <v>6.3713256298129115E-2</v>
      </c>
      <c r="AO328" s="27">
        <f t="shared" si="82"/>
        <v>6.4110543339957013E-2</v>
      </c>
      <c r="AP328" s="27">
        <f t="shared" si="82"/>
        <v>6.4506592941411631E-2</v>
      </c>
      <c r="AQ328" s="27">
        <f t="shared" si="82"/>
        <v>6.4906192305171875E-2</v>
      </c>
      <c r="AR328" s="27">
        <f t="shared" si="82"/>
        <v>6.5313888380613E-2</v>
      </c>
      <c r="AS328" s="27">
        <f t="shared" si="82"/>
        <v>6.5674648221286505E-2</v>
      </c>
      <c r="AT328" s="27">
        <f t="shared" si="82"/>
        <v>6.4463704046723053E-2</v>
      </c>
      <c r="AU328" s="27">
        <f t="shared" si="82"/>
        <v>6.3033163899902933E-2</v>
      </c>
      <c r="AV328" s="27">
        <f t="shared" si="82"/>
        <v>6.1685747797558775E-2</v>
      </c>
      <c r="AW328" s="27">
        <f t="shared" si="82"/>
        <v>6.0286473532910972E-2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0.52286962702415485</v>
      </c>
      <c r="T329" s="27">
        <f t="shared" si="82"/>
        <v>0.54412948178544618</v>
      </c>
      <c r="U329" s="27">
        <f t="shared" si="82"/>
        <v>0.55897912888628398</v>
      </c>
      <c r="V329" s="27">
        <f t="shared" si="82"/>
        <v>0.57221762538202869</v>
      </c>
      <c r="W329" s="27">
        <f t="shared" si="82"/>
        <v>0.58697775142863484</v>
      </c>
      <c r="X329" s="27">
        <f t="shared" si="82"/>
        <v>0.60371186310957092</v>
      </c>
      <c r="Y329" s="27">
        <f t="shared" si="82"/>
        <v>0.62152751133509232</v>
      </c>
      <c r="Z329" s="27">
        <f t="shared" si="82"/>
        <v>0.64085025366994364</v>
      </c>
      <c r="AA329" s="27">
        <f t="shared" si="82"/>
        <v>0.66009856929980304</v>
      </c>
      <c r="AB329" s="27">
        <f t="shared" si="82"/>
        <v>0.68081773464147688</v>
      </c>
      <c r="AC329" s="27">
        <f t="shared" si="82"/>
        <v>0.70162871909164637</v>
      </c>
      <c r="AD329" s="27">
        <f t="shared" si="82"/>
        <v>0.72796501494461918</v>
      </c>
      <c r="AE329" s="27">
        <f t="shared" si="82"/>
        <v>0.7558582967991917</v>
      </c>
      <c r="AF329" s="27">
        <f t="shared" si="82"/>
        <v>0.7852307319832883</v>
      </c>
      <c r="AG329" s="27">
        <f t="shared" si="82"/>
        <v>0.81830574874483564</v>
      </c>
      <c r="AH329" s="27">
        <f t="shared" si="82"/>
        <v>0.85027877301240928</v>
      </c>
      <c r="AI329" s="27">
        <f t="shared" si="82"/>
        <v>0.88456582508044801</v>
      </c>
      <c r="AJ329" s="27">
        <f t="shared" si="82"/>
        <v>0.92185922096781137</v>
      </c>
      <c r="AK329" s="27">
        <f t="shared" si="82"/>
        <v>0.95759973684673139</v>
      </c>
      <c r="AL329" s="27">
        <f t="shared" si="82"/>
        <v>0.99406592200897448</v>
      </c>
      <c r="AM329" s="27">
        <f t="shared" si="82"/>
        <v>1.0313497634238211</v>
      </c>
      <c r="AN329" s="27">
        <f t="shared" si="82"/>
        <v>1.0695997979763594</v>
      </c>
      <c r="AO329" s="27">
        <f t="shared" si="82"/>
        <v>1.1067415080871619</v>
      </c>
      <c r="AP329" s="27">
        <f t="shared" si="82"/>
        <v>1.1452298194592354</v>
      </c>
      <c r="AQ329" s="27">
        <f t="shared" si="82"/>
        <v>1.185218557648545</v>
      </c>
      <c r="AR329" s="27">
        <f t="shared" si="82"/>
        <v>1.2268713125051185</v>
      </c>
      <c r="AS329" s="27">
        <f t="shared" si="82"/>
        <v>1.2692152100845446</v>
      </c>
      <c r="AT329" s="27">
        <f t="shared" si="82"/>
        <v>1.2819327760402979</v>
      </c>
      <c r="AU329" s="27">
        <f t="shared" si="82"/>
        <v>1.2900474515194176</v>
      </c>
      <c r="AV329" s="27">
        <f t="shared" si="82"/>
        <v>1.2995346724155679</v>
      </c>
      <c r="AW329" s="27">
        <f t="shared" si="82"/>
        <v>1.3076007643813732</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3.6784089815169091E-2</v>
      </c>
      <c r="T330" s="27">
        <f t="shared" si="82"/>
        <v>3.6839557928462316E-2</v>
      </c>
      <c r="U330" s="27">
        <f t="shared" si="82"/>
        <v>3.6901448147972048E-2</v>
      </c>
      <c r="V330" s="27">
        <f t="shared" si="82"/>
        <v>3.697119129911304E-2</v>
      </c>
      <c r="W330" s="27">
        <f t="shared" si="82"/>
        <v>3.7049558924140212E-2</v>
      </c>
      <c r="X330" s="27">
        <f t="shared" si="82"/>
        <v>3.7136287753369662E-2</v>
      </c>
      <c r="Y330" s="27">
        <f t="shared" si="82"/>
        <v>3.7189728340772221E-2</v>
      </c>
      <c r="Z330" s="27">
        <f t="shared" si="82"/>
        <v>3.7250154126370436E-2</v>
      </c>
      <c r="AA330" s="27">
        <f t="shared" si="82"/>
        <v>3.7316626807571335E-2</v>
      </c>
      <c r="AB330" s="27">
        <f t="shared" si="82"/>
        <v>3.7389447857305524E-2</v>
      </c>
      <c r="AC330" s="27">
        <f t="shared" si="82"/>
        <v>3.7467826796806859E-2</v>
      </c>
      <c r="AD330" s="27">
        <f t="shared" si="82"/>
        <v>3.7519856050110517E-2</v>
      </c>
      <c r="AE330" s="27">
        <f t="shared" si="82"/>
        <v>3.757716867035879E-2</v>
      </c>
      <c r="AF330" s="27">
        <f t="shared" si="82"/>
        <v>3.7639518479429895E-2</v>
      </c>
      <c r="AG330" s="27">
        <f t="shared" si="82"/>
        <v>3.7707514498001492E-2</v>
      </c>
      <c r="AH330" s="27">
        <f t="shared" si="82"/>
        <v>3.7779224529041207E-2</v>
      </c>
      <c r="AI330" s="27">
        <f t="shared" si="82"/>
        <v>3.7824567175435662E-2</v>
      </c>
      <c r="AJ330" s="27">
        <f t="shared" si="82"/>
        <v>3.7874539169459702E-2</v>
      </c>
      <c r="AK330" s="27">
        <f t="shared" si="82"/>
        <v>3.7927379765553451E-2</v>
      </c>
      <c r="AL330" s="27">
        <f t="shared" si="82"/>
        <v>3.7983768735957858E-2</v>
      </c>
      <c r="AM330" s="27">
        <f t="shared" si="82"/>
        <v>3.8043615322241195E-2</v>
      </c>
      <c r="AN330" s="27">
        <f t="shared" si="82"/>
        <v>3.8078295188778213E-2</v>
      </c>
      <c r="AO330" s="27">
        <f t="shared" si="82"/>
        <v>3.8115397958673719E-2</v>
      </c>
      <c r="AP330" s="27">
        <f t="shared" si="82"/>
        <v>3.8155658748970339E-2</v>
      </c>
      <c r="AQ330" s="27">
        <f t="shared" si="82"/>
        <v>3.8199026971930949E-2</v>
      </c>
      <c r="AR330" s="27">
        <f t="shared" si="82"/>
        <v>3.8245460447806377E-2</v>
      </c>
      <c r="AS330" s="27">
        <f t="shared" si="82"/>
        <v>3.8265244837760212E-2</v>
      </c>
      <c r="AT330" s="27">
        <f t="shared" si="82"/>
        <v>3.8277549511254755E-2</v>
      </c>
      <c r="AU330" s="27">
        <f t="shared" si="82"/>
        <v>3.8290627568622206E-2</v>
      </c>
      <c r="AV330" s="27">
        <f t="shared" si="82"/>
        <v>3.8306363888152228E-2</v>
      </c>
      <c r="AW330" s="27">
        <f t="shared" si="82"/>
        <v>3.8323784786407848E-2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4.200918389270311E-3</v>
      </c>
      <c r="T331" s="27">
        <f t="shared" si="84"/>
        <v>4.207253112198688E-3</v>
      </c>
      <c r="U331" s="27">
        <f t="shared" si="84"/>
        <v>4.2143212702681378E-3</v>
      </c>
      <c r="V331" s="27">
        <f t="shared" si="84"/>
        <v>4.2222862705610905E-3</v>
      </c>
      <c r="W331" s="27">
        <f t="shared" si="84"/>
        <v>4.2312362268806386E-3</v>
      </c>
      <c r="X331" s="27">
        <f t="shared" si="84"/>
        <v>4.2411410725739966E-3</v>
      </c>
      <c r="Y331" s="27">
        <f t="shared" si="84"/>
        <v>4.2472442423814013E-3</v>
      </c>
      <c r="Z331" s="27">
        <f t="shared" si="84"/>
        <v>4.2541451551178899E-3</v>
      </c>
      <c r="AA331" s="27">
        <f t="shared" si="84"/>
        <v>4.2617366521548999E-3</v>
      </c>
      <c r="AB331" s="27">
        <f t="shared" si="84"/>
        <v>4.2700531631380849E-3</v>
      </c>
      <c r="AC331" s="27">
        <f t="shared" si="84"/>
        <v>4.2790044116245134E-3</v>
      </c>
      <c r="AD331" s="27">
        <f t="shared" si="84"/>
        <v>4.284946400350661E-3</v>
      </c>
      <c r="AE331" s="27">
        <f t="shared" si="84"/>
        <v>4.2914917747651979E-3</v>
      </c>
      <c r="AF331" s="27">
        <f t="shared" si="84"/>
        <v>4.2986124201532016E-3</v>
      </c>
      <c r="AG331" s="27">
        <f t="shared" si="84"/>
        <v>4.3063778895789757E-3</v>
      </c>
      <c r="AH331" s="27">
        <f t="shared" si="84"/>
        <v>4.3145675169315497E-3</v>
      </c>
      <c r="AI331" s="27">
        <f t="shared" si="84"/>
        <v>4.3197458632767711E-3</v>
      </c>
      <c r="AJ331" s="27">
        <f t="shared" si="84"/>
        <v>4.3254529031872034E-3</v>
      </c>
      <c r="AK331" s="27">
        <f t="shared" si="84"/>
        <v>4.3314875511272664E-3</v>
      </c>
      <c r="AL331" s="27">
        <f t="shared" si="84"/>
        <v>4.3379274403270328E-3</v>
      </c>
      <c r="AM331" s="27">
        <f t="shared" si="84"/>
        <v>4.3447622057409914E-3</v>
      </c>
      <c r="AN331" s="27">
        <f t="shared" si="84"/>
        <v>4.3487228118020589E-3</v>
      </c>
      <c r="AO331" s="27">
        <f t="shared" si="84"/>
        <v>4.3529601249755016E-3</v>
      </c>
      <c r="AP331" s="27">
        <f t="shared" si="84"/>
        <v>4.3575580991315416E-3</v>
      </c>
      <c r="AQ331" s="27">
        <f t="shared" si="84"/>
        <v>4.3625109569094744E-3</v>
      </c>
      <c r="AR331" s="27">
        <f t="shared" si="84"/>
        <v>4.3678138811808912E-3</v>
      </c>
      <c r="AS331" s="27">
        <f t="shared" si="84"/>
        <v>4.370073352816457E-3</v>
      </c>
      <c r="AT331" s="27">
        <f t="shared" si="84"/>
        <v>4.3714786051801012E-3</v>
      </c>
      <c r="AU331" s="27">
        <f t="shared" si="84"/>
        <v>4.3729721816683845E-3</v>
      </c>
      <c r="AV331" s="27">
        <f t="shared" si="84"/>
        <v>4.3747693443663138E-3</v>
      </c>
      <c r="AW331" s="27">
        <f t="shared" si="84"/>
        <v>4.3767588939842977E-3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1.6437382879249268E-2</v>
      </c>
      <c r="T332" s="27">
        <f t="shared" si="84"/>
        <v>1.6484766183064346E-2</v>
      </c>
      <c r="U332" s="27">
        <f t="shared" si="84"/>
        <v>1.6535135518036832E-2</v>
      </c>
      <c r="V332" s="27">
        <f t="shared" si="84"/>
        <v>1.6589538511775512E-2</v>
      </c>
      <c r="W332" s="27">
        <f t="shared" si="84"/>
        <v>1.6648558169658729E-2</v>
      </c>
      <c r="X332" s="27">
        <f t="shared" si="84"/>
        <v>1.6712068789171211E-2</v>
      </c>
      <c r="Y332" s="27">
        <f t="shared" si="84"/>
        <v>1.6752249981117868E-2</v>
      </c>
      <c r="Z332" s="27">
        <f t="shared" si="84"/>
        <v>1.6796209343588896E-2</v>
      </c>
      <c r="AA332" s="27">
        <f t="shared" si="84"/>
        <v>1.6843354453350164E-2</v>
      </c>
      <c r="AB332" s="27">
        <f t="shared" si="84"/>
        <v>1.6893917157457878E-2</v>
      </c>
      <c r="AC332" s="27">
        <f t="shared" si="84"/>
        <v>1.6947398864027248E-2</v>
      </c>
      <c r="AD332" s="27">
        <f t="shared" si="84"/>
        <v>1.6982707012130935E-2</v>
      </c>
      <c r="AE332" s="27">
        <f t="shared" si="84"/>
        <v>1.7020885338231165E-2</v>
      </c>
      <c r="AF332" s="27">
        <f t="shared" si="84"/>
        <v>1.7061788593829553E-2</v>
      </c>
      <c r="AG332" s="27">
        <f t="shared" si="84"/>
        <v>1.7105832856550169E-2</v>
      </c>
      <c r="AH332" s="27">
        <f t="shared" si="84"/>
        <v>1.7151760252911648E-2</v>
      </c>
      <c r="AI332" s="27">
        <f t="shared" si="84"/>
        <v>1.7179872939394939E-2</v>
      </c>
      <c r="AJ332" s="27">
        <f t="shared" si="84"/>
        <v>1.7210571607110457E-2</v>
      </c>
      <c r="AK332" s="27">
        <f t="shared" si="84"/>
        <v>1.7242713874330656E-2</v>
      </c>
      <c r="AL332" s="27">
        <f t="shared" si="84"/>
        <v>1.7276754955363009E-2</v>
      </c>
      <c r="AM332" s="27">
        <f t="shared" si="84"/>
        <v>1.7312644227064383E-2</v>
      </c>
      <c r="AN332" s="27">
        <f t="shared" si="84"/>
        <v>1.7331800050979288E-2</v>
      </c>
      <c r="AO332" s="27">
        <f t="shared" si="84"/>
        <v>1.7352212109467094E-2</v>
      </c>
      <c r="AP332" s="27">
        <f t="shared" si="84"/>
        <v>1.7374363732215552E-2</v>
      </c>
      <c r="AQ332" s="27">
        <f t="shared" si="84"/>
        <v>1.7398226519339408E-2</v>
      </c>
      <c r="AR332" s="27">
        <f t="shared" si="84"/>
        <v>1.7423776991464291E-2</v>
      </c>
      <c r="AS332" s="27">
        <f t="shared" si="84"/>
        <v>1.7431884454636632E-2</v>
      </c>
      <c r="AT332" s="27">
        <f t="shared" si="84"/>
        <v>1.7434968852253756E-2</v>
      </c>
      <c r="AU332" s="27">
        <f t="shared" si="84"/>
        <v>1.7438360998688136E-2</v>
      </c>
      <c r="AV332" s="27">
        <f t="shared" si="84"/>
        <v>1.7443275753281213E-2</v>
      </c>
      <c r="AW332" s="27">
        <f t="shared" si="84"/>
        <v>1.7449090887826105E-2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2.7683061491625756E-2</v>
      </c>
      <c r="T333" s="27">
        <f t="shared" si="84"/>
        <v>2.7762862207033147E-2</v>
      </c>
      <c r="U333" s="27">
        <f t="shared" si="84"/>
        <v>2.7847691854646691E-2</v>
      </c>
      <c r="V333" s="27">
        <f t="shared" si="84"/>
        <v>2.7939314799251682E-2</v>
      </c>
      <c r="W333" s="27">
        <f t="shared" si="84"/>
        <v>2.8038712910885274E-2</v>
      </c>
      <c r="X333" s="27">
        <f t="shared" si="84"/>
        <v>2.8145674487326664E-2</v>
      </c>
      <c r="Y333" s="27">
        <f t="shared" si="84"/>
        <v>2.8213345747139587E-2</v>
      </c>
      <c r="Z333" s="27">
        <f t="shared" si="84"/>
        <v>2.8287380022751329E-2</v>
      </c>
      <c r="AA333" s="27">
        <f t="shared" si="84"/>
        <v>2.8366779583018205E-2</v>
      </c>
      <c r="AB333" s="27">
        <f t="shared" si="84"/>
        <v>2.8451934893768058E-2</v>
      </c>
      <c r="AC333" s="27">
        <f t="shared" si="84"/>
        <v>2.8542006250170299E-2</v>
      </c>
      <c r="AD333" s="27">
        <f t="shared" si="84"/>
        <v>2.8601470560413008E-2</v>
      </c>
      <c r="AE333" s="27">
        <f t="shared" si="84"/>
        <v>2.8665768688457115E-2</v>
      </c>
      <c r="AF333" s="27">
        <f t="shared" si="84"/>
        <v>2.8734656013663078E-2</v>
      </c>
      <c r="AG333" s="27">
        <f t="shared" si="84"/>
        <v>2.8808833274252866E-2</v>
      </c>
      <c r="AH333" s="27">
        <f t="shared" si="84"/>
        <v>2.8886182019303399E-2</v>
      </c>
      <c r="AI333" s="27">
        <f t="shared" si="84"/>
        <v>2.8933528073984294E-2</v>
      </c>
      <c r="AJ333" s="27">
        <f t="shared" si="84"/>
        <v>2.8985229315740518E-2</v>
      </c>
      <c r="AK333" s="27">
        <f t="shared" si="84"/>
        <v>2.9039361799389138E-2</v>
      </c>
      <c r="AL333" s="27">
        <f t="shared" si="84"/>
        <v>2.9096692175300115E-2</v>
      </c>
      <c r="AM333" s="27">
        <f t="shared" si="84"/>
        <v>2.9157135186374163E-2</v>
      </c>
      <c r="AN333" s="27">
        <f t="shared" si="84"/>
        <v>2.9189396517466496E-2</v>
      </c>
      <c r="AO333" s="27">
        <f t="shared" si="84"/>
        <v>2.9223773539309921E-2</v>
      </c>
      <c r="AP333" s="27">
        <f t="shared" si="84"/>
        <v>2.9261080252865827E-2</v>
      </c>
      <c r="AQ333" s="27">
        <f t="shared" si="84"/>
        <v>2.9301268828392974E-2</v>
      </c>
      <c r="AR333" s="27">
        <f t="shared" si="84"/>
        <v>2.9344299723041426E-2</v>
      </c>
      <c r="AS333" s="27">
        <f t="shared" si="84"/>
        <v>2.9357953928409133E-2</v>
      </c>
      <c r="AT333" s="27">
        <f t="shared" si="84"/>
        <v>2.9363148524746446E-2</v>
      </c>
      <c r="AU333" s="27">
        <f t="shared" si="84"/>
        <v>2.9368861417061555E-2</v>
      </c>
      <c r="AV333" s="27">
        <f t="shared" si="84"/>
        <v>2.9377138613900979E-2</v>
      </c>
      <c r="AW333" s="27">
        <f t="shared" si="84"/>
        <v>2.9386932187997955E-2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3.9372179078561824E-3</v>
      </c>
      <c r="T334" s="27">
        <f t="shared" si="84"/>
        <v>3.9864333672827218E-3</v>
      </c>
      <c r="U334" s="27">
        <f t="shared" si="84"/>
        <v>4.0098810779398324E-3</v>
      </c>
      <c r="V334" s="27">
        <f t="shared" si="84"/>
        <v>4.0262920461846766E-3</v>
      </c>
      <c r="W334" s="27">
        <f t="shared" si="84"/>
        <v>4.0473225985176902E-3</v>
      </c>
      <c r="X334" s="27">
        <f t="shared" si="84"/>
        <v>4.074383306542164E-3</v>
      </c>
      <c r="Y334" s="27">
        <f t="shared" si="84"/>
        <v>4.1080985475620913E-3</v>
      </c>
      <c r="Z334" s="27">
        <f t="shared" si="84"/>
        <v>4.1458897675838548E-3</v>
      </c>
      <c r="AA334" s="27">
        <f t="shared" si="84"/>
        <v>4.1821304640093163E-3</v>
      </c>
      <c r="AB334" s="27">
        <f t="shared" si="84"/>
        <v>4.2221229305497961E-3</v>
      </c>
      <c r="AC334" s="27">
        <f t="shared" si="84"/>
        <v>4.2610671586769686E-3</v>
      </c>
      <c r="AD334" s="27">
        <f t="shared" si="84"/>
        <v>4.3141633883196449E-3</v>
      </c>
      <c r="AE334" s="27">
        <f t="shared" si="84"/>
        <v>4.3704957891268431E-3</v>
      </c>
      <c r="AF334" s="27">
        <f t="shared" si="84"/>
        <v>4.4296512445585103E-3</v>
      </c>
      <c r="AG334" s="27">
        <f t="shared" si="84"/>
        <v>4.4985669451235956E-3</v>
      </c>
      <c r="AH334" s="27">
        <f t="shared" si="84"/>
        <v>4.5617145795403069E-3</v>
      </c>
      <c r="AI334" s="27">
        <f t="shared" si="84"/>
        <v>4.6334656998874083E-3</v>
      </c>
      <c r="AJ334" s="27">
        <f t="shared" si="84"/>
        <v>4.7123005451398577E-3</v>
      </c>
      <c r="AK334" s="27">
        <f t="shared" si="84"/>
        <v>4.7841221537826282E-3</v>
      </c>
      <c r="AL334" s="27">
        <f t="shared" si="84"/>
        <v>4.8559702127132821E-3</v>
      </c>
      <c r="AM334" s="27">
        <f t="shared" si="84"/>
        <v>4.9280850035983512E-3</v>
      </c>
      <c r="AN334" s="27">
        <f t="shared" si="84"/>
        <v>5.0084446943362898E-3</v>
      </c>
      <c r="AO334" s="27">
        <f t="shared" si="84"/>
        <v>5.0837335089823875E-3</v>
      </c>
      <c r="AP334" s="27">
        <f t="shared" si="84"/>
        <v>5.1611191065489073E-3</v>
      </c>
      <c r="AQ334" s="27">
        <f t="shared" si="84"/>
        <v>5.2409553047308866E-3</v>
      </c>
      <c r="AR334" s="27">
        <f t="shared" si="84"/>
        <v>5.3236082001030466E-3</v>
      </c>
      <c r="AS334" s="27">
        <f t="shared" si="84"/>
        <v>5.410394166455691E-3</v>
      </c>
      <c r="AT334" s="27">
        <f t="shared" si="84"/>
        <v>5.4135877415440467E-3</v>
      </c>
      <c r="AU334" s="27">
        <f t="shared" si="84"/>
        <v>5.4038846879758207E-3</v>
      </c>
      <c r="AV334" s="27">
        <f t="shared" si="84"/>
        <v>5.3978417071706688E-3</v>
      </c>
      <c r="AW334" s="27">
        <f t="shared" si="84"/>
        <v>5.3878450747085888E-3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19.377199881674734</v>
      </c>
      <c r="T336" s="27">
        <f t="shared" si="84"/>
        <v>19.621630956276206</v>
      </c>
      <c r="U336" s="27">
        <f t="shared" si="84"/>
        <v>19.617580871084247</v>
      </c>
      <c r="V336" s="27">
        <f t="shared" si="84"/>
        <v>19.551822898524588</v>
      </c>
      <c r="W336" s="27">
        <f t="shared" si="84"/>
        <v>19.536119957821917</v>
      </c>
      <c r="X336" s="27">
        <f t="shared" si="84"/>
        <v>19.581755541481652</v>
      </c>
      <c r="Y336" s="27">
        <f t="shared" si="84"/>
        <v>19.661580383529479</v>
      </c>
      <c r="Z336" s="27">
        <f t="shared" si="84"/>
        <v>19.780063818708143</v>
      </c>
      <c r="AA336" s="27">
        <f t="shared" si="84"/>
        <v>19.884752401709957</v>
      </c>
      <c r="AB336" s="27">
        <f t="shared" si="84"/>
        <v>20.023384298830091</v>
      </c>
      <c r="AC336" s="27">
        <f t="shared" si="84"/>
        <v>20.152132015537255</v>
      </c>
      <c r="AD336" s="27">
        <f t="shared" si="84"/>
        <v>20.379211706739977</v>
      </c>
      <c r="AE336" s="27">
        <f t="shared" si="84"/>
        <v>20.630471558924892</v>
      </c>
      <c r="AF336" s="27">
        <f t="shared" si="84"/>
        <v>20.901400351963218</v>
      </c>
      <c r="AG336" s="27">
        <f t="shared" si="84"/>
        <v>21.250005465019576</v>
      </c>
      <c r="AH336" s="27">
        <f t="shared" si="84"/>
        <v>21.543381212071822</v>
      </c>
      <c r="AI336" s="27">
        <f t="shared" si="84"/>
        <v>21.877032547755228</v>
      </c>
      <c r="AJ336" s="27">
        <f t="shared" si="84"/>
        <v>22.260599809876492</v>
      </c>
      <c r="AK336" s="27">
        <f t="shared" si="84"/>
        <v>22.578028569126211</v>
      </c>
      <c r="AL336" s="27">
        <f t="shared" si="84"/>
        <v>22.887728589740387</v>
      </c>
      <c r="AM336" s="27">
        <f t="shared" si="84"/>
        <v>23.191659657234435</v>
      </c>
      <c r="AN336" s="27">
        <f t="shared" si="84"/>
        <v>23.527083840639943</v>
      </c>
      <c r="AO336" s="27">
        <f t="shared" si="84"/>
        <v>23.813331635172794</v>
      </c>
      <c r="AP336" s="27">
        <f t="shared" si="84"/>
        <v>24.106587789778082</v>
      </c>
      <c r="AQ336" s="27">
        <f t="shared" si="84"/>
        <v>24.409008340831178</v>
      </c>
      <c r="AR336" s="27">
        <f t="shared" si="84"/>
        <v>24.722722117225889</v>
      </c>
      <c r="AS336" s="27">
        <f t="shared" si="84"/>
        <v>25.029933546854007</v>
      </c>
      <c r="AT336" s="27">
        <f t="shared" si="84"/>
        <v>24.720260764815329</v>
      </c>
      <c r="AU336" s="27">
        <f t="shared" si="84"/>
        <v>24.322990887968082</v>
      </c>
      <c r="AV336" s="27">
        <f t="shared" si="84"/>
        <v>23.958302397489952</v>
      </c>
      <c r="AW336" s="27">
        <f t="shared" si="84"/>
        <v>23.571900775266911</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6.4869656548252941E-2</v>
      </c>
      <c r="T337" s="27">
        <f t="shared" si="84"/>
        <v>6.5687946082135129E-2</v>
      </c>
      <c r="U337" s="27">
        <f t="shared" si="84"/>
        <v>6.5674387485588778E-2</v>
      </c>
      <c r="V337" s="27">
        <f t="shared" si="84"/>
        <v>6.5454247469420163E-2</v>
      </c>
      <c r="W337" s="27">
        <f t="shared" si="84"/>
        <v>6.5401678244950162E-2</v>
      </c>
      <c r="X337" s="27">
        <f t="shared" si="84"/>
        <v>6.5554453912046687E-2</v>
      </c>
      <c r="Y337" s="27">
        <f t="shared" si="84"/>
        <v>6.5821686026040549E-2</v>
      </c>
      <c r="Z337" s="27">
        <f t="shared" si="84"/>
        <v>6.621833671827837E-2</v>
      </c>
      <c r="AA337" s="27">
        <f t="shared" si="84"/>
        <v>6.6568805953530139E-2</v>
      </c>
      <c r="AB337" s="27">
        <f t="shared" si="84"/>
        <v>6.7032908280374615E-2</v>
      </c>
      <c r="AC337" s="27">
        <f t="shared" si="84"/>
        <v>6.7463921028096938E-2</v>
      </c>
      <c r="AD337" s="27">
        <f t="shared" si="84"/>
        <v>6.8224122794469558E-2</v>
      </c>
      <c r="AE337" s="27">
        <f t="shared" si="84"/>
        <v>6.9065273240103045E-2</v>
      </c>
      <c r="AF337" s="27">
        <f t="shared" si="84"/>
        <v>6.9972270012637228E-2</v>
      </c>
      <c r="AG337" s="27">
        <f t="shared" si="84"/>
        <v>7.1139306224939358E-2</v>
      </c>
      <c r="AH337" s="27">
        <f t="shared" si="84"/>
        <v>7.2121449365696463E-2</v>
      </c>
      <c r="AI337" s="27">
        <f t="shared" si="84"/>
        <v>7.3238424350978909E-2</v>
      </c>
      <c r="AJ337" s="27">
        <f t="shared" si="84"/>
        <v>7.4522504440408713E-2</v>
      </c>
      <c r="AK337" s="27">
        <f t="shared" si="84"/>
        <v>7.5585170600473497E-2</v>
      </c>
      <c r="AL337" s="27">
        <f t="shared" si="84"/>
        <v>7.662196302109707E-2</v>
      </c>
      <c r="AM337" s="27">
        <f t="shared" si="84"/>
        <v>7.7639442537388206E-2</v>
      </c>
      <c r="AN337" s="27">
        <f t="shared" si="84"/>
        <v>7.8762352540296898E-2</v>
      </c>
      <c r="AO337" s="27">
        <f t="shared" si="84"/>
        <v>7.9720633212036346E-2</v>
      </c>
      <c r="AP337" s="27">
        <f t="shared" si="84"/>
        <v>8.070237598942788E-2</v>
      </c>
      <c r="AQ337" s="27">
        <f t="shared" ref="L337:AW344" si="85">AQ1406</f>
        <v>8.1714798702706537E-2</v>
      </c>
      <c r="AR337" s="27">
        <f t="shared" si="85"/>
        <v>8.2765028098772481E-2</v>
      </c>
      <c r="AS337" s="27">
        <f t="shared" si="85"/>
        <v>8.3793489385716236E-2</v>
      </c>
      <c r="AT337" s="27">
        <f t="shared" si="85"/>
        <v>8.2756788152521604E-2</v>
      </c>
      <c r="AU337" s="27">
        <f t="shared" si="85"/>
        <v>8.1426835392297475E-2</v>
      </c>
      <c r="AV337" s="27">
        <f t="shared" si="85"/>
        <v>8.0205956355652461E-2</v>
      </c>
      <c r="AW337" s="27">
        <f t="shared" si="85"/>
        <v>7.8912387590487312E-2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0.59994215914204641</v>
      </c>
      <c r="T338" s="27">
        <f t="shared" si="85"/>
        <v>0.61494292789376837</v>
      </c>
      <c r="U338" s="27">
        <f t="shared" si="85"/>
        <v>0.62598476024630745</v>
      </c>
      <c r="V338" s="27">
        <f t="shared" si="85"/>
        <v>0.63603105497564771</v>
      </c>
      <c r="W338" s="27">
        <f t="shared" si="85"/>
        <v>0.64699879006556338</v>
      </c>
      <c r="X338" s="27">
        <f t="shared" si="85"/>
        <v>0.65915615829681906</v>
      </c>
      <c r="Y338" s="27">
        <f t="shared" si="85"/>
        <v>0.67152465177143505</v>
      </c>
      <c r="Z338" s="27">
        <f t="shared" si="85"/>
        <v>0.68477686806901517</v>
      </c>
      <c r="AA338" s="27">
        <f t="shared" si="85"/>
        <v>0.69795298357886826</v>
      </c>
      <c r="AB338" s="27">
        <f t="shared" si="85"/>
        <v>0.71198308194922444</v>
      </c>
      <c r="AC338" s="27">
        <f t="shared" si="85"/>
        <v>0.72603400894374959</v>
      </c>
      <c r="AD338" s="27">
        <f t="shared" si="85"/>
        <v>0.74186147053475093</v>
      </c>
      <c r="AE338" s="27">
        <f t="shared" si="85"/>
        <v>0.75849204460135511</v>
      </c>
      <c r="AF338" s="27">
        <f t="shared" si="85"/>
        <v>0.77586781908487135</v>
      </c>
      <c r="AG338" s="27">
        <f t="shared" si="85"/>
        <v>0.79528365425354652</v>
      </c>
      <c r="AH338" s="27">
        <f t="shared" si="85"/>
        <v>0.81390134450083207</v>
      </c>
      <c r="AI338" s="27">
        <f t="shared" si="85"/>
        <v>0.83337744593584484</v>
      </c>
      <c r="AJ338" s="27">
        <f t="shared" si="85"/>
        <v>0.85443122517106096</v>
      </c>
      <c r="AK338" s="27">
        <f t="shared" si="85"/>
        <v>0.87441537837700556</v>
      </c>
      <c r="AL338" s="27">
        <f t="shared" si="85"/>
        <v>0.89465104442848542</v>
      </c>
      <c r="AM338" s="27">
        <f t="shared" si="85"/>
        <v>0.91518721311964357</v>
      </c>
      <c r="AN338" s="27">
        <f t="shared" si="85"/>
        <v>0.93653448015462948</v>
      </c>
      <c r="AO338" s="27">
        <f t="shared" si="85"/>
        <v>0.95712127067386477</v>
      </c>
      <c r="AP338" s="27">
        <f t="shared" si="85"/>
        <v>0.97833942301329824</v>
      </c>
      <c r="AQ338" s="27">
        <f t="shared" si="85"/>
        <v>1.0002685137061929</v>
      </c>
      <c r="AR338" s="27">
        <f t="shared" si="85"/>
        <v>1.0229924143306466</v>
      </c>
      <c r="AS338" s="27">
        <f t="shared" si="85"/>
        <v>1.0456268249911065</v>
      </c>
      <c r="AT338" s="27">
        <f t="shared" si="85"/>
        <v>1.0516655617301693</v>
      </c>
      <c r="AU338" s="27">
        <f t="shared" si="85"/>
        <v>1.0551330282926035</v>
      </c>
      <c r="AV338" s="27">
        <f t="shared" si="85"/>
        <v>1.0593510706366738</v>
      </c>
      <c r="AW338" s="27">
        <f t="shared" si="85"/>
        <v>1.0627773035068668</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1.9531194903852347</v>
      </c>
      <c r="T339" s="27">
        <f t="shared" si="85"/>
        <v>2.0295094312446431</v>
      </c>
      <c r="U339" s="27">
        <f t="shared" si="85"/>
        <v>2.067242880953005</v>
      </c>
      <c r="V339" s="27">
        <f t="shared" si="85"/>
        <v>2.094913159160134</v>
      </c>
      <c r="W339" s="27">
        <f t="shared" si="85"/>
        <v>2.1304341993706162</v>
      </c>
      <c r="X339" s="27">
        <f t="shared" si="85"/>
        <v>2.1760413173573192</v>
      </c>
      <c r="Y339" s="27">
        <f t="shared" si="85"/>
        <v>2.2294921213964933</v>
      </c>
      <c r="Z339" s="27">
        <f t="shared" si="85"/>
        <v>2.2899554284589527</v>
      </c>
      <c r="AA339" s="27">
        <f t="shared" si="85"/>
        <v>2.3487067031337783</v>
      </c>
      <c r="AB339" s="27">
        <f t="shared" si="85"/>
        <v>2.4140193115756508</v>
      </c>
      <c r="AC339" s="27">
        <f t="shared" si="85"/>
        <v>2.4784293875670027</v>
      </c>
      <c r="AD339" s="27">
        <f t="shared" si="85"/>
        <v>2.5627465144197079</v>
      </c>
      <c r="AE339" s="27">
        <f t="shared" si="85"/>
        <v>2.6527841135186923</v>
      </c>
      <c r="AF339" s="27">
        <f t="shared" si="85"/>
        <v>2.7479347449852871</v>
      </c>
      <c r="AG339" s="27">
        <f t="shared" si="85"/>
        <v>2.8591626548735847</v>
      </c>
      <c r="AH339" s="27">
        <f t="shared" si="85"/>
        <v>2.962081100155074</v>
      </c>
      <c r="AI339" s="27">
        <f t="shared" si="85"/>
        <v>3.0759326155602094</v>
      </c>
      <c r="AJ339" s="27">
        <f t="shared" si="85"/>
        <v>3.2015497832224034</v>
      </c>
      <c r="AK339" s="27">
        <f t="shared" si="85"/>
        <v>3.3166981049814392</v>
      </c>
      <c r="AL339" s="27">
        <f t="shared" si="85"/>
        <v>3.4325123981628018</v>
      </c>
      <c r="AM339" s="27">
        <f t="shared" si="85"/>
        <v>3.5493960290021462</v>
      </c>
      <c r="AN339" s="27">
        <f t="shared" si="85"/>
        <v>3.6762100678477463</v>
      </c>
      <c r="AO339" s="27">
        <f t="shared" si="85"/>
        <v>3.7954221026982808</v>
      </c>
      <c r="AP339" s="27">
        <f t="shared" si="85"/>
        <v>3.9184155018322455</v>
      </c>
      <c r="AQ339" s="27">
        <f t="shared" si="85"/>
        <v>4.045775893893186</v>
      </c>
      <c r="AR339" s="27">
        <f t="shared" si="85"/>
        <v>4.1781107741008192</v>
      </c>
      <c r="AS339" s="27">
        <f t="shared" si="85"/>
        <v>4.3130195967011318</v>
      </c>
      <c r="AT339" s="27">
        <f t="shared" si="85"/>
        <v>4.315530629247248</v>
      </c>
      <c r="AU339" s="27">
        <f t="shared" si="85"/>
        <v>4.2979257352367837</v>
      </c>
      <c r="AV339" s="27">
        <f t="shared" si="85"/>
        <v>4.2864663365102249</v>
      </c>
      <c r="AW339" s="27">
        <f t="shared" si="85"/>
        <v>4.2690602367558386</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2.499758996425196E-2</v>
      </c>
      <c r="T340" s="27">
        <f t="shared" si="85"/>
        <v>2.5622621995573705E-2</v>
      </c>
      <c r="U340" s="27">
        <f t="shared" si="85"/>
        <v>2.6082698343596174E-2</v>
      </c>
      <c r="V340" s="27">
        <f t="shared" si="85"/>
        <v>2.6501293957318681E-2</v>
      </c>
      <c r="W340" s="27">
        <f t="shared" si="85"/>
        <v>2.6958282919398502E-2</v>
      </c>
      <c r="X340" s="27">
        <f t="shared" si="85"/>
        <v>2.7464839929034146E-2</v>
      </c>
      <c r="Y340" s="27">
        <f t="shared" si="85"/>
        <v>2.7980193823809819E-2</v>
      </c>
      <c r="Z340" s="27">
        <f t="shared" si="85"/>
        <v>2.853236950287566E-2</v>
      </c>
      <c r="AA340" s="27">
        <f t="shared" si="85"/>
        <v>2.9081374315786203E-2</v>
      </c>
      <c r="AB340" s="27">
        <f t="shared" si="85"/>
        <v>2.9665961747884381E-2</v>
      </c>
      <c r="AC340" s="27">
        <f t="shared" si="85"/>
        <v>3.0251417039322926E-2</v>
      </c>
      <c r="AD340" s="27">
        <f t="shared" si="85"/>
        <v>3.091089460561465E-2</v>
      </c>
      <c r="AE340" s="27">
        <f t="shared" si="85"/>
        <v>3.1603835191723155E-2</v>
      </c>
      <c r="AF340" s="27">
        <f t="shared" si="85"/>
        <v>3.2327825795203005E-2</v>
      </c>
      <c r="AG340" s="27">
        <f t="shared" si="85"/>
        <v>3.3136818927231144E-2</v>
      </c>
      <c r="AH340" s="27">
        <f t="shared" si="85"/>
        <v>3.3912556020868033E-2</v>
      </c>
      <c r="AI340" s="27">
        <f t="shared" si="85"/>
        <v>3.4724060247326903E-2</v>
      </c>
      <c r="AJ340" s="27">
        <f t="shared" si="85"/>
        <v>3.5601301048794241E-2</v>
      </c>
      <c r="AK340" s="27">
        <f t="shared" si="85"/>
        <v>3.6433974099041928E-2</v>
      </c>
      <c r="AL340" s="27">
        <f t="shared" si="85"/>
        <v>3.7277126851186934E-2</v>
      </c>
      <c r="AM340" s="27">
        <f t="shared" si="85"/>
        <v>3.813280054665185E-2</v>
      </c>
      <c r="AN340" s="27">
        <f t="shared" si="85"/>
        <v>3.9022270006442927E-2</v>
      </c>
      <c r="AO340" s="27">
        <f t="shared" si="85"/>
        <v>3.98800529447444E-2</v>
      </c>
      <c r="AP340" s="27">
        <f t="shared" si="85"/>
        <v>4.0764142625554133E-2</v>
      </c>
      <c r="AQ340" s="27">
        <f t="shared" si="85"/>
        <v>4.167785473775807E-2</v>
      </c>
      <c r="AR340" s="27">
        <f t="shared" si="85"/>
        <v>4.2624683930443649E-2</v>
      </c>
      <c r="AS340" s="27">
        <f t="shared" si="85"/>
        <v>4.3567784374629485E-2</v>
      </c>
      <c r="AT340" s="27">
        <f t="shared" si="85"/>
        <v>4.3819398405423766E-2</v>
      </c>
      <c r="AU340" s="27">
        <f t="shared" si="85"/>
        <v>4.3963876178858524E-2</v>
      </c>
      <c r="AV340" s="27">
        <f t="shared" si="85"/>
        <v>4.413962794319478E-2</v>
      </c>
      <c r="AW340" s="27">
        <f t="shared" si="85"/>
        <v>4.4282387646119477E-2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8.1379978766051519E-2</v>
      </c>
      <c r="T341" s="27">
        <f t="shared" si="85"/>
        <v>8.4562892968526898E-2</v>
      </c>
      <c r="U341" s="27">
        <f t="shared" si="85"/>
        <v>8.6135120039708635E-2</v>
      </c>
      <c r="V341" s="27">
        <f t="shared" si="85"/>
        <v>8.7288048298338999E-2</v>
      </c>
      <c r="W341" s="27">
        <f t="shared" si="85"/>
        <v>8.8768091640442429E-2</v>
      </c>
      <c r="X341" s="27">
        <f t="shared" si="85"/>
        <v>9.0668388223221708E-2</v>
      </c>
      <c r="Y341" s="27">
        <f t="shared" si="85"/>
        <v>9.2895505058187319E-2</v>
      </c>
      <c r="Z341" s="27">
        <f t="shared" si="85"/>
        <v>9.5414809519123109E-2</v>
      </c>
      <c r="AA341" s="27">
        <f t="shared" si="85"/>
        <v>9.786277929724084E-2</v>
      </c>
      <c r="AB341" s="27">
        <f t="shared" si="85"/>
        <v>0.10058413798231887</v>
      </c>
      <c r="AC341" s="27">
        <f t="shared" si="85"/>
        <v>0.1032678911486252</v>
      </c>
      <c r="AD341" s="27">
        <f t="shared" si="85"/>
        <v>0.10678110476748792</v>
      </c>
      <c r="AE341" s="27">
        <f t="shared" si="85"/>
        <v>0.1105326713966123</v>
      </c>
      <c r="AF341" s="27">
        <f t="shared" si="85"/>
        <v>0.11449728104105371</v>
      </c>
      <c r="AG341" s="27">
        <f t="shared" si="85"/>
        <v>0.11913177728639947</v>
      </c>
      <c r="AH341" s="27">
        <f t="shared" si="85"/>
        <v>0.12342004583979488</v>
      </c>
      <c r="AI341" s="27">
        <f t="shared" si="85"/>
        <v>0.12816385898167551</v>
      </c>
      <c r="AJ341" s="27">
        <f t="shared" si="85"/>
        <v>0.1333979076342669</v>
      </c>
      <c r="AK341" s="27">
        <f t="shared" si="85"/>
        <v>0.13819575437422676</v>
      </c>
      <c r="AL341" s="27">
        <f t="shared" si="85"/>
        <v>0.1430213499234502</v>
      </c>
      <c r="AM341" s="27">
        <f t="shared" si="85"/>
        <v>0.1478915012084229</v>
      </c>
      <c r="AN341" s="27">
        <f t="shared" si="85"/>
        <v>0.15317541949365626</v>
      </c>
      <c r="AO341" s="27">
        <f t="shared" si="85"/>
        <v>0.15814258761242853</v>
      </c>
      <c r="AP341" s="27">
        <f t="shared" si="85"/>
        <v>0.16326731257634369</v>
      </c>
      <c r="AQ341" s="27">
        <f t="shared" si="85"/>
        <v>0.16857399557888289</v>
      </c>
      <c r="AR341" s="27">
        <f t="shared" si="85"/>
        <v>0.17408794892086762</v>
      </c>
      <c r="AS341" s="27">
        <f t="shared" si="85"/>
        <v>0.1797091498625473</v>
      </c>
      <c r="AT341" s="27">
        <f t="shared" si="85"/>
        <v>0.17981377621863548</v>
      </c>
      <c r="AU341" s="27">
        <f t="shared" si="85"/>
        <v>0.17908023896819947</v>
      </c>
      <c r="AV341" s="27">
        <f t="shared" si="85"/>
        <v>0.17860276402125955</v>
      </c>
      <c r="AW341" s="27">
        <f t="shared" si="85"/>
        <v>0.17787750986482673</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5.9905199350711535E-2</v>
      </c>
      <c r="T342" s="27">
        <f t="shared" si="85"/>
        <v>6.0542467652693173E-2</v>
      </c>
      <c r="U342" s="27">
        <f t="shared" si="85"/>
        <v>6.0953905983085629E-2</v>
      </c>
      <c r="V342" s="27">
        <f t="shared" si="85"/>
        <v>6.131427097896696E-2</v>
      </c>
      <c r="W342" s="27">
        <f t="shared" si="85"/>
        <v>6.1734224777847707E-2</v>
      </c>
      <c r="X342" s="27">
        <f t="shared" si="85"/>
        <v>6.2227772766105582E-2</v>
      </c>
      <c r="Y342" s="27">
        <f t="shared" si="85"/>
        <v>6.2720748379740093E-2</v>
      </c>
      <c r="Z342" s="27">
        <f t="shared" si="85"/>
        <v>6.326753025848772E-2</v>
      </c>
      <c r="AA342" s="27">
        <f t="shared" si="85"/>
        <v>6.3812955260622986E-2</v>
      </c>
      <c r="AB342" s="27">
        <f t="shared" si="85"/>
        <v>6.4409047381645629E-2</v>
      </c>
      <c r="AC342" s="27">
        <f t="shared" si="85"/>
        <v>6.5008363896980115E-2</v>
      </c>
      <c r="AD342" s="27">
        <f t="shared" si="85"/>
        <v>6.5694695873436737E-2</v>
      </c>
      <c r="AE342" s="27">
        <f t="shared" si="85"/>
        <v>6.6426252097271987E-2</v>
      </c>
      <c r="AF342" s="27">
        <f t="shared" si="85"/>
        <v>6.7199164311483497E-2</v>
      </c>
      <c r="AG342" s="27">
        <f t="shared" si="85"/>
        <v>6.8084004869535045E-2</v>
      </c>
      <c r="AH342" s="27">
        <f t="shared" si="85"/>
        <v>6.8924011500262505E-2</v>
      </c>
      <c r="AI342" s="27">
        <f t="shared" si="85"/>
        <v>6.9797036081983663E-2</v>
      </c>
      <c r="AJ342" s="27">
        <f t="shared" si="85"/>
        <v>7.0754440540409483E-2</v>
      </c>
      <c r="AK342" s="27">
        <f t="shared" si="85"/>
        <v>7.1651987088559452E-2</v>
      </c>
      <c r="AL342" s="27">
        <f t="shared" si="85"/>
        <v>7.256155628589081E-2</v>
      </c>
      <c r="AM342" s="27">
        <f t="shared" si="85"/>
        <v>7.3485633357634389E-2</v>
      </c>
      <c r="AN342" s="27">
        <f t="shared" si="85"/>
        <v>7.4439308897952486E-2</v>
      </c>
      <c r="AO342" s="27">
        <f t="shared" si="85"/>
        <v>7.5350293384052608E-2</v>
      </c>
      <c r="AP342" s="27">
        <f t="shared" si="85"/>
        <v>7.6293028594737106E-2</v>
      </c>
      <c r="AQ342" s="27">
        <f t="shared" si="85"/>
        <v>7.7271409543965289E-2</v>
      </c>
      <c r="AR342" s="27">
        <f t="shared" si="85"/>
        <v>7.8289518546792614E-2</v>
      </c>
      <c r="AS342" s="27">
        <f t="shared" si="85"/>
        <v>7.9288201984877266E-2</v>
      </c>
      <c r="AT342" s="27">
        <f t="shared" si="85"/>
        <v>7.9413207171046579E-2</v>
      </c>
      <c r="AU342" s="27">
        <f t="shared" si="85"/>
        <v>7.9406560848139351E-2</v>
      </c>
      <c r="AV342" s="27">
        <f t="shared" si="85"/>
        <v>7.9442675494348886E-2</v>
      </c>
      <c r="AW342" s="27">
        <f t="shared" si="85"/>
        <v>7.944082765615551E-2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0.26230283090767742</v>
      </c>
      <c r="T343" s="27">
        <f t="shared" si="85"/>
        <v>0.26509319437310713</v>
      </c>
      <c r="U343" s="27">
        <f t="shared" si="85"/>
        <v>0.26689473146797682</v>
      </c>
      <c r="V343" s="27">
        <f t="shared" si="85"/>
        <v>0.26847263721913406</v>
      </c>
      <c r="W343" s="27">
        <f t="shared" si="85"/>
        <v>0.27031146041796794</v>
      </c>
      <c r="X343" s="27">
        <f t="shared" si="85"/>
        <v>0.27247252549932949</v>
      </c>
      <c r="Y343" s="27">
        <f t="shared" si="85"/>
        <v>0.27463108436277217</v>
      </c>
      <c r="Z343" s="27">
        <f t="shared" si="85"/>
        <v>0.27702524106768295</v>
      </c>
      <c r="AA343" s="27">
        <f t="shared" si="85"/>
        <v>0.27941345650905608</v>
      </c>
      <c r="AB343" s="27">
        <f t="shared" si="85"/>
        <v>0.28202352462535807</v>
      </c>
      <c r="AC343" s="27">
        <f t="shared" si="85"/>
        <v>0.28464771117820842</v>
      </c>
      <c r="AD343" s="27">
        <f t="shared" si="85"/>
        <v>0.2876529064253367</v>
      </c>
      <c r="AE343" s="27">
        <f t="shared" si="85"/>
        <v>0.29085612201530103</v>
      </c>
      <c r="AF343" s="27">
        <f t="shared" si="85"/>
        <v>0.29424042027368569</v>
      </c>
      <c r="AG343" s="27">
        <f t="shared" si="85"/>
        <v>0.29811481157518288</v>
      </c>
      <c r="AH343" s="27">
        <f t="shared" si="85"/>
        <v>0.30179289160177769</v>
      </c>
      <c r="AI343" s="27">
        <f t="shared" si="85"/>
        <v>0.30561554508961269</v>
      </c>
      <c r="AJ343" s="27">
        <f t="shared" si="85"/>
        <v>0.30980766701710183</v>
      </c>
      <c r="AK343" s="27">
        <f t="shared" si="85"/>
        <v>0.3137376931751461</v>
      </c>
      <c r="AL343" s="27">
        <f t="shared" si="85"/>
        <v>0.31772036209123911</v>
      </c>
      <c r="AM343" s="27">
        <f t="shared" si="85"/>
        <v>0.32176655565243856</v>
      </c>
      <c r="AN343" s="27">
        <f t="shared" si="85"/>
        <v>0.32594235001927385</v>
      </c>
      <c r="AO343" s="27">
        <f t="shared" si="85"/>
        <v>0.32993121596424962</v>
      </c>
      <c r="AP343" s="27">
        <f t="shared" si="85"/>
        <v>0.33405910665218791</v>
      </c>
      <c r="AQ343" s="27">
        <f t="shared" si="85"/>
        <v>0.33834307691637577</v>
      </c>
      <c r="AR343" s="27">
        <f t="shared" si="85"/>
        <v>0.34280100171269862</v>
      </c>
      <c r="AS343" s="27">
        <f t="shared" si="85"/>
        <v>0.34717386910700609</v>
      </c>
      <c r="AT343" s="27">
        <f t="shared" si="85"/>
        <v>0.34772122083216089</v>
      </c>
      <c r="AU343" s="27">
        <f t="shared" si="85"/>
        <v>0.34769211902910219</v>
      </c>
      <c r="AV343" s="27">
        <f t="shared" si="85"/>
        <v>0.34785025177952567</v>
      </c>
      <c r="AW343" s="27">
        <f t="shared" si="85"/>
        <v>0.34784216077583252</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1.1670927062969525E-2</v>
      </c>
      <c r="T344" s="27">
        <f t="shared" si="85"/>
        <v>1.1795081759933766E-2</v>
      </c>
      <c r="U344" s="27">
        <f t="shared" si="85"/>
        <v>1.1875239522481353E-2</v>
      </c>
      <c r="V344" s="27">
        <f t="shared" si="85"/>
        <v>1.1945447010788935E-2</v>
      </c>
      <c r="W344" s="27">
        <f t="shared" si="85"/>
        <v>1.2027263784786468E-2</v>
      </c>
      <c r="X344" s="27">
        <f t="shared" si="85"/>
        <v>1.2123418419700712E-2</v>
      </c>
      <c r="Y344" s="27">
        <f t="shared" si="85"/>
        <v>1.2219461542716924E-2</v>
      </c>
      <c r="Z344" s="27">
        <f t="shared" si="85"/>
        <v>1.2325987378460451E-2</v>
      </c>
      <c r="AA344" s="27">
        <f t="shared" si="85"/>
        <v>1.2432248863060035E-2</v>
      </c>
      <c r="AB344" s="27">
        <f t="shared" si="85"/>
        <v>1.254838148164189E-2</v>
      </c>
      <c r="AC344" s="27">
        <f t="shared" si="85"/>
        <v>1.2665142287280017E-2</v>
      </c>
      <c r="AD344" s="27">
        <f t="shared" si="85"/>
        <v>1.279885572993654E-2</v>
      </c>
      <c r="AE344" s="27">
        <f t="shared" si="85"/>
        <v>1.2941379908528415E-2</v>
      </c>
      <c r="AF344" s="27">
        <f t="shared" ref="L344:AW351" si="86">AF1413</f>
        <v>1.3091961196562033E-2</v>
      </c>
      <c r="AG344" s="27">
        <f t="shared" si="86"/>
        <v>1.3264348730988194E-2</v>
      </c>
      <c r="AH344" s="27">
        <f t="shared" si="86"/>
        <v>1.3428001572909914E-2</v>
      </c>
      <c r="AI344" s="27">
        <f t="shared" si="86"/>
        <v>1.3598087080142702E-2</v>
      </c>
      <c r="AJ344" s="27">
        <f t="shared" si="86"/>
        <v>1.3784611751208953E-2</v>
      </c>
      <c r="AK344" s="27">
        <f t="shared" si="86"/>
        <v>1.3959474708224619E-2</v>
      </c>
      <c r="AL344" s="27">
        <f t="shared" si="86"/>
        <v>1.4136679957115114E-2</v>
      </c>
      <c r="AM344" s="27">
        <f t="shared" si="86"/>
        <v>1.4316711677596386E-2</v>
      </c>
      <c r="AN344" s="27">
        <f t="shared" si="86"/>
        <v>1.4502509868628669E-2</v>
      </c>
      <c r="AO344" s="27">
        <f t="shared" si="86"/>
        <v>1.4679990848710658E-2</v>
      </c>
      <c r="AP344" s="27">
        <f t="shared" si="86"/>
        <v>1.4863657608905846E-2</v>
      </c>
      <c r="AQ344" s="27">
        <f t="shared" si="86"/>
        <v>1.5054268988585789E-2</v>
      </c>
      <c r="AR344" s="27">
        <f t="shared" si="86"/>
        <v>1.5252620317734802E-2</v>
      </c>
      <c r="AS344" s="27">
        <f t="shared" si="86"/>
        <v>1.5447187094762699E-2</v>
      </c>
      <c r="AT344" s="27">
        <f t="shared" si="86"/>
        <v>1.5471541014390508E-2</v>
      </c>
      <c r="AU344" s="27">
        <f t="shared" si="86"/>
        <v>1.5470246156002119E-2</v>
      </c>
      <c r="AV344" s="27">
        <f t="shared" si="86"/>
        <v>1.5477282129613506E-2</v>
      </c>
      <c r="AW344" s="27">
        <f t="shared" si="86"/>
        <v>1.5476922127726977E-2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0.42165320205642409</v>
      </c>
      <c r="T345" s="27">
        <f t="shared" si="86"/>
        <v>0.42847449685915795</v>
      </c>
      <c r="U345" s="27">
        <f t="shared" si="86"/>
        <v>0.42995140158022116</v>
      </c>
      <c r="V345" s="27">
        <f t="shared" si="86"/>
        <v>0.43004529212182702</v>
      </c>
      <c r="W345" s="27">
        <f t="shared" si="86"/>
        <v>0.43114265262669882</v>
      </c>
      <c r="X345" s="27">
        <f t="shared" si="86"/>
        <v>0.43349367275869694</v>
      </c>
      <c r="Y345" s="27">
        <f t="shared" si="86"/>
        <v>0.4363806555897467</v>
      </c>
      <c r="Z345" s="27">
        <f t="shared" si="86"/>
        <v>0.44005201030077179</v>
      </c>
      <c r="AA345" s="27">
        <f t="shared" si="86"/>
        <v>0.44338536040309012</v>
      </c>
      <c r="AB345" s="27">
        <f t="shared" si="86"/>
        <v>0.44740877118878691</v>
      </c>
      <c r="AC345" s="27">
        <f t="shared" si="86"/>
        <v>0.45118197874966381</v>
      </c>
      <c r="AD345" s="27">
        <f t="shared" si="86"/>
        <v>0.4530917693188562</v>
      </c>
      <c r="AE345" s="27">
        <f t="shared" si="86"/>
        <v>0.45532406434075945</v>
      </c>
      <c r="AF345" s="27">
        <f t="shared" si="86"/>
        <v>0.4577690167774639</v>
      </c>
      <c r="AG345" s="27">
        <f t="shared" si="86"/>
        <v>0.46162476755401327</v>
      </c>
      <c r="AH345" s="27">
        <f t="shared" si="86"/>
        <v>0.46409402302126446</v>
      </c>
      <c r="AI345" s="27">
        <f t="shared" si="86"/>
        <v>0.46707210767669788</v>
      </c>
      <c r="AJ345" s="27">
        <f t="shared" si="86"/>
        <v>0.47082199585022816</v>
      </c>
      <c r="AK345" s="27">
        <f t="shared" si="86"/>
        <v>0.47297141527450626</v>
      </c>
      <c r="AL345" s="27">
        <f t="shared" si="86"/>
        <v>0.47471854566329597</v>
      </c>
      <c r="AM345" s="27">
        <f t="shared" si="86"/>
        <v>0.47610131740069805</v>
      </c>
      <c r="AN345" s="27">
        <f t="shared" si="86"/>
        <v>0.48020943370261487</v>
      </c>
      <c r="AO345" s="27">
        <f t="shared" si="86"/>
        <v>0.48320380248014</v>
      </c>
      <c r="AP345" s="27">
        <f t="shared" si="86"/>
        <v>0.48618884461866663</v>
      </c>
      <c r="AQ345" s="27">
        <f t="shared" si="86"/>
        <v>0.48920064146171827</v>
      </c>
      <c r="AR345" s="27">
        <f t="shared" si="86"/>
        <v>0.49227346355378415</v>
      </c>
      <c r="AS345" s="27">
        <f t="shared" si="86"/>
        <v>0.49499252531358245</v>
      </c>
      <c r="AT345" s="27">
        <f t="shared" si="86"/>
        <v>0.48586558925507067</v>
      </c>
      <c r="AU345" s="27">
        <f t="shared" si="86"/>
        <v>0.47508354932010177</v>
      </c>
      <c r="AV345" s="27">
        <f t="shared" si="86"/>
        <v>0.46492801872783662</v>
      </c>
      <c r="AW345" s="27">
        <f t="shared" si="86"/>
        <v>0.45438163103299062</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0.64584379583077745</v>
      </c>
      <c r="T346" s="27">
        <f t="shared" si="86"/>
        <v>0.65629193403153729</v>
      </c>
      <c r="U346" s="27">
        <f t="shared" si="86"/>
        <v>0.65855410053822983</v>
      </c>
      <c r="V346" s="27">
        <f t="shared" si="86"/>
        <v>0.65869791214333018</v>
      </c>
      <c r="W346" s="27">
        <f t="shared" si="86"/>
        <v>0.66037873294678828</v>
      </c>
      <c r="X346" s="27">
        <f t="shared" si="86"/>
        <v>0.66397977702452537</v>
      </c>
      <c r="Y346" s="27">
        <f t="shared" si="86"/>
        <v>0.66840175210027508</v>
      </c>
      <c r="Z346" s="27">
        <f t="shared" si="86"/>
        <v>0.67402514509443601</v>
      </c>
      <c r="AA346" s="27">
        <f t="shared" si="86"/>
        <v>0.67913081836435241</v>
      </c>
      <c r="AB346" s="27">
        <f t="shared" si="86"/>
        <v>0.68529345363273886</v>
      </c>
      <c r="AC346" s="27">
        <f t="shared" si="86"/>
        <v>0.69107285405396002</v>
      </c>
      <c r="AD346" s="27">
        <f t="shared" si="86"/>
        <v>0.69399806933617181</v>
      </c>
      <c r="AE346" s="27">
        <f t="shared" si="86"/>
        <v>0.69741726284241989</v>
      </c>
      <c r="AF346" s="27">
        <f t="shared" si="86"/>
        <v>0.70116218249355922</v>
      </c>
      <c r="AG346" s="27">
        <f t="shared" si="86"/>
        <v>0.70706801388570606</v>
      </c>
      <c r="AH346" s="27">
        <f t="shared" si="86"/>
        <v>0.71085015834961085</v>
      </c>
      <c r="AI346" s="27">
        <f t="shared" si="86"/>
        <v>0.71541167356825563</v>
      </c>
      <c r="AJ346" s="27">
        <f t="shared" si="86"/>
        <v>0.72115535581736989</v>
      </c>
      <c r="AK346" s="27">
        <f t="shared" si="86"/>
        <v>0.72444760924515816</v>
      </c>
      <c r="AL346" s="27">
        <f t="shared" si="86"/>
        <v>0.72712367886019746</v>
      </c>
      <c r="AM346" s="27">
        <f t="shared" si="86"/>
        <v>0.72924166241468225</v>
      </c>
      <c r="AN346" s="27">
        <f t="shared" si="86"/>
        <v>0.73553404063736483</v>
      </c>
      <c r="AO346" s="27">
        <f t="shared" si="86"/>
        <v>0.74012049815259839</v>
      </c>
      <c r="AP346" s="27">
        <f t="shared" si="86"/>
        <v>0.74469267010826845</v>
      </c>
      <c r="AQ346" s="27">
        <f t="shared" si="86"/>
        <v>0.74930582209170149</v>
      </c>
      <c r="AR346" s="27">
        <f t="shared" si="86"/>
        <v>0.75401244609971041</v>
      </c>
      <c r="AS346" s="27">
        <f t="shared" si="86"/>
        <v>0.75817721743189037</v>
      </c>
      <c r="AT346" s="27">
        <f t="shared" si="86"/>
        <v>0.74419754171832797</v>
      </c>
      <c r="AU346" s="27">
        <f t="shared" si="86"/>
        <v>0.72768275287185891</v>
      </c>
      <c r="AV346" s="27">
        <f t="shared" si="86"/>
        <v>0.71212758479914884</v>
      </c>
      <c r="AW346" s="27">
        <f t="shared" si="86"/>
        <v>0.6959737431398817</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1.0869418314074915</v>
      </c>
      <c r="T347" s="27">
        <f t="shared" si="86"/>
        <v>1.131136835812725</v>
      </c>
      <c r="U347" s="27">
        <f t="shared" si="86"/>
        <v>1.1620062950073664</v>
      </c>
      <c r="V347" s="27">
        <f t="shared" si="86"/>
        <v>1.1895264929352176</v>
      </c>
      <c r="W347" s="27">
        <f t="shared" si="86"/>
        <v>1.2202098556851493</v>
      </c>
      <c r="X347" s="27">
        <f t="shared" si="86"/>
        <v>1.2549967414734373</v>
      </c>
      <c r="Y347" s="27">
        <f t="shared" si="86"/>
        <v>1.2920319263629687</v>
      </c>
      <c r="Z347" s="27">
        <f t="shared" si="86"/>
        <v>1.332200059786194</v>
      </c>
      <c r="AA347" s="27">
        <f t="shared" si="86"/>
        <v>1.3722134749109216</v>
      </c>
      <c r="AB347" s="27">
        <f t="shared" si="86"/>
        <v>1.4152844936845421</v>
      </c>
      <c r="AC347" s="27">
        <f t="shared" si="86"/>
        <v>1.4585463861000587</v>
      </c>
      <c r="AD347" s="27">
        <f t="shared" si="86"/>
        <v>1.513294300622922</v>
      </c>
      <c r="AE347" s="27">
        <f t="shared" si="86"/>
        <v>1.5712788789881398</v>
      </c>
      <c r="AF347" s="27">
        <f t="shared" si="86"/>
        <v>1.6323383225699046</v>
      </c>
      <c r="AG347" s="27">
        <f t="shared" si="86"/>
        <v>1.7010946959267546</v>
      </c>
      <c r="AH347" s="27">
        <f t="shared" si="86"/>
        <v>1.7675602463371387</v>
      </c>
      <c r="AI347" s="27">
        <f t="shared" si="86"/>
        <v>1.8388361997339808</v>
      </c>
      <c r="AJ347" s="27">
        <f t="shared" si="86"/>
        <v>1.9163617432541113</v>
      </c>
      <c r="AK347" s="27">
        <f t="shared" si="86"/>
        <v>1.9906591584739999</v>
      </c>
      <c r="AL347" s="27">
        <f t="shared" si="86"/>
        <v>2.0664650956256372</v>
      </c>
      <c r="AM347" s="27">
        <f t="shared" si="86"/>
        <v>2.1439707773000634</v>
      </c>
      <c r="AN347" s="27">
        <f t="shared" si="86"/>
        <v>2.2234849821020477</v>
      </c>
      <c r="AO347" s="27">
        <f t="shared" si="86"/>
        <v>2.3006952010990989</v>
      </c>
      <c r="AP347" s="27">
        <f t="shared" si="86"/>
        <v>2.3807047359589446</v>
      </c>
      <c r="AQ347" s="27">
        <f t="shared" si="86"/>
        <v>2.4638333593799318</v>
      </c>
      <c r="AR347" s="27">
        <f t="shared" si="86"/>
        <v>2.5504211420833234</v>
      </c>
      <c r="AS347" s="27">
        <f t="shared" si="86"/>
        <v>2.6384456728747945</v>
      </c>
      <c r="AT347" s="27">
        <f t="shared" si="86"/>
        <v>2.6648829599470334</v>
      </c>
      <c r="AU347" s="27">
        <f t="shared" si="86"/>
        <v>2.6817517543284377</v>
      </c>
      <c r="AV347" s="27">
        <f t="shared" si="86"/>
        <v>2.7014737973059932</v>
      </c>
      <c r="AW347" s="27">
        <f t="shared" si="86"/>
        <v>2.7182415962380375</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0.11955913069255579</v>
      </c>
      <c r="T348" s="27">
        <f t="shared" si="86"/>
        <v>0.11973941840498301</v>
      </c>
      <c r="U348" s="27">
        <f t="shared" si="86"/>
        <v>0.11994057985495052</v>
      </c>
      <c r="V348" s="27">
        <f t="shared" si="86"/>
        <v>0.12016726564666307</v>
      </c>
      <c r="W348" s="27">
        <f t="shared" si="86"/>
        <v>0.12042198351979162</v>
      </c>
      <c r="X348" s="27">
        <f t="shared" si="86"/>
        <v>0.12070387777028845</v>
      </c>
      <c r="Y348" s="27">
        <f t="shared" si="86"/>
        <v>0.12087757542614058</v>
      </c>
      <c r="Z348" s="27">
        <f t="shared" si="86"/>
        <v>0.12107397703438585</v>
      </c>
      <c r="AA348" s="27">
        <f t="shared" si="86"/>
        <v>0.12129003283511702</v>
      </c>
      <c r="AB348" s="27">
        <f t="shared" si="86"/>
        <v>0.12152672270419047</v>
      </c>
      <c r="AC348" s="27">
        <f t="shared" si="86"/>
        <v>0.12178147735269397</v>
      </c>
      <c r="AD348" s="27">
        <f t="shared" si="86"/>
        <v>0.12195058775686123</v>
      </c>
      <c r="AE348" s="27">
        <f t="shared" si="86"/>
        <v>0.12213687066039443</v>
      </c>
      <c r="AF348" s="27">
        <f t="shared" si="86"/>
        <v>0.12233952591185901</v>
      </c>
      <c r="AG348" s="27">
        <f t="shared" si="86"/>
        <v>0.12256053300791123</v>
      </c>
      <c r="AH348" s="27">
        <f t="shared" si="86"/>
        <v>0.12279361173885509</v>
      </c>
      <c r="AI348" s="27">
        <f t="shared" si="86"/>
        <v>0.12294098870029307</v>
      </c>
      <c r="AJ348" s="27">
        <f t="shared" si="86"/>
        <v>0.12310341240560993</v>
      </c>
      <c r="AK348" s="27">
        <f t="shared" si="86"/>
        <v>0.12327515991291509</v>
      </c>
      <c r="AL348" s="27">
        <f t="shared" si="86"/>
        <v>0.12345844068229324</v>
      </c>
      <c r="AM348" s="27">
        <f t="shared" si="86"/>
        <v>0.12365295972209839</v>
      </c>
      <c r="AN348" s="27">
        <f t="shared" si="86"/>
        <v>0.12376567950710692</v>
      </c>
      <c r="AO348" s="27">
        <f t="shared" si="86"/>
        <v>0.12388627444196276</v>
      </c>
      <c r="AP348" s="27">
        <f t="shared" si="86"/>
        <v>0.12401713387366396</v>
      </c>
      <c r="AQ348" s="27">
        <f t="shared" si="86"/>
        <v>0.12415809337715869</v>
      </c>
      <c r="AR348" s="27">
        <f t="shared" si="86"/>
        <v>0.12430901585583344</v>
      </c>
      <c r="AS348" s="27">
        <f t="shared" si="86"/>
        <v>0.12437332095284816</v>
      </c>
      <c r="AT348" s="27">
        <f t="shared" si="86"/>
        <v>0.12441331476739831</v>
      </c>
      <c r="AU348" s="27">
        <f t="shared" si="86"/>
        <v>0.12445582230742055</v>
      </c>
      <c r="AV348" s="27">
        <f t="shared" si="86"/>
        <v>0.12450696998275416</v>
      </c>
      <c r="AW348" s="27">
        <f t="shared" si="86"/>
        <v>0.12456359303532369</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6.3933222123559591E-2</v>
      </c>
      <c r="T349" s="27">
        <f t="shared" si="86"/>
        <v>6.4029629435138319E-2</v>
      </c>
      <c r="U349" s="27">
        <f t="shared" si="86"/>
        <v>6.4137198799259443E-2</v>
      </c>
      <c r="V349" s="27">
        <f t="shared" si="86"/>
        <v>6.4258417086728248E-2</v>
      </c>
      <c r="W349" s="27">
        <f t="shared" si="86"/>
        <v>6.4394625289876231E-2</v>
      </c>
      <c r="X349" s="27">
        <f t="shared" si="86"/>
        <v>6.4545365828285753E-2</v>
      </c>
      <c r="Y349" s="27">
        <f t="shared" si="86"/>
        <v>6.4638249163499126E-2</v>
      </c>
      <c r="Z349" s="27">
        <f t="shared" si="86"/>
        <v>6.4743273242987093E-2</v>
      </c>
      <c r="AA349" s="27">
        <f t="shared" si="86"/>
        <v>6.485880723373473E-2</v>
      </c>
      <c r="AB349" s="27">
        <f t="shared" si="86"/>
        <v>6.4985375115971855E-2</v>
      </c>
      <c r="AC349" s="27">
        <f t="shared" si="86"/>
        <v>6.5121602984436935E-2</v>
      </c>
      <c r="AD349" s="27">
        <f t="shared" si="86"/>
        <v>6.5212033326062888E-2</v>
      </c>
      <c r="AE349" s="27">
        <f t="shared" si="86"/>
        <v>6.5311646514787353E-2</v>
      </c>
      <c r="AF349" s="27">
        <f t="shared" si="86"/>
        <v>6.5420014676477206E-2</v>
      </c>
      <c r="AG349" s="27">
        <f t="shared" si="86"/>
        <v>6.5538196330031773E-2</v>
      </c>
      <c r="AH349" s="27">
        <f t="shared" si="86"/>
        <v>6.5662833187052988E-2</v>
      </c>
      <c r="AI349" s="27">
        <f t="shared" si="86"/>
        <v>6.574164175614286E-2</v>
      </c>
      <c r="AJ349" s="27">
        <f t="shared" si="86"/>
        <v>6.5828496442773679E-2</v>
      </c>
      <c r="AK349" s="27">
        <f t="shared" si="86"/>
        <v>6.5920336952738107E-2</v>
      </c>
      <c r="AL349" s="27">
        <f t="shared" si="86"/>
        <v>6.6018344775911092E-2</v>
      </c>
      <c r="AM349" s="27">
        <f t="shared" si="86"/>
        <v>6.6122362168034007E-2</v>
      </c>
      <c r="AN349" s="27">
        <f t="shared" si="86"/>
        <v>6.6182638108574263E-2</v>
      </c>
      <c r="AO349" s="27">
        <f t="shared" si="86"/>
        <v>6.6247125218111227E-2</v>
      </c>
      <c r="AP349" s="27">
        <f t="shared" si="86"/>
        <v>6.6317101179507523E-2</v>
      </c>
      <c r="AQ349" s="27">
        <f t="shared" si="86"/>
        <v>6.63924780678736E-2</v>
      </c>
      <c r="AR349" s="27">
        <f t="shared" si="86"/>
        <v>6.6473182571968409E-2</v>
      </c>
      <c r="AS349" s="27">
        <f t="shared" si="86"/>
        <v>6.6507569172366915E-2</v>
      </c>
      <c r="AT349" s="27">
        <f t="shared" si="86"/>
        <v>6.6528955522488345E-2</v>
      </c>
      <c r="AU349" s="27">
        <f t="shared" si="86"/>
        <v>6.655168606579713E-2</v>
      </c>
      <c r="AV349" s="27">
        <f t="shared" si="86"/>
        <v>6.6579036847533885E-2</v>
      </c>
      <c r="AW349" s="27">
        <f t="shared" si="86"/>
        <v>6.6609315540397174E-2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1.5080367323362537E-2</v>
      </c>
      <c r="T350" s="27">
        <f t="shared" si="86"/>
        <v>1.5123838819510993E-2</v>
      </c>
      <c r="U350" s="27">
        <f t="shared" si="86"/>
        <v>1.5170049830034902E-2</v>
      </c>
      <c r="V350" s="27">
        <f t="shared" si="86"/>
        <v>1.5219961493898721E-2</v>
      </c>
      <c r="W350" s="27">
        <f t="shared" si="86"/>
        <v>1.5274108685499497E-2</v>
      </c>
      <c r="X350" s="27">
        <f t="shared" si="86"/>
        <v>1.5332376079902751E-2</v>
      </c>
      <c r="Y350" s="27">
        <f t="shared" si="86"/>
        <v>1.536924004653889E-2</v>
      </c>
      <c r="Z350" s="27">
        <f t="shared" si="86"/>
        <v>1.5409570270530986E-2</v>
      </c>
      <c r="AA350" s="27">
        <f t="shared" si="86"/>
        <v>1.5452823237132972E-2</v>
      </c>
      <c r="AB350" s="27">
        <f t="shared" si="86"/>
        <v>1.5499211652880674E-2</v>
      </c>
      <c r="AC350" s="27">
        <f t="shared" si="86"/>
        <v>1.5548278087973853E-2</v>
      </c>
      <c r="AD350" s="27">
        <f t="shared" si="86"/>
        <v>1.558067131302816E-2</v>
      </c>
      <c r="AE350" s="27">
        <f t="shared" si="86"/>
        <v>1.561569776374796E-2</v>
      </c>
      <c r="AF350" s="27">
        <f t="shared" si="86"/>
        <v>1.5653224182866892E-2</v>
      </c>
      <c r="AG350" s="27">
        <f t="shared" si="86"/>
        <v>1.5693632298026883E-2</v>
      </c>
      <c r="AH350" s="27">
        <f t="shared" si="86"/>
        <v>1.5735768081589552E-2</v>
      </c>
      <c r="AI350" s="27">
        <f t="shared" si="86"/>
        <v>1.5761559878357256E-2</v>
      </c>
      <c r="AJ350" s="27">
        <f t="shared" si="86"/>
        <v>1.5789724166363976E-2</v>
      </c>
      <c r="AK350" s="27">
        <f t="shared" si="86"/>
        <v>1.5819212875110809E-2</v>
      </c>
      <c r="AL350" s="27">
        <f t="shared" si="86"/>
        <v>1.585044363792891E-2</v>
      </c>
      <c r="AM350" s="27">
        <f t="shared" si="86"/>
        <v>1.5883370010953166E-2</v>
      </c>
      <c r="AN350" s="27">
        <f t="shared" si="86"/>
        <v>1.5900944393878996E-2</v>
      </c>
      <c r="AO350" s="27">
        <f t="shared" si="86"/>
        <v>1.5919671300837566E-2</v>
      </c>
      <c r="AP350" s="27">
        <f t="shared" si="86"/>
        <v>1.5939994159428213E-2</v>
      </c>
      <c r="AQ350" s="27">
        <f t="shared" si="86"/>
        <v>1.5961886914365574E-2</v>
      </c>
      <c r="AR350" s="27">
        <f t="shared" si="86"/>
        <v>1.5985328024654182E-2</v>
      </c>
      <c r="AS350" s="27">
        <f t="shared" si="86"/>
        <v>1.5992766162683681E-2</v>
      </c>
      <c r="AT350" s="27">
        <f t="shared" si="86"/>
        <v>1.5995595922711735E-2</v>
      </c>
      <c r="AU350" s="27">
        <f t="shared" si="86"/>
        <v>1.5998708024840207E-2</v>
      </c>
      <c r="AV350" s="27">
        <f t="shared" si="86"/>
        <v>1.6003217033671621E-2</v>
      </c>
      <c r="AW350" s="27">
        <f t="shared" si="86"/>
        <v>1.6008552090086375E-2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0.11955544152752927</v>
      </c>
      <c r="T351" s="27">
        <f t="shared" si="86"/>
        <v>0.11990007861788972</v>
      </c>
      <c r="U351" s="27">
        <f t="shared" ref="L351:AW357" si="87">U1420</f>
        <v>0.12026643426746732</v>
      </c>
      <c r="V351" s="27">
        <f t="shared" si="87"/>
        <v>0.12066212827694729</v>
      </c>
      <c r="W351" s="27">
        <f t="shared" si="87"/>
        <v>0.12109140106987706</v>
      </c>
      <c r="X351" s="27">
        <f t="shared" si="87"/>
        <v>0.1215533383632577</v>
      </c>
      <c r="Y351" s="27">
        <f t="shared" si="87"/>
        <v>0.12184559170915679</v>
      </c>
      <c r="Z351" s="27">
        <f t="shared" si="87"/>
        <v>0.12216532515018572</v>
      </c>
      <c r="AA351" s="27">
        <f t="shared" si="87"/>
        <v>0.12250822976309024</v>
      </c>
      <c r="AB351" s="27">
        <f t="shared" si="87"/>
        <v>0.12287599186115848</v>
      </c>
      <c r="AC351" s="27">
        <f t="shared" si="87"/>
        <v>0.12326498499282172</v>
      </c>
      <c r="AD351" s="27">
        <f t="shared" si="87"/>
        <v>0.12352179480658991</v>
      </c>
      <c r="AE351" s="27">
        <f t="shared" si="87"/>
        <v>0.12379948053473928</v>
      </c>
      <c r="AF351" s="27">
        <f t="shared" si="87"/>
        <v>0.12409698572877791</v>
      </c>
      <c r="AG351" s="27">
        <f t="shared" si="87"/>
        <v>0.12441733668215049</v>
      </c>
      <c r="AH351" s="27">
        <f t="shared" si="87"/>
        <v>0.12475138439464482</v>
      </c>
      <c r="AI351" s="27">
        <f t="shared" si="87"/>
        <v>0.12495585883377697</v>
      </c>
      <c r="AJ351" s="27">
        <f t="shared" si="87"/>
        <v>0.12517914211433306</v>
      </c>
      <c r="AK351" s="27">
        <f t="shared" si="87"/>
        <v>0.1254129252522837</v>
      </c>
      <c r="AL351" s="27">
        <f t="shared" si="87"/>
        <v>0.12566051919730492</v>
      </c>
      <c r="AM351" s="27">
        <f t="shared" si="87"/>
        <v>0.12592155574770225</v>
      </c>
      <c r="AN351" s="27">
        <f t="shared" si="87"/>
        <v>0.12606088346202232</v>
      </c>
      <c r="AO351" s="27">
        <f t="shared" si="87"/>
        <v>0.12620934825613966</v>
      </c>
      <c r="AP351" s="27">
        <f t="shared" si="87"/>
        <v>0.12637046557376244</v>
      </c>
      <c r="AQ351" s="27">
        <f t="shared" si="87"/>
        <v>0.12654402885154384</v>
      </c>
      <c r="AR351" s="27">
        <f t="shared" si="87"/>
        <v>0.12672986731491526</v>
      </c>
      <c r="AS351" s="27">
        <f t="shared" si="87"/>
        <v>0.12678883602948235</v>
      </c>
      <c r="AT351" s="27">
        <f t="shared" si="87"/>
        <v>0.12681127004599649</v>
      </c>
      <c r="AU351" s="27">
        <f t="shared" si="87"/>
        <v>0.12683594243865576</v>
      </c>
      <c r="AV351" s="27">
        <f t="shared" si="87"/>
        <v>0.12687168934920059</v>
      </c>
      <c r="AW351" s="27">
        <f t="shared" si="87"/>
        <v>0.12691398507128504</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8.1130273298335012E-2</v>
      </c>
      <c r="T354" s="27">
        <f t="shared" si="87"/>
        <v>8.2153680189223185E-2</v>
      </c>
      <c r="U354" s="27">
        <f t="shared" si="87"/>
        <v>8.2136722913635787E-2</v>
      </c>
      <c r="V354" s="27">
        <f t="shared" si="87"/>
        <v>8.1861401282136564E-2</v>
      </c>
      <c r="W354" s="27">
        <f t="shared" si="87"/>
        <v>8.1795654740914145E-2</v>
      </c>
      <c r="X354" s="27">
        <f t="shared" si="87"/>
        <v>8.1986726072017291E-2</v>
      </c>
      <c r="Y354" s="27">
        <f t="shared" si="87"/>
        <v>8.2320944188715453E-2</v>
      </c>
      <c r="Z354" s="27">
        <f t="shared" si="87"/>
        <v>8.2817021719838055E-2</v>
      </c>
      <c r="AA354" s="27">
        <f t="shared" si="87"/>
        <v>8.3255341673289379E-2</v>
      </c>
      <c r="AB354" s="27">
        <f t="shared" si="87"/>
        <v>8.3835778669857683E-2</v>
      </c>
      <c r="AC354" s="27">
        <f t="shared" si="87"/>
        <v>8.437483165515855E-2</v>
      </c>
      <c r="AD354" s="27">
        <f t="shared" si="87"/>
        <v>8.5325590150724356E-2</v>
      </c>
      <c r="AE354" s="27">
        <f t="shared" si="87"/>
        <v>8.6377588406465089E-2</v>
      </c>
      <c r="AF354" s="27">
        <f t="shared" si="87"/>
        <v>8.7511938423898428E-2</v>
      </c>
      <c r="AG354" s="27">
        <f t="shared" si="87"/>
        <v>8.8971510924990643E-2</v>
      </c>
      <c r="AH354" s="27">
        <f t="shared" si="87"/>
        <v>9.0199843949514011E-2</v>
      </c>
      <c r="AI354" s="27">
        <f t="shared" si="87"/>
        <v>9.1596806576500656E-2</v>
      </c>
      <c r="AJ354" s="27">
        <f t="shared" si="87"/>
        <v>9.3202761874181292E-2</v>
      </c>
      <c r="AK354" s="27">
        <f t="shared" si="87"/>
        <v>9.4531802300452383E-2</v>
      </c>
      <c r="AL354" s="27">
        <f t="shared" si="87"/>
        <v>9.5828483320742106E-2</v>
      </c>
      <c r="AM354" s="27">
        <f t="shared" si="87"/>
        <v>9.7101010348394148E-2</v>
      </c>
      <c r="AN354" s="27">
        <f t="shared" si="87"/>
        <v>9.8505395700082432E-2</v>
      </c>
      <c r="AO354" s="27">
        <f t="shared" si="87"/>
        <v>9.9703884746142085E-2</v>
      </c>
      <c r="AP354" s="27">
        <f t="shared" si="87"/>
        <v>0.1009317170498201</v>
      </c>
      <c r="AQ354" s="27">
        <f t="shared" si="87"/>
        <v>0.10219791970592079</v>
      </c>
      <c r="AR354" s="27">
        <f t="shared" si="87"/>
        <v>0.10351140589441934</v>
      </c>
      <c r="AS354" s="27">
        <f t="shared" si="87"/>
        <v>0.10479766744914856</v>
      </c>
      <c r="AT354" s="27">
        <f t="shared" si="87"/>
        <v>0.10350110047387504</v>
      </c>
      <c r="AU354" s="27">
        <f t="shared" si="87"/>
        <v>0.10183777378691165</v>
      </c>
      <c r="AV354" s="27">
        <f t="shared" si="87"/>
        <v>0.10031086189654977</v>
      </c>
      <c r="AW354" s="27">
        <f t="shared" si="87"/>
        <v>9.8693039434826463E-2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3.1739805541684062E-2</v>
      </c>
      <c r="T355" s="27">
        <f t="shared" si="87"/>
        <v>3.2140183038101004E-2</v>
      </c>
      <c r="U355" s="27">
        <f t="shared" si="87"/>
        <v>3.2133549008560865E-2</v>
      </c>
      <c r="V355" s="27">
        <f t="shared" si="87"/>
        <v>3.2025837611939903E-2</v>
      </c>
      <c r="W355" s="27">
        <f t="shared" si="87"/>
        <v>3.200011623385747E-2</v>
      </c>
      <c r="X355" s="27">
        <f t="shared" si="87"/>
        <v>3.2074867207165583E-2</v>
      </c>
      <c r="Y355" s="27">
        <f t="shared" si="87"/>
        <v>3.2205620101260976E-2</v>
      </c>
      <c r="Z355" s="27">
        <f t="shared" si="87"/>
        <v>3.2399695675412322E-2</v>
      </c>
      <c r="AA355" s="27">
        <f t="shared" si="87"/>
        <v>3.257117531577329E-2</v>
      </c>
      <c r="AB355" s="27">
        <f t="shared" si="87"/>
        <v>3.279825402081514E-2</v>
      </c>
      <c r="AC355" s="27">
        <f t="shared" si="87"/>
        <v>3.3009142462755894E-2</v>
      </c>
      <c r="AD355" s="27">
        <f t="shared" si="87"/>
        <v>3.3381098436026137E-2</v>
      </c>
      <c r="AE355" s="27">
        <f t="shared" si="87"/>
        <v>3.3792661453256691E-2</v>
      </c>
      <c r="AF355" s="27">
        <f t="shared" si="87"/>
        <v>3.4236442147019971E-2</v>
      </c>
      <c r="AG355" s="27">
        <f t="shared" si="87"/>
        <v>3.4807456461101005E-2</v>
      </c>
      <c r="AH355" s="27">
        <f t="shared" si="87"/>
        <v>3.5288005210091851E-2</v>
      </c>
      <c r="AI355" s="27">
        <f t="shared" si="87"/>
        <v>3.5834525273774016E-2</v>
      </c>
      <c r="AJ355" s="27">
        <f t="shared" si="87"/>
        <v>3.6462807501661768E-2</v>
      </c>
      <c r="AK355" s="27">
        <f t="shared" si="87"/>
        <v>3.6982755025217647E-2</v>
      </c>
      <c r="AL355" s="27">
        <f t="shared" si="87"/>
        <v>3.7490042893979614E-2</v>
      </c>
      <c r="AM355" s="27">
        <f t="shared" si="87"/>
        <v>3.7987881231780977E-2</v>
      </c>
      <c r="AN355" s="27">
        <f t="shared" si="87"/>
        <v>3.8537305215652733E-2</v>
      </c>
      <c r="AO355" s="27">
        <f t="shared" si="87"/>
        <v>3.9006178396023897E-2</v>
      </c>
      <c r="AP355" s="27">
        <f t="shared" si="87"/>
        <v>3.9486531252882047E-2</v>
      </c>
      <c r="AQ355" s="27">
        <f t="shared" si="87"/>
        <v>3.9981895368484323E-2</v>
      </c>
      <c r="AR355" s="27">
        <f t="shared" si="87"/>
        <v>4.0495757759300248E-2</v>
      </c>
      <c r="AS355" s="27">
        <f t="shared" si="87"/>
        <v>4.0998969322174235E-2</v>
      </c>
      <c r="AT355" s="27">
        <f t="shared" si="87"/>
        <v>4.0491726070131642E-2</v>
      </c>
      <c r="AU355" s="27">
        <f t="shared" si="87"/>
        <v>3.9840998993170167E-2</v>
      </c>
      <c r="AV355" s="27">
        <f t="shared" si="87"/>
        <v>3.9243640146600554E-2</v>
      </c>
      <c r="AW355" s="27">
        <f t="shared" si="87"/>
        <v>3.8610715243867361E-2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0.35383822662590492</v>
      </c>
      <c r="T356" s="27">
        <f t="shared" si="87"/>
        <v>0.3626854885364949</v>
      </c>
      <c r="U356" s="27">
        <f t="shared" si="87"/>
        <v>0.36919782029846049</v>
      </c>
      <c r="V356" s="27">
        <f t="shared" si="87"/>
        <v>0.37512299667925436</v>
      </c>
      <c r="W356" s="27">
        <f t="shared" si="87"/>
        <v>0.38159162682164721</v>
      </c>
      <c r="X356" s="27">
        <f t="shared" si="87"/>
        <v>0.38876188740399625</v>
      </c>
      <c r="Y356" s="27">
        <f t="shared" si="87"/>
        <v>0.39605666695966335</v>
      </c>
      <c r="Z356" s="27">
        <f t="shared" si="87"/>
        <v>0.40387265495474683</v>
      </c>
      <c r="AA356" s="27">
        <f t="shared" si="87"/>
        <v>0.41164375967672828</v>
      </c>
      <c r="AB356" s="27">
        <f t="shared" si="87"/>
        <v>0.41991853258792566</v>
      </c>
      <c r="AC356" s="27">
        <f t="shared" si="87"/>
        <v>0.42820558995576041</v>
      </c>
      <c r="AD356" s="27">
        <f t="shared" si="87"/>
        <v>0.43754042474943189</v>
      </c>
      <c r="AE356" s="27">
        <f t="shared" si="87"/>
        <v>0.44734892502871404</v>
      </c>
      <c r="AF356" s="27">
        <f t="shared" si="87"/>
        <v>0.45759693500069432</v>
      </c>
      <c r="AG356" s="27">
        <f t="shared" si="87"/>
        <v>0.46904814672145345</v>
      </c>
      <c r="AH356" s="27">
        <f t="shared" si="87"/>
        <v>0.48002862275666097</v>
      </c>
      <c r="AI356" s="27">
        <f t="shared" si="87"/>
        <v>0.49151537875194934</v>
      </c>
      <c r="AJ356" s="27">
        <f t="shared" si="87"/>
        <v>0.50393262897322999</v>
      </c>
      <c r="AK356" s="27">
        <f t="shared" si="87"/>
        <v>0.51571902741724662</v>
      </c>
      <c r="AL356" s="27">
        <f t="shared" si="87"/>
        <v>0.52765376492675775</v>
      </c>
      <c r="AM356" s="27">
        <f t="shared" si="87"/>
        <v>0.53976573505694736</v>
      </c>
      <c r="AN356" s="27">
        <f t="shared" si="87"/>
        <v>0.55235608063587927</v>
      </c>
      <c r="AO356" s="27">
        <f t="shared" si="87"/>
        <v>0.56449790687403256</v>
      </c>
      <c r="AP356" s="27">
        <f t="shared" si="87"/>
        <v>0.57701210225380073</v>
      </c>
      <c r="AQ356" s="27">
        <f t="shared" si="87"/>
        <v>0.58994559999863116</v>
      </c>
      <c r="AR356" s="27">
        <f t="shared" si="87"/>
        <v>0.60334786649458561</v>
      </c>
      <c r="AS356" s="27">
        <f t="shared" si="87"/>
        <v>0.61669735295220163</v>
      </c>
      <c r="AT356" s="27">
        <f t="shared" si="87"/>
        <v>0.62025892279064465</v>
      </c>
      <c r="AU356" s="27">
        <f t="shared" si="87"/>
        <v>0.62230399030363781</v>
      </c>
      <c r="AV356" s="27">
        <f t="shared" si="87"/>
        <v>0.62479173783082131</v>
      </c>
      <c r="AW356" s="27">
        <f t="shared" si="87"/>
        <v>0.62681248623851804</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1.5039020075966305</v>
      </c>
      <c r="T357" s="27">
        <f t="shared" si="87"/>
        <v>1.5627222620583752</v>
      </c>
      <c r="U357" s="27">
        <f t="shared" si="87"/>
        <v>1.5917770183338138</v>
      </c>
      <c r="V357" s="27">
        <f t="shared" si="87"/>
        <v>1.6130831325533028</v>
      </c>
      <c r="W357" s="27">
        <f t="shared" si="87"/>
        <v>1.6404343335153744</v>
      </c>
      <c r="X357" s="27">
        <f t="shared" si="87"/>
        <v>1.6755518143651351</v>
      </c>
      <c r="Y357" s="27">
        <f t="shared" si="87"/>
        <v>1.7167089334752998</v>
      </c>
      <c r="Z357" s="27">
        <f t="shared" si="87"/>
        <v>1.7632656799133932</v>
      </c>
      <c r="AA357" s="27">
        <f t="shared" si="87"/>
        <v>1.8085041614130093</v>
      </c>
      <c r="AB357" s="27">
        <f t="shared" si="87"/>
        <v>1.8587948699132508</v>
      </c>
      <c r="AC357" s="27">
        <f t="shared" si="87"/>
        <v>1.9083906284265915</v>
      </c>
      <c r="AD357" s="27">
        <f t="shared" si="87"/>
        <v>1.9733148161031748</v>
      </c>
      <c r="AE357" s="27">
        <f t="shared" si="87"/>
        <v>2.0426437674093929</v>
      </c>
      <c r="AF357" s="27">
        <f t="shared" si="87"/>
        <v>2.1159097536386708</v>
      </c>
      <c r="AG357" s="27">
        <f t="shared" si="87"/>
        <v>2.2015552442526598</v>
      </c>
      <c r="AH357" s="27">
        <f t="shared" si="87"/>
        <v>2.2808024471194068</v>
      </c>
      <c r="AI357" s="27">
        <f t="shared" si="87"/>
        <v>2.3684681139813608</v>
      </c>
      <c r="AJ357" s="27">
        <f t="shared" si="87"/>
        <v>2.4651933330812499</v>
      </c>
      <c r="AK357" s="27">
        <f t="shared" si="87"/>
        <v>2.5538575408357072</v>
      </c>
      <c r="AL357" s="27">
        <f t="shared" si="87"/>
        <v>2.6430345465853575</v>
      </c>
      <c r="AM357" s="27">
        <f t="shared" si="87"/>
        <v>2.7330349423316522</v>
      </c>
      <c r="AN357" s="27">
        <f t="shared" si="87"/>
        <v>2.8306817522427643</v>
      </c>
      <c r="AO357" s="27">
        <f t="shared" si="87"/>
        <v>2.9224750190776758</v>
      </c>
      <c r="AP357" s="27">
        <f t="shared" si="87"/>
        <v>3.0171799364108285</v>
      </c>
      <c r="AQ357" s="27">
        <f t="shared" si="87"/>
        <v>3.1152474382977524</v>
      </c>
      <c r="AR357" s="27">
        <f t="shared" si="87"/>
        <v>3.2171452960576303</v>
      </c>
      <c r="AS357" s="27">
        <f t="shared" si="87"/>
        <v>3.3210250894598712</v>
      </c>
      <c r="AT357" s="27">
        <f t="shared" si="87"/>
        <v>3.3229585845203804</v>
      </c>
      <c r="AU357" s="27">
        <f t="shared" si="87"/>
        <v>3.3094028161323226</v>
      </c>
      <c r="AV357" s="27">
        <f t="shared" ref="L357:AW359" si="88">AV1426</f>
        <v>3.3005790791128726</v>
      </c>
      <c r="AW357" s="27">
        <f t="shared" si="88"/>
        <v>3.287176382301995</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1.4743259442746052E-2</v>
      </c>
      <c r="T358" s="27">
        <f t="shared" si="88"/>
        <v>1.5111895355687303E-2</v>
      </c>
      <c r="U358" s="27">
        <f t="shared" si="88"/>
        <v>1.5383242512435868E-2</v>
      </c>
      <c r="V358" s="27">
        <f t="shared" si="88"/>
        <v>1.5630124861635612E-2</v>
      </c>
      <c r="W358" s="27">
        <f t="shared" si="88"/>
        <v>1.589965111756865E-2</v>
      </c>
      <c r="X358" s="27">
        <f t="shared" si="88"/>
        <v>1.6198411975166523E-2</v>
      </c>
      <c r="Y358" s="27">
        <f t="shared" si="88"/>
        <v>1.6502361123319324E-2</v>
      </c>
      <c r="Z358" s="27">
        <f t="shared" si="88"/>
        <v>1.6828027289781132E-2</v>
      </c>
      <c r="AA358" s="27">
        <f t="shared" si="88"/>
        <v>1.7151823319863691E-2</v>
      </c>
      <c r="AB358" s="27">
        <f t="shared" si="88"/>
        <v>1.7496605524496917E-2</v>
      </c>
      <c r="AC358" s="27">
        <f t="shared" si="88"/>
        <v>1.7841899581490028E-2</v>
      </c>
      <c r="AD358" s="27">
        <f t="shared" si="88"/>
        <v>1.8230851031226344E-2</v>
      </c>
      <c r="AE358" s="27">
        <f t="shared" si="88"/>
        <v>1.8639538542863106E-2</v>
      </c>
      <c r="AF358" s="27">
        <f t="shared" si="88"/>
        <v>1.9066538958362279E-2</v>
      </c>
      <c r="AG358" s="27">
        <f t="shared" si="88"/>
        <v>1.954367278006058E-2</v>
      </c>
      <c r="AH358" s="27">
        <f t="shared" si="88"/>
        <v>2.0001192614860892E-2</v>
      </c>
      <c r="AI358" s="27">
        <f t="shared" si="88"/>
        <v>2.0479807447997905E-2</v>
      </c>
      <c r="AJ358" s="27">
        <f t="shared" si="88"/>
        <v>2.0997192873884605E-2</v>
      </c>
      <c r="AK358" s="27">
        <f t="shared" si="88"/>
        <v>2.1488292809051963E-2</v>
      </c>
      <c r="AL358" s="27">
        <f t="shared" si="88"/>
        <v>2.1985573538614932E-2</v>
      </c>
      <c r="AM358" s="27">
        <f t="shared" si="88"/>
        <v>2.2490238960706156E-2</v>
      </c>
      <c r="AN358" s="27">
        <f t="shared" si="88"/>
        <v>2.3014836693161657E-2</v>
      </c>
      <c r="AO358" s="27">
        <f t="shared" si="88"/>
        <v>2.3520746119751378E-2</v>
      </c>
      <c r="AP358" s="27">
        <f t="shared" si="88"/>
        <v>2.4042170927241719E-2</v>
      </c>
      <c r="AQ358" s="27">
        <f t="shared" si="88"/>
        <v>2.4581066666609655E-2</v>
      </c>
      <c r="AR358" s="27">
        <f t="shared" si="88"/>
        <v>2.5139494437274423E-2</v>
      </c>
      <c r="AS358" s="27">
        <f t="shared" si="88"/>
        <v>2.5695723039675093E-2</v>
      </c>
      <c r="AT358" s="27">
        <f t="shared" si="88"/>
        <v>2.5844121782943548E-2</v>
      </c>
      <c r="AU358" s="27">
        <f t="shared" si="88"/>
        <v>2.5929332929318261E-2</v>
      </c>
      <c r="AV358" s="27">
        <f t="shared" si="88"/>
        <v>2.6032989076284239E-2</v>
      </c>
      <c r="AW358" s="27">
        <f t="shared" si="88"/>
        <v>2.6117186926604932E-2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6.2662583649859674E-2</v>
      </c>
      <c r="T359" s="27">
        <f t="shared" si="88"/>
        <v>6.5113427585765701E-2</v>
      </c>
      <c r="U359" s="27">
        <f t="shared" si="88"/>
        <v>6.6324042430575644E-2</v>
      </c>
      <c r="V359" s="27">
        <f t="shared" si="88"/>
        <v>6.721179718972102E-2</v>
      </c>
      <c r="W359" s="27">
        <f t="shared" si="88"/>
        <v>6.8351430563140664E-2</v>
      </c>
      <c r="X359" s="27">
        <f t="shared" si="88"/>
        <v>6.9814658931880699E-2</v>
      </c>
      <c r="Y359" s="27">
        <f t="shared" si="88"/>
        <v>7.152953889480422E-2</v>
      </c>
      <c r="Z359" s="27">
        <f t="shared" si="88"/>
        <v>7.3469403329724778E-2</v>
      </c>
      <c r="AA359" s="27">
        <f t="shared" si="88"/>
        <v>7.5354340058875438E-2</v>
      </c>
      <c r="AB359" s="27">
        <f t="shared" si="88"/>
        <v>7.744978624638553E-2</v>
      </c>
      <c r="AC359" s="27">
        <f t="shared" si="88"/>
        <v>7.9516276184441403E-2</v>
      </c>
      <c r="AD359" s="27">
        <f t="shared" si="88"/>
        <v>8.2221450670965687E-2</v>
      </c>
      <c r="AE359" s="27">
        <f t="shared" si="88"/>
        <v>8.5110156975391468E-2</v>
      </c>
      <c r="AF359" s="27">
        <f t="shared" si="88"/>
        <v>8.8162906401611355E-2</v>
      </c>
      <c r="AG359" s="27">
        <f t="shared" si="88"/>
        <v>9.1731468510527575E-2</v>
      </c>
      <c r="AH359" s="27">
        <f t="shared" si="88"/>
        <v>9.5033435296642044E-2</v>
      </c>
      <c r="AI359" s="27">
        <f t="shared" si="88"/>
        <v>9.8686171415890145E-2</v>
      </c>
      <c r="AJ359" s="27">
        <f t="shared" si="88"/>
        <v>0.10271638887838552</v>
      </c>
      <c r="AK359" s="27">
        <f t="shared" si="88"/>
        <v>0.10641073086815458</v>
      </c>
      <c r="AL359" s="27">
        <f t="shared" si="88"/>
        <v>0.11012643944105664</v>
      </c>
      <c r="AM359" s="27">
        <f t="shared" si="88"/>
        <v>0.11387645593048562</v>
      </c>
      <c r="AN359" s="27">
        <f t="shared" si="88"/>
        <v>0.11794507301011529</v>
      </c>
      <c r="AO359" s="27">
        <f t="shared" si="88"/>
        <v>0.12176979246156994</v>
      </c>
      <c r="AP359" s="27">
        <f t="shared" si="88"/>
        <v>0.12571583068378467</v>
      </c>
      <c r="AQ359" s="27">
        <f t="shared" si="88"/>
        <v>0.1298019765957398</v>
      </c>
      <c r="AR359" s="27">
        <f t="shared" si="88"/>
        <v>0.13404772066906803</v>
      </c>
      <c r="AS359" s="27">
        <f t="shared" si="88"/>
        <v>0.13837604539416143</v>
      </c>
      <c r="AT359" s="27">
        <f t="shared" si="88"/>
        <v>0.1384566076883493</v>
      </c>
      <c r="AU359" s="27">
        <f t="shared" si="88"/>
        <v>0.13789178400551355</v>
      </c>
      <c r="AV359" s="27">
        <f t="shared" si="88"/>
        <v>0.13752412829636981</v>
      </c>
      <c r="AW359" s="27">
        <f t="shared" si="88"/>
        <v>0.13696568259591657</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6.6033099204763355</v>
      </c>
      <c r="U360" s="22">
        <f t="shared" si="89"/>
        <v>6.6015814291429846</v>
      </c>
      <c r="V360" s="22">
        <f t="shared" si="89"/>
        <v>6.6004302883480781</v>
      </c>
      <c r="W360" s="22">
        <f t="shared" si="89"/>
        <v>6.5994333251476958</v>
      </c>
      <c r="X360" s="22">
        <f t="shared" si="89"/>
        <v>6.5983312324657941</v>
      </c>
      <c r="Y360" s="22">
        <f t="shared" si="89"/>
        <v>6.5970938088638196</v>
      </c>
      <c r="Z360" s="22">
        <f t="shared" si="89"/>
        <v>6.5958022711116762</v>
      </c>
      <c r="AA360" s="22">
        <f t="shared" si="89"/>
        <v>6.5944237811394926</v>
      </c>
      <c r="AB360" s="22">
        <f t="shared" si="89"/>
        <v>6.5930816986052285</v>
      </c>
      <c r="AC360" s="22">
        <f t="shared" si="89"/>
        <v>6.5916618135661622</v>
      </c>
      <c r="AD360" s="22">
        <f t="shared" si="89"/>
        <v>6.5902678805818455</v>
      </c>
      <c r="AE360" s="22">
        <f t="shared" si="89"/>
        <v>6.5886559093377075</v>
      </c>
      <c r="AF360" s="22">
        <f t="shared" si="89"/>
        <v>6.5869872877506541</v>
      </c>
      <c r="AG360" s="22">
        <f t="shared" si="89"/>
        <v>6.5852727991652529</v>
      </c>
      <c r="AH360" s="22">
        <f t="shared" si="89"/>
        <v>6.5833751540091709</v>
      </c>
      <c r="AI360" s="22">
        <f t="shared" si="89"/>
        <v>6.5816098395690394</v>
      </c>
      <c r="AJ360" s="22">
        <f t="shared" si="89"/>
        <v>6.5797638880913212</v>
      </c>
      <c r="AK360" s="22">
        <f t="shared" si="89"/>
        <v>6.5778024658613186</v>
      </c>
      <c r="AL360" s="22">
        <f t="shared" si="89"/>
        <v>6.5759967371619705</v>
      </c>
      <c r="AM360" s="22">
        <f t="shared" si="89"/>
        <v>6.5742092862125618</v>
      </c>
      <c r="AN360" s="22">
        <f t="shared" si="89"/>
        <v>6.572435192444595</v>
      </c>
      <c r="AO360" s="22">
        <f t="shared" si="89"/>
        <v>6.5705997240052723</v>
      </c>
      <c r="AP360" s="22">
        <f t="shared" si="89"/>
        <v>6.5688763640687018</v>
      </c>
      <c r="AQ360" s="22">
        <f t="shared" si="89"/>
        <v>6.5671358006629958</v>
      </c>
      <c r="AR360" s="22">
        <f t="shared" si="89"/>
        <v>6.5653731541106506</v>
      </c>
      <c r="AS360" s="22">
        <f t="shared" si="89"/>
        <v>6.5635837085441313</v>
      </c>
      <c r="AT360" s="22">
        <f t="shared" si="89"/>
        <v>6.561817680487712</v>
      </c>
      <c r="AU360" s="22">
        <f t="shared" si="89"/>
        <v>6.5614399445608402</v>
      </c>
      <c r="AV360" s="22">
        <f t="shared" si="89"/>
        <v>6.5612746151081058</v>
      </c>
      <c r="AW360" s="22">
        <f t="shared" si="89"/>
        <v>6.5610489958991902</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4.3581845475143821E-2</v>
      </c>
      <c r="U361" s="22">
        <f t="shared" si="90"/>
        <v>4.3570437432343706E-2</v>
      </c>
      <c r="V361" s="22">
        <f t="shared" si="90"/>
        <v>4.3562839903097318E-2</v>
      </c>
      <c r="W361" s="22">
        <f t="shared" si="90"/>
        <v>4.3556259945974792E-2</v>
      </c>
      <c r="X361" s="22">
        <f t="shared" si="90"/>
        <v>4.3548986134274249E-2</v>
      </c>
      <c r="Y361" s="22">
        <f t="shared" si="90"/>
        <v>4.3540819138501219E-2</v>
      </c>
      <c r="Z361" s="22">
        <f t="shared" si="90"/>
        <v>4.3532294989337063E-2</v>
      </c>
      <c r="AA361" s="22">
        <f t="shared" si="89"/>
        <v>4.3523196955520663E-2</v>
      </c>
      <c r="AB361" s="22">
        <f t="shared" si="89"/>
        <v>4.3514339210794527E-2</v>
      </c>
      <c r="AC361" s="22">
        <f t="shared" si="89"/>
        <v>4.3504967969536679E-2</v>
      </c>
      <c r="AD361" s="22">
        <f t="shared" si="89"/>
        <v>4.3495768011840193E-2</v>
      </c>
      <c r="AE361" s="22">
        <f t="shared" si="89"/>
        <v>4.3485129001628875E-2</v>
      </c>
      <c r="AF361" s="22">
        <f t="shared" si="89"/>
        <v>4.3474116099154338E-2</v>
      </c>
      <c r="AG361" s="22">
        <f t="shared" si="89"/>
        <v>4.3462800474490679E-2</v>
      </c>
      <c r="AH361" s="22">
        <f t="shared" si="89"/>
        <v>4.345027601646053E-2</v>
      </c>
      <c r="AI361" s="22">
        <f t="shared" si="89"/>
        <v>4.3438624941155669E-2</v>
      </c>
      <c r="AJ361" s="22">
        <f t="shared" si="89"/>
        <v>4.3426441661402734E-2</v>
      </c>
      <c r="AK361" s="22">
        <f t="shared" si="89"/>
        <v>4.3413496274684708E-2</v>
      </c>
      <c r="AL361" s="22">
        <f t="shared" si="89"/>
        <v>4.3401578465269014E-2</v>
      </c>
      <c r="AM361" s="22">
        <f t="shared" si="89"/>
        <v>4.3389781289002914E-2</v>
      </c>
      <c r="AN361" s="22">
        <f t="shared" si="89"/>
        <v>4.3378072270134328E-2</v>
      </c>
      <c r="AO361" s="22">
        <f t="shared" si="89"/>
        <v>4.3365958178434805E-2</v>
      </c>
      <c r="AP361" s="22">
        <f t="shared" si="89"/>
        <v>4.3354584002853441E-2</v>
      </c>
      <c r="AQ361" s="22">
        <f t="shared" si="89"/>
        <v>4.3343096284375784E-2</v>
      </c>
      <c r="AR361" s="22">
        <f t="shared" si="89"/>
        <v>4.3331462817130295E-2</v>
      </c>
      <c r="AS361" s="22">
        <f t="shared" si="89"/>
        <v>4.3319652476391288E-2</v>
      </c>
      <c r="AT361" s="22">
        <f t="shared" si="89"/>
        <v>4.3307996691218917E-2</v>
      </c>
      <c r="AU361" s="22">
        <f t="shared" si="89"/>
        <v>4.3305503634101551E-2</v>
      </c>
      <c r="AV361" s="22">
        <f t="shared" si="89"/>
        <v>4.3304412459713511E-2</v>
      </c>
      <c r="AW361" s="22">
        <f t="shared" si="89"/>
        <v>4.3302923372934662E-2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2.9729846063632794</v>
      </c>
      <c r="U362" s="22">
        <f t="shared" si="89"/>
        <v>2.9858888092104952</v>
      </c>
      <c r="V362" s="22">
        <f t="shared" si="89"/>
        <v>2.994482751243384</v>
      </c>
      <c r="W362" s="22">
        <f t="shared" si="89"/>
        <v>3.0019256669935159</v>
      </c>
      <c r="X362" s="22">
        <f t="shared" si="89"/>
        <v>3.0101534360596802</v>
      </c>
      <c r="Y362" s="22">
        <f t="shared" si="89"/>
        <v>3.0193915299162803</v>
      </c>
      <c r="Z362" s="22">
        <f t="shared" si="89"/>
        <v>3.0290336176820278</v>
      </c>
      <c r="AA362" s="22">
        <f t="shared" si="89"/>
        <v>3.0393248548324077</v>
      </c>
      <c r="AB362" s="22">
        <f t="shared" si="89"/>
        <v>3.0493442890787299</v>
      </c>
      <c r="AC362" s="22">
        <f t="shared" si="89"/>
        <v>3.0599445647123478</v>
      </c>
      <c r="AD362" s="22">
        <f t="shared" si="89"/>
        <v>3.0703510930171154</v>
      </c>
      <c r="AE362" s="22">
        <f t="shared" si="89"/>
        <v>3.0823854049727974</v>
      </c>
      <c r="AF362" s="22">
        <f t="shared" si="89"/>
        <v>3.0948426450058308</v>
      </c>
      <c r="AG362" s="22">
        <f t="shared" si="89"/>
        <v>3.1076423091165886</v>
      </c>
      <c r="AH362" s="22">
        <f t="shared" si="89"/>
        <v>3.1218093445848312</v>
      </c>
      <c r="AI362" s="22">
        <f t="shared" si="89"/>
        <v>3.1349884535482624</v>
      </c>
      <c r="AJ362" s="22">
        <f t="shared" si="89"/>
        <v>3.1487695653507739</v>
      </c>
      <c r="AK362" s="22">
        <f t="shared" si="89"/>
        <v>3.1634127341284399</v>
      </c>
      <c r="AL362" s="22">
        <f t="shared" si="89"/>
        <v>3.1768935592698964</v>
      </c>
      <c r="AM362" s="22">
        <f t="shared" si="89"/>
        <v>3.1902379302745891</v>
      </c>
      <c r="AN362" s="22">
        <f t="shared" si="89"/>
        <v>3.2034825820758996</v>
      </c>
      <c r="AO362" s="22">
        <f t="shared" si="89"/>
        <v>3.2171854318407167</v>
      </c>
      <c r="AP362" s="22">
        <f t="shared" si="89"/>
        <v>3.2300513257975854</v>
      </c>
      <c r="AQ362" s="22">
        <f t="shared" si="89"/>
        <v>3.2430456537541659</v>
      </c>
      <c r="AR362" s="22">
        <f t="shared" si="89"/>
        <v>3.2562048453685835</v>
      </c>
      <c r="AS362" s="22">
        <f t="shared" si="89"/>
        <v>3.2695641073613104</v>
      </c>
      <c r="AT362" s="22">
        <f t="shared" si="89"/>
        <v>3.2827485438893933</v>
      </c>
      <c r="AU362" s="22">
        <f t="shared" si="89"/>
        <v>3.2855685644061317</v>
      </c>
      <c r="AV362" s="22">
        <f t="shared" si="89"/>
        <v>3.2868028458592806</v>
      </c>
      <c r="AW362" s="22">
        <f t="shared" si="89"/>
        <v>3.2884872257470485</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0.32109186851981386</v>
      </c>
      <c r="T363" s="22">
        <f t="shared" si="89"/>
        <v>0.32450762661843541</v>
      </c>
      <c r="U363" s="22">
        <f t="shared" si="89"/>
        <v>0.32671293606933899</v>
      </c>
      <c r="V363" s="22">
        <f t="shared" si="89"/>
        <v>0.3286444924472629</v>
      </c>
      <c r="W363" s="22">
        <f t="shared" si="89"/>
        <v>0.33089544480926375</v>
      </c>
      <c r="X363" s="22">
        <f t="shared" si="89"/>
        <v>0.33354086202632599</v>
      </c>
      <c r="Y363" s="22">
        <f t="shared" si="89"/>
        <v>0.33618321131540696</v>
      </c>
      <c r="Z363" s="22">
        <f t="shared" si="89"/>
        <v>0.33911396218549422</v>
      </c>
      <c r="AA363" s="22">
        <f t="shared" si="89"/>
        <v>0.34203744019693921</v>
      </c>
      <c r="AB363" s="22">
        <f t="shared" si="89"/>
        <v>0.34523249396562056</v>
      </c>
      <c r="AC363" s="22">
        <f t="shared" si="89"/>
        <v>0.34844483048781344</v>
      </c>
      <c r="AD363" s="22">
        <f t="shared" si="89"/>
        <v>0.35212356988162091</v>
      </c>
      <c r="AE363" s="22">
        <f t="shared" si="89"/>
        <v>0.35604471124137788</v>
      </c>
      <c r="AF363" s="22">
        <f t="shared" si="89"/>
        <v>0.36018752070955157</v>
      </c>
      <c r="AG363" s="22">
        <f t="shared" si="89"/>
        <v>0.36493026610070783</v>
      </c>
      <c r="AH363" s="22">
        <f t="shared" si="89"/>
        <v>0.36943270164140701</v>
      </c>
      <c r="AI363" s="22">
        <f t="shared" si="89"/>
        <v>0.37411211339943246</v>
      </c>
      <c r="AJ363" s="22">
        <f t="shared" si="89"/>
        <v>0.37924380129659491</v>
      </c>
      <c r="AK363" s="22">
        <f t="shared" si="89"/>
        <v>0.38405465079467876</v>
      </c>
      <c r="AL363" s="22">
        <f t="shared" si="89"/>
        <v>0.38892994169237471</v>
      </c>
      <c r="AM363" s="22">
        <f t="shared" si="89"/>
        <v>0.39388299479692029</v>
      </c>
      <c r="AN363" s="22">
        <f t="shared" si="89"/>
        <v>0.39899469569302537</v>
      </c>
      <c r="AO363" s="22">
        <f t="shared" si="89"/>
        <v>0.40387757253852202</v>
      </c>
      <c r="AP363" s="22">
        <f t="shared" si="89"/>
        <v>0.40893063326779094</v>
      </c>
      <c r="AQ363" s="22">
        <f t="shared" si="89"/>
        <v>0.41417475515565388</v>
      </c>
      <c r="AR363" s="22">
        <f t="shared" si="89"/>
        <v>0.41963181941080846</v>
      </c>
      <c r="AS363" s="22">
        <f t="shared" si="89"/>
        <v>0.42498476263894219</v>
      </c>
      <c r="AT363" s="22">
        <f t="shared" si="89"/>
        <v>0.42565479043680976</v>
      </c>
      <c r="AU363" s="22">
        <f t="shared" si="89"/>
        <v>0.42561916614602696</v>
      </c>
      <c r="AV363" s="22">
        <f t="shared" si="89"/>
        <v>0.42581274064971009</v>
      </c>
      <c r="AW363" s="22">
        <f t="shared" si="89"/>
        <v>0.42580283623699361</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0.93886323614541067</v>
      </c>
      <c r="T364" s="22">
        <f t="shared" si="89"/>
        <v>0.94885081296305251</v>
      </c>
      <c r="U364" s="22">
        <f t="shared" si="89"/>
        <v>0.95529907332330999</v>
      </c>
      <c r="V364" s="22">
        <f t="shared" si="89"/>
        <v>0.96094688770159009</v>
      </c>
      <c r="W364" s="22">
        <f t="shared" si="89"/>
        <v>0.96752860659948492</v>
      </c>
      <c r="X364" s="22">
        <f t="shared" si="89"/>
        <v>0.97526372920104831</v>
      </c>
      <c r="Y364" s="22">
        <f t="shared" si="89"/>
        <v>0.98298988127088816</v>
      </c>
      <c r="Z364" s="22">
        <f t="shared" si="89"/>
        <v>0.99155931113191342</v>
      </c>
      <c r="AA364" s="22">
        <f t="shared" si="89"/>
        <v>1.0001074753668973</v>
      </c>
      <c r="AB364" s="22">
        <f t="shared" si="89"/>
        <v>1.0094497191762815</v>
      </c>
      <c r="AC364" s="22">
        <f t="shared" si="89"/>
        <v>1.0188424972516561</v>
      </c>
      <c r="AD364" s="22">
        <f t="shared" si="89"/>
        <v>1.0295990236879293</v>
      </c>
      <c r="AE364" s="22">
        <f t="shared" si="89"/>
        <v>1.0410643263858015</v>
      </c>
      <c r="AF364" s="22">
        <f t="shared" si="89"/>
        <v>1.0531777801520197</v>
      </c>
      <c r="AG364" s="22">
        <f t="shared" si="89"/>
        <v>1.0670454290173785</v>
      </c>
      <c r="AH364" s="22">
        <f t="shared" si="89"/>
        <v>1.0802104189056734</v>
      </c>
      <c r="AI364" s="22">
        <f t="shared" si="89"/>
        <v>1.0938928820793723</v>
      </c>
      <c r="AJ364" s="22">
        <f t="shared" si="89"/>
        <v>1.1088977874612125</v>
      </c>
      <c r="AK364" s="22">
        <f t="shared" si="89"/>
        <v>1.1229645707441436</v>
      </c>
      <c r="AL364" s="22">
        <f t="shared" si="89"/>
        <v>1.1372197787955385</v>
      </c>
      <c r="AM364" s="22">
        <f t="shared" si="89"/>
        <v>1.1517023612663144</v>
      </c>
      <c r="AN364" s="22">
        <f t="shared" si="89"/>
        <v>1.1666488252414009</v>
      </c>
      <c r="AO364" s="22">
        <f t="shared" si="89"/>
        <v>1.1809262143823829</v>
      </c>
      <c r="AP364" s="22">
        <f t="shared" si="89"/>
        <v>1.1957012162240381</v>
      </c>
      <c r="AQ364" s="22">
        <f t="shared" si="89"/>
        <v>1.2110348753075793</v>
      </c>
      <c r="AR364" s="22">
        <f t="shared" si="89"/>
        <v>1.2269911716475213</v>
      </c>
      <c r="AS364" s="22">
        <f t="shared" si="89"/>
        <v>1.2426430211485251</v>
      </c>
      <c r="AT364" s="22">
        <f t="shared" si="89"/>
        <v>1.244602162840631</v>
      </c>
      <c r="AU364" s="22">
        <f t="shared" si="89"/>
        <v>1.2444979984558897</v>
      </c>
      <c r="AV364" s="22">
        <f t="shared" si="89"/>
        <v>1.2450640046453363</v>
      </c>
      <c r="AW364" s="22">
        <f t="shared" si="89"/>
        <v>1.2450350444321179</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5.022388946097886E-2</v>
      </c>
      <c r="T365" s="22">
        <f t="shared" si="89"/>
        <v>5.0758168506914968E-2</v>
      </c>
      <c r="U365" s="22">
        <f t="shared" si="89"/>
        <v>5.1103114078411428E-2</v>
      </c>
      <c r="V365" s="22">
        <f t="shared" si="89"/>
        <v>5.1405240303095054E-2</v>
      </c>
      <c r="W365" s="22">
        <f t="shared" si="89"/>
        <v>5.1757325153864435E-2</v>
      </c>
      <c r="X365" s="22">
        <f t="shared" si="89"/>
        <v>5.2171110599445417E-2</v>
      </c>
      <c r="Y365" s="22">
        <f t="shared" si="89"/>
        <v>5.2584416172158512E-2</v>
      </c>
      <c r="Z365" s="22">
        <f t="shared" si="89"/>
        <v>5.3042832351974815E-2</v>
      </c>
      <c r="AA365" s="22">
        <f t="shared" si="89"/>
        <v>5.3500110940701687E-2</v>
      </c>
      <c r="AB365" s="22">
        <f t="shared" si="89"/>
        <v>5.3999868309332275E-2</v>
      </c>
      <c r="AC365" s="22">
        <f t="shared" si="89"/>
        <v>5.4502328976261692E-2</v>
      </c>
      <c r="AD365" s="22">
        <f t="shared" si="89"/>
        <v>5.5077742491160264E-2</v>
      </c>
      <c r="AE365" s="22">
        <f t="shared" si="89"/>
        <v>5.5691071539700619E-2</v>
      </c>
      <c r="AF365" s="22">
        <f t="shared" si="89"/>
        <v>5.633907301587196E-2</v>
      </c>
      <c r="AG365" s="22">
        <f t="shared" si="89"/>
        <v>5.7080914039019208E-2</v>
      </c>
      <c r="AH365" s="22">
        <f t="shared" si="89"/>
        <v>5.7785166768755676E-2</v>
      </c>
      <c r="AI365" s="22">
        <f t="shared" si="89"/>
        <v>5.8517101401547436E-2</v>
      </c>
      <c r="AJ365" s="22">
        <f t="shared" si="89"/>
        <v>5.9319779236035861E-2</v>
      </c>
      <c r="AK365" s="22">
        <f t="shared" si="89"/>
        <v>6.0072272827726626E-2</v>
      </c>
      <c r="AL365" s="22">
        <f t="shared" si="89"/>
        <v>6.0834846082118733E-2</v>
      </c>
      <c r="AM365" s="22">
        <f t="shared" si="89"/>
        <v>6.1609582585923126E-2</v>
      </c>
      <c r="AN365" s="22">
        <f t="shared" si="89"/>
        <v>6.2409134134665374E-2</v>
      </c>
      <c r="AO365" s="22">
        <f t="shared" si="89"/>
        <v>6.3172893952284884E-2</v>
      </c>
      <c r="AP365" s="22">
        <f t="shared" si="89"/>
        <v>6.3963273243658164E-2</v>
      </c>
      <c r="AQ365" s="22">
        <f t="shared" si="89"/>
        <v>6.4783537547547509E-2</v>
      </c>
      <c r="AR365" s="22">
        <f t="shared" si="89"/>
        <v>6.5637109433985444E-2</v>
      </c>
      <c r="AS365" s="22">
        <f t="shared" si="89"/>
        <v>6.6474395131128822E-2</v>
      </c>
      <c r="AT365" s="22">
        <f t="shared" si="89"/>
        <v>6.6579198165260492E-2</v>
      </c>
      <c r="AU365" s="22">
        <f t="shared" si="89"/>
        <v>6.6573625957995791E-2</v>
      </c>
      <c r="AV365" s="22">
        <f t="shared" si="89"/>
        <v>6.6603904097770117E-2</v>
      </c>
      <c r="AW365" s="22">
        <f t="shared" si="89"/>
        <v>6.6602354889651771E-2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0.3211051307968153</v>
      </c>
      <c r="T366" s="22">
        <f t="shared" si="89"/>
        <v>0.32629980914658957</v>
      </c>
      <c r="U366" s="22">
        <f t="shared" si="89"/>
        <v>0.32742452889570689</v>
      </c>
      <c r="V366" s="22">
        <f t="shared" si="89"/>
        <v>0.32749603015431444</v>
      </c>
      <c r="W366" s="22">
        <f t="shared" si="89"/>
        <v>0.32833171238494757</v>
      </c>
      <c r="X366" s="22">
        <f t="shared" si="89"/>
        <v>0.33012210463931546</v>
      </c>
      <c r="Y366" s="22">
        <f t="shared" si="89"/>
        <v>0.33232065310296099</v>
      </c>
      <c r="Z366" s="22">
        <f t="shared" si="89"/>
        <v>0.33511653092135701</v>
      </c>
      <c r="AA366" s="22">
        <f t="shared" si="89"/>
        <v>0.3376550052300456</v>
      </c>
      <c r="AB366" s="22">
        <f t="shared" si="89"/>
        <v>0.34071898728992239</v>
      </c>
      <c r="AC366" s="22">
        <f t="shared" si="89"/>
        <v>0.34359242997089789</v>
      </c>
      <c r="AD366" s="22">
        <f t="shared" si="89"/>
        <v>0.3450468089428213</v>
      </c>
      <c r="AE366" s="22">
        <f t="shared" si="89"/>
        <v>0.34674678745950149</v>
      </c>
      <c r="AF366" s="22">
        <f t="shared" si="89"/>
        <v>0.34860871277668409</v>
      </c>
      <c r="AG366" s="22">
        <f t="shared" si="89"/>
        <v>0.35154501529113319</v>
      </c>
      <c r="AH366" s="22">
        <f t="shared" si="89"/>
        <v>0.35342544830080913</v>
      </c>
      <c r="AI366" s="22">
        <f t="shared" si="89"/>
        <v>0.35569337430763925</v>
      </c>
      <c r="AJ366" s="22">
        <f t="shared" si="89"/>
        <v>0.35854905837825068</v>
      </c>
      <c r="AK366" s="22">
        <f t="shared" si="89"/>
        <v>0.36018592393981635</v>
      </c>
      <c r="AL366" s="22">
        <f t="shared" si="89"/>
        <v>0.36151643092820246</v>
      </c>
      <c r="AM366" s="22">
        <f t="shared" si="89"/>
        <v>0.36256946478976249</v>
      </c>
      <c r="AN366" s="22">
        <f t="shared" si="89"/>
        <v>0.36569795335814526</v>
      </c>
      <c r="AO366" s="22">
        <f t="shared" si="89"/>
        <v>0.36797828035026048</v>
      </c>
      <c r="AP366" s="22">
        <f t="shared" si="89"/>
        <v>0.37025150474806157</v>
      </c>
      <c r="AQ366" s="22">
        <f t="shared" si="89"/>
        <v>0.37254510388238549</v>
      </c>
      <c r="AR366" s="22">
        <f t="shared" si="89"/>
        <v>0.37488517609095873</v>
      </c>
      <c r="AS366" s="22">
        <f t="shared" si="89"/>
        <v>0.37695584620034367</v>
      </c>
      <c r="AT366" s="22">
        <f t="shared" si="89"/>
        <v>0.37000533335578462</v>
      </c>
      <c r="AU366" s="22">
        <f t="shared" si="89"/>
        <v>0.36179439525146212</v>
      </c>
      <c r="AV366" s="22">
        <f t="shared" si="89"/>
        <v>0.35406056810812181</v>
      </c>
      <c r="AW366" s="22">
        <f t="shared" si="89"/>
        <v>0.3460290882482005</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2.1355901515471039</v>
      </c>
      <c r="T367" s="22">
        <f t="shared" si="91"/>
        <v>2.1701386618642835</v>
      </c>
      <c r="U367" s="22">
        <f t="shared" si="91"/>
        <v>2.177618892446413</v>
      </c>
      <c r="V367" s="22">
        <f t="shared" si="91"/>
        <v>2.1780944294872784</v>
      </c>
      <c r="W367" s="22">
        <f t="shared" si="91"/>
        <v>2.1836523436107127</v>
      </c>
      <c r="X367" s="22">
        <f t="shared" si="91"/>
        <v>2.1955597960277635</v>
      </c>
      <c r="Y367" s="22">
        <f t="shared" si="91"/>
        <v>2.210181793611576</v>
      </c>
      <c r="Z367" s="22">
        <f t="shared" si="91"/>
        <v>2.2287764797789351</v>
      </c>
      <c r="AA367" s="22">
        <f t="shared" si="91"/>
        <v>2.2456592393914581</v>
      </c>
      <c r="AB367" s="22">
        <f t="shared" si="91"/>
        <v>2.2660370200122562</v>
      </c>
      <c r="AC367" s="22">
        <f t="shared" si="91"/>
        <v>2.2851475707384279</v>
      </c>
      <c r="AD367" s="22">
        <f t="shared" si="91"/>
        <v>2.2948202826049413</v>
      </c>
      <c r="AE367" s="22">
        <f t="shared" si="91"/>
        <v>2.3061264157989352</v>
      </c>
      <c r="AF367" s="22">
        <f t="shared" si="91"/>
        <v>2.3185096167787025</v>
      </c>
      <c r="AG367" s="22">
        <f t="shared" si="91"/>
        <v>2.3380382325820674</v>
      </c>
      <c r="AH367" s="22">
        <f t="shared" si="91"/>
        <v>2.3505445236093796</v>
      </c>
      <c r="AI367" s="22">
        <f t="shared" si="91"/>
        <v>2.3656279339323647</v>
      </c>
      <c r="AJ367" s="22">
        <f t="shared" si="91"/>
        <v>2.3846203765694365</v>
      </c>
      <c r="AK367" s="22">
        <f t="shared" si="91"/>
        <v>2.3955067612373226</v>
      </c>
      <c r="AL367" s="22">
        <f t="shared" si="91"/>
        <v>2.404355631431053</v>
      </c>
      <c r="AM367" s="22">
        <f t="shared" si="91"/>
        <v>2.4113590970512155</v>
      </c>
      <c r="AN367" s="22">
        <f t="shared" si="91"/>
        <v>2.4321658943742195</v>
      </c>
      <c r="AO367" s="22">
        <f t="shared" si="91"/>
        <v>2.4473317805579247</v>
      </c>
      <c r="AP367" s="22">
        <f t="shared" si="91"/>
        <v>2.4624504291580069</v>
      </c>
      <c r="AQ367" s="22">
        <f t="shared" si="91"/>
        <v>2.4777045850498927</v>
      </c>
      <c r="AR367" s="22">
        <f t="shared" si="91"/>
        <v>2.4932678217697091</v>
      </c>
      <c r="AS367" s="22">
        <f t="shared" si="91"/>
        <v>2.5070393323081173</v>
      </c>
      <c r="AT367" s="22">
        <f t="shared" si="91"/>
        <v>2.4608132046152709</v>
      </c>
      <c r="AU367" s="22">
        <f t="shared" si="91"/>
        <v>2.4062043028296127</v>
      </c>
      <c r="AV367" s="22">
        <f t="shared" si="91"/>
        <v>2.3547685470691855</v>
      </c>
      <c r="AW367" s="22">
        <f t="shared" si="91"/>
        <v>2.3013531773158755</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0.38136130541954277</v>
      </c>
      <c r="T368" s="22">
        <f t="shared" si="91"/>
        <v>0.39686743839372168</v>
      </c>
      <c r="U368" s="22">
        <f t="shared" si="91"/>
        <v>0.40769820864829881</v>
      </c>
      <c r="V368" s="22">
        <f t="shared" si="91"/>
        <v>0.41735386666412772</v>
      </c>
      <c r="W368" s="22">
        <f t="shared" si="91"/>
        <v>0.42811934365181809</v>
      </c>
      <c r="X368" s="22">
        <f t="shared" si="91"/>
        <v>0.44032457100839445</v>
      </c>
      <c r="Y368" s="22">
        <f t="shared" si="91"/>
        <v>0.4533186301639216</v>
      </c>
      <c r="Z368" s="22">
        <f t="shared" si="91"/>
        <v>0.46741190669069893</v>
      </c>
      <c r="AA368" s="22">
        <f t="shared" si="91"/>
        <v>0.48145089919731759</v>
      </c>
      <c r="AB368" s="22">
        <f t="shared" si="91"/>
        <v>0.49656267378417646</v>
      </c>
      <c r="AC368" s="22">
        <f t="shared" si="91"/>
        <v>0.51174141775167759</v>
      </c>
      <c r="AD368" s="22">
        <f t="shared" si="91"/>
        <v>0.53095011461855668</v>
      </c>
      <c r="AE368" s="22">
        <f t="shared" si="91"/>
        <v>0.55129441811355295</v>
      </c>
      <c r="AF368" s="22">
        <f t="shared" si="91"/>
        <v>0.57271756003309793</v>
      </c>
      <c r="AG368" s="22">
        <f t="shared" si="91"/>
        <v>0.59684122474230139</v>
      </c>
      <c r="AH368" s="22">
        <f t="shared" si="91"/>
        <v>0.62016113785771598</v>
      </c>
      <c r="AI368" s="22">
        <f t="shared" si="91"/>
        <v>0.64516881522095104</v>
      </c>
      <c r="AJ368" s="22">
        <f t="shared" si="91"/>
        <v>0.67236920591887095</v>
      </c>
      <c r="AK368" s="22">
        <f t="shared" si="91"/>
        <v>0.69843698474459193</v>
      </c>
      <c r="AL368" s="22">
        <f t="shared" si="91"/>
        <v>0.72503403926522347</v>
      </c>
      <c r="AM368" s="22">
        <f t="shared" si="91"/>
        <v>0.7522274612927079</v>
      </c>
      <c r="AN368" s="22">
        <f t="shared" si="91"/>
        <v>0.78012558800608989</v>
      </c>
      <c r="AO368" s="22">
        <f t="shared" si="91"/>
        <v>0.80721534484276947</v>
      </c>
      <c r="AP368" s="22">
        <f t="shared" si="91"/>
        <v>0.83528726164502387</v>
      </c>
      <c r="AQ368" s="22">
        <f t="shared" si="91"/>
        <v>0.86445353294815874</v>
      </c>
      <c r="AR368" s="22">
        <f t="shared" si="91"/>
        <v>0.89483347499380606</v>
      </c>
      <c r="AS368" s="22">
        <f t="shared" si="91"/>
        <v>0.92571751036864225</v>
      </c>
      <c r="AT368" s="22">
        <f t="shared" si="91"/>
        <v>0.93499322137570196</v>
      </c>
      <c r="AU368" s="22">
        <f t="shared" si="91"/>
        <v>0.94091175837580598</v>
      </c>
      <c r="AV368" s="22">
        <f t="shared" si="91"/>
        <v>0.94783137802621698</v>
      </c>
      <c r="AW368" s="22">
        <f t="shared" si="91"/>
        <v>0.95371448005151704</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5.9540447084892777E-2</v>
      </c>
      <c r="T369" s="22">
        <f t="shared" si="91"/>
        <v>5.9630230365681533E-2</v>
      </c>
      <c r="U369" s="22">
        <f t="shared" si="91"/>
        <v>5.9730408767765364E-2</v>
      </c>
      <c r="V369" s="22">
        <f t="shared" si="91"/>
        <v>5.9843298292038202E-2</v>
      </c>
      <c r="W369" s="22">
        <f t="shared" si="91"/>
        <v>5.997014779285622E-2</v>
      </c>
      <c r="X369" s="22">
        <f t="shared" si="91"/>
        <v>6.0110531129603649E-2</v>
      </c>
      <c r="Y369" s="22">
        <f t="shared" si="91"/>
        <v>6.019703256221802E-2</v>
      </c>
      <c r="Z369" s="22">
        <f t="shared" si="91"/>
        <v>6.0294840563124154E-2</v>
      </c>
      <c r="AA369" s="22">
        <f t="shared" si="91"/>
        <v>6.0402436351888272E-2</v>
      </c>
      <c r="AB369" s="22">
        <f t="shared" si="91"/>
        <v>6.052030790668686E-2</v>
      </c>
      <c r="AC369" s="22">
        <f t="shared" si="91"/>
        <v>6.0647175721641591E-2</v>
      </c>
      <c r="AD369" s="22">
        <f t="shared" si="91"/>
        <v>6.073139270291688E-2</v>
      </c>
      <c r="AE369" s="22">
        <f t="shared" si="91"/>
        <v>6.0824161588876428E-2</v>
      </c>
      <c r="AF369" s="22">
        <f t="shared" si="91"/>
        <v>6.0925083904105781E-2</v>
      </c>
      <c r="AG369" s="22">
        <f t="shared" si="91"/>
        <v>6.1035145437939795E-2</v>
      </c>
      <c r="AH369" s="22">
        <f t="shared" si="91"/>
        <v>6.1151218645949836E-2</v>
      </c>
      <c r="AI369" s="22">
        <f t="shared" si="91"/>
        <v>6.1224612372745936E-2</v>
      </c>
      <c r="AJ369" s="22">
        <f t="shared" si="91"/>
        <v>6.130549937799374E-2</v>
      </c>
      <c r="AK369" s="22">
        <f t="shared" si="91"/>
        <v>6.1391029636631712E-2</v>
      </c>
      <c r="AL369" s="22">
        <f t="shared" si="91"/>
        <v>6.1482303459782041E-2</v>
      </c>
      <c r="AM369" s="22">
        <f t="shared" si="91"/>
        <v>6.1579173941604996E-2</v>
      </c>
      <c r="AN369" s="22">
        <f t="shared" si="91"/>
        <v>6.1635308394539241E-2</v>
      </c>
      <c r="AO369" s="22">
        <f t="shared" si="91"/>
        <v>6.169536467209745E-2</v>
      </c>
      <c r="AP369" s="22">
        <f t="shared" si="91"/>
        <v>6.1760532669084642E-2</v>
      </c>
      <c r="AQ369" s="22">
        <f t="shared" si="91"/>
        <v>6.183073050182504E-2</v>
      </c>
      <c r="AR369" s="22">
        <f t="shared" si="91"/>
        <v>6.1905889896205053E-2</v>
      </c>
      <c r="AS369" s="22">
        <f t="shared" si="91"/>
        <v>6.1937913834518382E-2</v>
      </c>
      <c r="AT369" s="22">
        <f t="shared" si="91"/>
        <v>6.1957830754164368E-2</v>
      </c>
      <c r="AU369" s="22">
        <f t="shared" si="91"/>
        <v>6.1978999509095439E-2</v>
      </c>
      <c r="AV369" s="22">
        <f t="shared" si="91"/>
        <v>6.2004471051411582E-2</v>
      </c>
      <c r="AW369" s="22">
        <f t="shared" si="91"/>
        <v>6.2032669331591198E-2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4.8457830523984648E-2</v>
      </c>
      <c r="T370" s="22">
        <f t="shared" si="91"/>
        <v>4.853090191019957E-2</v>
      </c>
      <c r="U370" s="22">
        <f t="shared" si="91"/>
        <v>4.8612433512127601E-2</v>
      </c>
      <c r="V370" s="22">
        <f t="shared" si="91"/>
        <v>4.8704310239679652E-2</v>
      </c>
      <c r="W370" s="22">
        <f t="shared" si="91"/>
        <v>4.8807548490543425E-2</v>
      </c>
      <c r="X370" s="22">
        <f t="shared" si="91"/>
        <v>4.8921801444183483E-2</v>
      </c>
      <c r="Y370" s="22">
        <f t="shared" si="91"/>
        <v>4.8992201852089926E-2</v>
      </c>
      <c r="Z370" s="22">
        <f t="shared" si="91"/>
        <v>4.907180426967072E-2</v>
      </c>
      <c r="AA370" s="22">
        <f t="shared" si="91"/>
        <v>4.9159372616102391E-2</v>
      </c>
      <c r="AB370" s="22">
        <f t="shared" si="91"/>
        <v>4.9255304039289127E-2</v>
      </c>
      <c r="AC370" s="22">
        <f t="shared" si="91"/>
        <v>4.9358557195370738E-2</v>
      </c>
      <c r="AD370" s="22">
        <f t="shared" si="91"/>
        <v>4.9427098370415333E-2</v>
      </c>
      <c r="AE370" s="22">
        <f t="shared" si="91"/>
        <v>4.950259963340245E-2</v>
      </c>
      <c r="AF370" s="22">
        <f t="shared" si="91"/>
        <v>4.9584736679509925E-2</v>
      </c>
      <c r="AG370" s="22">
        <f t="shared" si="91"/>
        <v>4.9674311807256864E-2</v>
      </c>
      <c r="AH370" s="22">
        <f t="shared" si="91"/>
        <v>4.9768779620609112E-2</v>
      </c>
      <c r="AI370" s="22">
        <f t="shared" si="91"/>
        <v>4.9828512137725399E-2</v>
      </c>
      <c r="AJ370" s="22">
        <f t="shared" si="91"/>
        <v>4.9894343164931201E-2</v>
      </c>
      <c r="AK370" s="22">
        <f t="shared" si="91"/>
        <v>4.9963953169233688E-2</v>
      </c>
      <c r="AL370" s="22">
        <f t="shared" si="91"/>
        <v>5.0038237654319737E-2</v>
      </c>
      <c r="AM370" s="22">
        <f t="shared" si="91"/>
        <v>5.0117077058804894E-2</v>
      </c>
      <c r="AN370" s="22">
        <f t="shared" si="91"/>
        <v>5.0162762873071046E-2</v>
      </c>
      <c r="AO370" s="22">
        <f t="shared" si="91"/>
        <v>5.0211640519482875E-2</v>
      </c>
      <c r="AP370" s="22">
        <f t="shared" si="91"/>
        <v>5.0264678410667847E-2</v>
      </c>
      <c r="AQ370" s="22">
        <f t="shared" si="91"/>
        <v>5.0321809904444424E-2</v>
      </c>
      <c r="AR370" s="22">
        <f t="shared" si="91"/>
        <v>5.0382979434964732E-2</v>
      </c>
      <c r="AS370" s="22">
        <f t="shared" si="91"/>
        <v>5.040904256770011E-2</v>
      </c>
      <c r="AT370" s="22">
        <f t="shared" si="91"/>
        <v>5.0425252232961591E-2</v>
      </c>
      <c r="AU370" s="22">
        <f t="shared" si="91"/>
        <v>5.0442480721981674E-2</v>
      </c>
      <c r="AV370" s="22">
        <f t="shared" si="91"/>
        <v>5.0463211095050267E-2</v>
      </c>
      <c r="AW370" s="22">
        <f t="shared" si="91"/>
        <v>5.0486160662091037E-2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7.5100229270345445E-3</v>
      </c>
      <c r="T371" s="22">
        <f t="shared" si="91"/>
        <v>7.5316717321164718E-3</v>
      </c>
      <c r="U371" s="22">
        <f t="shared" si="91"/>
        <v>7.5546848153573813E-3</v>
      </c>
      <c r="V371" s="22">
        <f t="shared" si="91"/>
        <v>7.5795408239615622E-3</v>
      </c>
      <c r="W371" s="22">
        <f t="shared" si="91"/>
        <v>7.6065061253787489E-3</v>
      </c>
      <c r="X371" s="22">
        <f t="shared" si="91"/>
        <v>7.6355232877915701E-3</v>
      </c>
      <c r="Y371" s="22">
        <f t="shared" si="91"/>
        <v>7.653881543176368E-3</v>
      </c>
      <c r="Z371" s="22">
        <f t="shared" si="91"/>
        <v>7.6739659947244309E-3</v>
      </c>
      <c r="AA371" s="22">
        <f t="shared" si="91"/>
        <v>7.6955059720922193E-3</v>
      </c>
      <c r="AB371" s="22">
        <f t="shared" si="91"/>
        <v>7.7186074031345758E-3</v>
      </c>
      <c r="AC371" s="22">
        <f t="shared" si="91"/>
        <v>7.7430424878109768E-3</v>
      </c>
      <c r="AD371" s="22">
        <f t="shared" si="91"/>
        <v>7.7591743138880238E-3</v>
      </c>
      <c r="AE371" s="22">
        <f t="shared" si="91"/>
        <v>7.7766174863464843E-3</v>
      </c>
      <c r="AF371" s="22">
        <f t="shared" si="91"/>
        <v>7.7953056430677134E-3</v>
      </c>
      <c r="AG371" s="22">
        <f t="shared" si="91"/>
        <v>7.8154288844173875E-3</v>
      </c>
      <c r="AH371" s="22">
        <f t="shared" si="91"/>
        <v>7.8364125046315979E-3</v>
      </c>
      <c r="AI371" s="22">
        <f t="shared" si="91"/>
        <v>7.8492568194219129E-3</v>
      </c>
      <c r="AJ371" s="22">
        <f t="shared" si="91"/>
        <v>7.8632826348492592E-3</v>
      </c>
      <c r="AK371" s="22">
        <f t="shared" si="91"/>
        <v>7.8779680118051809E-3</v>
      </c>
      <c r="AL371" s="22">
        <f t="shared" si="91"/>
        <v>7.8935209316885972E-3</v>
      </c>
      <c r="AM371" s="22">
        <f t="shared" si="91"/>
        <v>7.9099182654546775E-3</v>
      </c>
      <c r="AN371" s="22">
        <f t="shared" si="91"/>
        <v>7.9186703081517412E-3</v>
      </c>
      <c r="AO371" s="22">
        <f t="shared" si="91"/>
        <v>7.9279963078171065E-3</v>
      </c>
      <c r="AP371" s="22">
        <f t="shared" si="91"/>
        <v>7.9381170913952505E-3</v>
      </c>
      <c r="AQ371" s="22">
        <f t="shared" si="91"/>
        <v>7.9490196833540555E-3</v>
      </c>
      <c r="AR371" s="22">
        <f t="shared" si="91"/>
        <v>7.9606933562777829E-3</v>
      </c>
      <c r="AS371" s="22">
        <f t="shared" si="91"/>
        <v>7.964397549016471E-3</v>
      </c>
      <c r="AT371" s="22">
        <f t="shared" si="91"/>
        <v>7.9658067695104438E-3</v>
      </c>
      <c r="AU371" s="22">
        <f t="shared" si="91"/>
        <v>7.9673565963704236E-3</v>
      </c>
      <c r="AV371" s="22">
        <f t="shared" si="91"/>
        <v>7.9696020827684667E-3</v>
      </c>
      <c r="AW371" s="22">
        <f t="shared" si="91"/>
        <v>7.9722589408630137E-3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9.0616382708893453E-2</v>
      </c>
      <c r="T372" s="22">
        <f t="shared" si="91"/>
        <v>9.0877598476881649E-2</v>
      </c>
      <c r="U372" s="22">
        <f t="shared" si="91"/>
        <v>9.1155275706169825E-2</v>
      </c>
      <c r="V372" s="22">
        <f t="shared" si="91"/>
        <v>9.1455189782355117E-2</v>
      </c>
      <c r="W372" s="22">
        <f t="shared" si="91"/>
        <v>9.1780554710907389E-2</v>
      </c>
      <c r="X372" s="22">
        <f t="shared" si="91"/>
        <v>9.2130677516106943E-2</v>
      </c>
      <c r="Y372" s="22">
        <f t="shared" si="91"/>
        <v>9.2352189316001462E-2</v>
      </c>
      <c r="Z372" s="22">
        <f t="shared" si="91"/>
        <v>9.2594529501332429E-2</v>
      </c>
      <c r="AA372" s="22">
        <f t="shared" si="91"/>
        <v>9.2854432147657803E-2</v>
      </c>
      <c r="AB372" s="22">
        <f t="shared" si="91"/>
        <v>9.3133175386765854E-2</v>
      </c>
      <c r="AC372" s="22">
        <f t="shared" si="91"/>
        <v>9.3428010569837058E-2</v>
      </c>
      <c r="AD372" s="22">
        <f t="shared" si="91"/>
        <v>9.3622658141461465E-2</v>
      </c>
      <c r="AE372" s="22">
        <f t="shared" si="91"/>
        <v>9.3833128496413801E-2</v>
      </c>
      <c r="AF372" s="22">
        <f t="shared" si="91"/>
        <v>9.4058620905428741E-2</v>
      </c>
      <c r="AG372" s="22">
        <f t="shared" si="91"/>
        <v>9.430142913080998E-2</v>
      </c>
      <c r="AH372" s="22">
        <f t="shared" si="91"/>
        <v>9.455461873867442E-2</v>
      </c>
      <c r="AI372" s="22">
        <f t="shared" si="91"/>
        <v>9.4709599003845527E-2</v>
      </c>
      <c r="AJ372" s="22">
        <f t="shared" si="91"/>
        <v>9.4878835325880345E-2</v>
      </c>
      <c r="AK372" s="22">
        <f t="shared" si="91"/>
        <v>9.5056029956494814E-2</v>
      </c>
      <c r="AL372" s="22">
        <f t="shared" si="91"/>
        <v>9.5243692411601744E-2</v>
      </c>
      <c r="AM372" s="22">
        <f t="shared" si="91"/>
        <v>9.5441543614772348E-2</v>
      </c>
      <c r="AN372" s="22">
        <f t="shared" si="91"/>
        <v>9.5547146281798376E-2</v>
      </c>
      <c r="AO372" s="22">
        <f t="shared" si="91"/>
        <v>9.5659674347695206E-2</v>
      </c>
      <c r="AP372" s="22">
        <f t="shared" si="91"/>
        <v>9.5781792323491169E-2</v>
      </c>
      <c r="AQ372" s="22">
        <f t="shared" si="91"/>
        <v>9.5913343645645174E-2</v>
      </c>
      <c r="AR372" s="22">
        <f t="shared" si="91"/>
        <v>9.6054198876521613E-2</v>
      </c>
      <c r="AS372" s="22">
        <f t="shared" si="91"/>
        <v>9.609889388612379E-2</v>
      </c>
      <c r="AT372" s="22">
        <f t="shared" si="91"/>
        <v>9.611589762430725E-2</v>
      </c>
      <c r="AU372" s="22">
        <f t="shared" si="91"/>
        <v>9.6134597927254498E-2</v>
      </c>
      <c r="AV372" s="22">
        <f t="shared" si="91"/>
        <v>9.6161692099507992E-2</v>
      </c>
      <c r="AW372" s="22">
        <f t="shared" si="91"/>
        <v>9.6193749907085666E-2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0.10373937151897396</v>
      </c>
      <c r="T375" s="22">
        <f t="shared" si="92"/>
        <v>0.10504797783019051</v>
      </c>
      <c r="U375" s="22">
        <f t="shared" si="92"/>
        <v>0.10502629496089162</v>
      </c>
      <c r="V375" s="22">
        <f t="shared" si="92"/>
        <v>0.1046742476688496</v>
      </c>
      <c r="W375" s="22">
        <f t="shared" si="92"/>
        <v>0.10459017911356595</v>
      </c>
      <c r="X375" s="22">
        <f t="shared" si="92"/>
        <v>0.10483449752885149</v>
      </c>
      <c r="Y375" s="22">
        <f t="shared" si="92"/>
        <v>0.10526185437071776</v>
      </c>
      <c r="Z375" s="22">
        <f t="shared" si="92"/>
        <v>0.10589617703735173</v>
      </c>
      <c r="AA375" s="22">
        <f t="shared" si="92"/>
        <v>0.10645664644841928</v>
      </c>
      <c r="AB375" s="22">
        <f t="shared" si="92"/>
        <v>0.10719883757859007</v>
      </c>
      <c r="AC375" s="22">
        <f t="shared" si="92"/>
        <v>0.10788811194729465</v>
      </c>
      <c r="AD375" s="22">
        <f t="shared" si="92"/>
        <v>0.1091038244647865</v>
      </c>
      <c r="AE375" s="22">
        <f t="shared" si="92"/>
        <v>0.11044898988150205</v>
      </c>
      <c r="AF375" s="22">
        <f t="shared" si="92"/>
        <v>0.11189945655820543</v>
      </c>
      <c r="AG375" s="22">
        <f t="shared" si="92"/>
        <v>0.11376577757246964</v>
      </c>
      <c r="AH375" s="22">
        <f t="shared" si="92"/>
        <v>0.11533641810897417</v>
      </c>
      <c r="AI375" s="22">
        <f t="shared" si="92"/>
        <v>0.11712268135039311</v>
      </c>
      <c r="AJ375" s="22">
        <f t="shared" si="92"/>
        <v>0.11917617860235387</v>
      </c>
      <c r="AK375" s="22">
        <f t="shared" si="92"/>
        <v>0.12087559132388727</v>
      </c>
      <c r="AL375" s="22">
        <f t="shared" si="92"/>
        <v>0.12253362683439008</v>
      </c>
      <c r="AM375" s="22">
        <f t="shared" si="92"/>
        <v>0.12416077720283632</v>
      </c>
      <c r="AN375" s="22">
        <f t="shared" si="92"/>
        <v>0.12595653170767893</v>
      </c>
      <c r="AO375" s="22">
        <f t="shared" si="92"/>
        <v>0.12748901145113314</v>
      </c>
      <c r="AP375" s="22">
        <f t="shared" si="92"/>
        <v>0.12905901172767434</v>
      </c>
      <c r="AQ375" s="22">
        <f t="shared" si="92"/>
        <v>0.13067807527102665</v>
      </c>
      <c r="AR375" s="22">
        <f t="shared" si="92"/>
        <v>0.13235759915470238</v>
      </c>
      <c r="AS375" s="22">
        <f t="shared" si="92"/>
        <v>0.13400231153975686</v>
      </c>
      <c r="AT375" s="22">
        <f t="shared" si="92"/>
        <v>0.13234442185593281</v>
      </c>
      <c r="AU375" s="22">
        <f t="shared" si="92"/>
        <v>0.13021756515841126</v>
      </c>
      <c r="AV375" s="22">
        <f t="shared" si="92"/>
        <v>0.12826513885154414</v>
      </c>
      <c r="AW375" s="22">
        <f t="shared" si="92"/>
        <v>0.12619646733614942</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2.6319074707598693E-2</v>
      </c>
      <c r="T376" s="22">
        <f t="shared" si="92"/>
        <v>2.665107312597589E-2</v>
      </c>
      <c r="U376" s="22">
        <f t="shared" si="92"/>
        <v>2.6645572099233621E-2</v>
      </c>
      <c r="V376" s="22">
        <f t="shared" si="92"/>
        <v>2.6556256356867022E-2</v>
      </c>
      <c r="W376" s="22">
        <f t="shared" si="92"/>
        <v>2.6534927843355968E-2</v>
      </c>
      <c r="X376" s="22">
        <f t="shared" si="92"/>
        <v>2.6596912358301347E-2</v>
      </c>
      <c r="Y376" s="22">
        <f t="shared" si="92"/>
        <v>2.6705334421045616E-2</v>
      </c>
      <c r="Z376" s="22">
        <f t="shared" si="92"/>
        <v>2.6866264503881229E-2</v>
      </c>
      <c r="AA376" s="22">
        <f t="shared" si="92"/>
        <v>2.7008457733753585E-2</v>
      </c>
      <c r="AB376" s="22">
        <f t="shared" si="92"/>
        <v>2.7196754457709631E-2</v>
      </c>
      <c r="AC376" s="22">
        <f t="shared" si="92"/>
        <v>2.7371625997206581E-2</v>
      </c>
      <c r="AD376" s="22">
        <f t="shared" si="92"/>
        <v>2.7680056905378978E-2</v>
      </c>
      <c r="AE376" s="22">
        <f t="shared" si="92"/>
        <v>2.8021330508430822E-2</v>
      </c>
      <c r="AF376" s="22">
        <f t="shared" si="92"/>
        <v>2.8389319443259262E-2</v>
      </c>
      <c r="AG376" s="22">
        <f t="shared" si="92"/>
        <v>2.8862812211564656E-2</v>
      </c>
      <c r="AH376" s="22">
        <f t="shared" si="92"/>
        <v>2.9261289713536844E-2</v>
      </c>
      <c r="AI376" s="22">
        <f t="shared" si="92"/>
        <v>2.9714471519151932E-2</v>
      </c>
      <c r="AJ376" s="22">
        <f t="shared" si="92"/>
        <v>3.0235451613737516E-2</v>
      </c>
      <c r="AK376" s="22">
        <f t="shared" si="92"/>
        <v>3.0666599110798456E-2</v>
      </c>
      <c r="AL376" s="22">
        <f t="shared" si="92"/>
        <v>3.108724905141232E-2</v>
      </c>
      <c r="AM376" s="22">
        <f t="shared" si="92"/>
        <v>3.1500063313544227E-2</v>
      </c>
      <c r="AN376" s="22">
        <f t="shared" si="92"/>
        <v>3.1955653088934513E-2</v>
      </c>
      <c r="AO376" s="22">
        <f t="shared" si="92"/>
        <v>3.2344449051983859E-2</v>
      </c>
      <c r="AP376" s="22">
        <f t="shared" si="92"/>
        <v>3.2742764117558373E-2</v>
      </c>
      <c r="AQ376" s="22">
        <f t="shared" si="92"/>
        <v>3.3153526721282502E-2</v>
      </c>
      <c r="AR376" s="22">
        <f t="shared" si="92"/>
        <v>3.3579628344228743E-2</v>
      </c>
      <c r="AS376" s="22">
        <f t="shared" si="92"/>
        <v>3.3996898157038859E-2</v>
      </c>
      <c r="AT376" s="22">
        <f t="shared" si="92"/>
        <v>3.3576285213210287E-2</v>
      </c>
      <c r="AU376" s="22">
        <f t="shared" si="92"/>
        <v>3.3036693547145599E-2</v>
      </c>
      <c r="AV376" s="22">
        <f t="shared" si="92"/>
        <v>3.2541355537293495E-2</v>
      </c>
      <c r="AW376" s="22">
        <f t="shared" si="92"/>
        <v>3.2016525674128216E-2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0.1694572187378483</v>
      </c>
      <c r="T377" s="22">
        <f t="shared" si="92"/>
        <v>0.17369427478210367</v>
      </c>
      <c r="U377" s="22">
        <f t="shared" si="92"/>
        <v>0.1768131057755892</v>
      </c>
      <c r="V377" s="22">
        <f t="shared" si="92"/>
        <v>0.17965074126679934</v>
      </c>
      <c r="W377" s="22">
        <f t="shared" si="92"/>
        <v>0.18274864304927863</v>
      </c>
      <c r="X377" s="22">
        <f t="shared" si="92"/>
        <v>0.1861825637635465</v>
      </c>
      <c r="Y377" s="22">
        <f t="shared" si="92"/>
        <v>0.18967611805415169</v>
      </c>
      <c r="Z377" s="22">
        <f t="shared" si="92"/>
        <v>0.19341928509397394</v>
      </c>
      <c r="AA377" s="22">
        <f t="shared" si="92"/>
        <v>0.19714095701524945</v>
      </c>
      <c r="AB377" s="22">
        <f t="shared" si="92"/>
        <v>0.20110384145707455</v>
      </c>
      <c r="AC377" s="22">
        <f t="shared" si="92"/>
        <v>0.2050726090672485</v>
      </c>
      <c r="AD377" s="22">
        <f t="shared" si="92"/>
        <v>0.20954316940380951</v>
      </c>
      <c r="AE377" s="22">
        <f t="shared" si="92"/>
        <v>0.21424057361919366</v>
      </c>
      <c r="AF377" s="22">
        <f t="shared" si="92"/>
        <v>0.21914846410917607</v>
      </c>
      <c r="AG377" s="22">
        <f t="shared" si="92"/>
        <v>0.2246325818312267</v>
      </c>
      <c r="AH377" s="22">
        <f t="shared" si="92"/>
        <v>0.22989125878958455</v>
      </c>
      <c r="AI377" s="22">
        <f t="shared" si="92"/>
        <v>0.23539239907576345</v>
      </c>
      <c r="AJ377" s="22">
        <f t="shared" si="92"/>
        <v>0.24133916380758769</v>
      </c>
      <c r="AK377" s="22">
        <f t="shared" si="92"/>
        <v>0.24698380632771536</v>
      </c>
      <c r="AL377" s="22">
        <f t="shared" si="92"/>
        <v>0.25269949014179416</v>
      </c>
      <c r="AM377" s="22">
        <f t="shared" si="92"/>
        <v>0.25850005270754473</v>
      </c>
      <c r="AN377" s="22">
        <f t="shared" si="92"/>
        <v>0.26452971480793125</v>
      </c>
      <c r="AO377" s="22">
        <f t="shared" si="92"/>
        <v>0.27034457580906046</v>
      </c>
      <c r="AP377" s="22">
        <f t="shared" si="92"/>
        <v>0.27633776869841881</v>
      </c>
      <c r="AQ377" s="22">
        <f t="shared" si="92"/>
        <v>0.28253177033948046</v>
      </c>
      <c r="AR377" s="22">
        <f t="shared" si="92"/>
        <v>0.28895027075659063</v>
      </c>
      <c r="AS377" s="22">
        <f t="shared" si="92"/>
        <v>0.29534349420295908</v>
      </c>
      <c r="AT377" s="22">
        <f t="shared" si="92"/>
        <v>0.29704917118681207</v>
      </c>
      <c r="AU377" s="22">
        <f t="shared" si="92"/>
        <v>0.29802857766922514</v>
      </c>
      <c r="AV377" s="22">
        <f t="shared" si="92"/>
        <v>0.29921998872986261</v>
      </c>
      <c r="AW377" s="22">
        <f t="shared" si="92"/>
        <v>0.30018774851150792</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0.69481186977108778</v>
      </c>
      <c r="T378" s="22">
        <f t="shared" si="92"/>
        <v>0.7219871849023497</v>
      </c>
      <c r="U378" s="22">
        <f t="shared" si="92"/>
        <v>0.73541065892626067</v>
      </c>
      <c r="V378" s="22">
        <f t="shared" si="92"/>
        <v>0.74525421321611574</v>
      </c>
      <c r="W378" s="22">
        <f t="shared" si="92"/>
        <v>0.75789063432929149</v>
      </c>
      <c r="X378" s="22">
        <f t="shared" si="92"/>
        <v>0.77411512396200799</v>
      </c>
      <c r="Y378" s="22">
        <f t="shared" si="92"/>
        <v>0.79312996318615692</v>
      </c>
      <c r="Z378" s="22">
        <f t="shared" si="92"/>
        <v>0.81463946306029111</v>
      </c>
      <c r="AA378" s="22">
        <f t="shared" si="92"/>
        <v>0.83553991651908022</v>
      </c>
      <c r="AB378" s="22">
        <f t="shared" si="92"/>
        <v>0.85877452956478462</v>
      </c>
      <c r="AC378" s="22">
        <f t="shared" si="92"/>
        <v>0.88168807149192097</v>
      </c>
      <c r="AD378" s="22">
        <f t="shared" si="92"/>
        <v>0.91168344087441522</v>
      </c>
      <c r="AE378" s="22">
        <f t="shared" si="92"/>
        <v>0.94371383783047957</v>
      </c>
      <c r="AF378" s="22">
        <f t="shared" si="92"/>
        <v>0.97756316885434025</v>
      </c>
      <c r="AG378" s="22">
        <f t="shared" si="92"/>
        <v>1.0171319061592836</v>
      </c>
      <c r="AH378" s="22">
        <f t="shared" si="92"/>
        <v>1.0537445956296347</v>
      </c>
      <c r="AI378" s="22">
        <f t="shared" si="92"/>
        <v>1.0942466666418447</v>
      </c>
      <c r="AJ378" s="22">
        <f t="shared" si="92"/>
        <v>1.1389343058612464</v>
      </c>
      <c r="AK378" s="22">
        <f t="shared" si="92"/>
        <v>1.1798977088359501</v>
      </c>
      <c r="AL378" s="22">
        <f t="shared" si="92"/>
        <v>1.2210980276017456</v>
      </c>
      <c r="AM378" s="22">
        <f t="shared" si="92"/>
        <v>1.2626787575514014</v>
      </c>
      <c r="AN378" s="22">
        <f t="shared" si="92"/>
        <v>1.3077921773279642</v>
      </c>
      <c r="AO378" s="22">
        <f t="shared" si="92"/>
        <v>1.3502012246194735</v>
      </c>
      <c r="AP378" s="22">
        <f t="shared" si="92"/>
        <v>1.3939554721411731</v>
      </c>
      <c r="AQ378" s="22">
        <f t="shared" si="92"/>
        <v>1.4392632541679586</v>
      </c>
      <c r="AR378" s="22">
        <f t="shared" si="92"/>
        <v>1.4863406838928872</v>
      </c>
      <c r="AS378" s="22">
        <f t="shared" si="92"/>
        <v>1.5343337799328283</v>
      </c>
      <c r="AT378" s="22">
        <f t="shared" si="92"/>
        <v>1.5352270664045529</v>
      </c>
      <c r="AU378" s="22">
        <f t="shared" si="92"/>
        <v>1.5289642190033834</v>
      </c>
      <c r="AV378" s="22">
        <f t="shared" si="92"/>
        <v>1.5248875988606585</v>
      </c>
      <c r="AW378" s="22">
        <f t="shared" si="92"/>
        <v>1.5186954714586725</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1.0853910244455613</v>
      </c>
      <c r="T380" s="22">
        <f t="shared" si="92"/>
        <v>1.09693735602665</v>
      </c>
      <c r="U380" s="22">
        <f t="shared" si="92"/>
        <v>1.1043919922812833</v>
      </c>
      <c r="V380" s="22">
        <f t="shared" si="92"/>
        <v>1.1109212574584857</v>
      </c>
      <c r="W380" s="22">
        <f t="shared" si="92"/>
        <v>1.1185301810398671</v>
      </c>
      <c r="X380" s="22">
        <f t="shared" si="92"/>
        <v>1.1274725193075703</v>
      </c>
      <c r="Y380" s="22">
        <f t="shared" si="92"/>
        <v>1.1364044870183674</v>
      </c>
      <c r="Z380" s="22">
        <f t="shared" si="92"/>
        <v>1.1463113423490328</v>
      </c>
      <c r="AA380" s="22">
        <f t="shared" si="92"/>
        <v>1.1561936131409218</v>
      </c>
      <c r="AB380" s="22">
        <f t="shared" si="92"/>
        <v>1.1669938950014815</v>
      </c>
      <c r="AC380" s="22">
        <f t="shared" si="92"/>
        <v>1.1778525979787933</v>
      </c>
      <c r="AD380" s="22">
        <f t="shared" si="92"/>
        <v>1.1902878886565658</v>
      </c>
      <c r="AE380" s="22">
        <f t="shared" si="92"/>
        <v>1.2035425738564178</v>
      </c>
      <c r="AF380" s="22">
        <f t="shared" ref="L380:AW387" si="94">AF1483</f>
        <v>1.2175465666497338</v>
      </c>
      <c r="AG380" s="22">
        <f t="shared" si="94"/>
        <v>1.233578530655929</v>
      </c>
      <c r="AH380" s="22">
        <f t="shared" si="94"/>
        <v>1.2487981721452868</v>
      </c>
      <c r="AI380" s="22">
        <f t="shared" si="94"/>
        <v>1.2646160486466733</v>
      </c>
      <c r="AJ380" s="22">
        <f t="shared" si="94"/>
        <v>1.2819627600707664</v>
      </c>
      <c r="AK380" s="22">
        <f t="shared" si="94"/>
        <v>1.2982249372764665</v>
      </c>
      <c r="AL380" s="22">
        <f t="shared" si="94"/>
        <v>1.3147049465844374</v>
      </c>
      <c r="AM380" s="22">
        <f t="shared" si="94"/>
        <v>1.3314478164928489</v>
      </c>
      <c r="AN380" s="22">
        <f t="shared" si="94"/>
        <v>1.3487269655969951</v>
      </c>
      <c r="AO380" s="22">
        <f t="shared" si="94"/>
        <v>1.3652326177831018</v>
      </c>
      <c r="AP380" s="22">
        <f t="shared" si="94"/>
        <v>1.3823135447676738</v>
      </c>
      <c r="AQ380" s="22">
        <f t="shared" si="94"/>
        <v>1.4000403182746579</v>
      </c>
      <c r="AR380" s="22">
        <f t="shared" si="94"/>
        <v>1.4184869036387528</v>
      </c>
      <c r="AS380" s="22">
        <f t="shared" si="94"/>
        <v>1.4365815273393354</v>
      </c>
      <c r="AT380" s="22">
        <f t="shared" si="94"/>
        <v>1.4388464310296312</v>
      </c>
      <c r="AU380" s="22">
        <f t="shared" si="94"/>
        <v>1.4387260097755952</v>
      </c>
      <c r="AV380" s="22">
        <f t="shared" si="94"/>
        <v>1.4393803521911404</v>
      </c>
      <c r="AW380" s="22">
        <f t="shared" si="94"/>
        <v>1.4393468721758584</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0.73915871398806998</v>
      </c>
      <c r="T381" s="22">
        <f t="shared" si="94"/>
        <v>0.74702184479580513</v>
      </c>
      <c r="U381" s="22">
        <f t="shared" si="94"/>
        <v>0.75209850309048576</v>
      </c>
      <c r="V381" s="22">
        <f t="shared" si="94"/>
        <v>0.75654497734996606</v>
      </c>
      <c r="W381" s="22">
        <f t="shared" si="94"/>
        <v>0.76172670636980955</v>
      </c>
      <c r="X381" s="22">
        <f t="shared" si="94"/>
        <v>0.76781649991437861</v>
      </c>
      <c r="Y381" s="22">
        <f t="shared" si="94"/>
        <v>0.77389923103873848</v>
      </c>
      <c r="Z381" s="22">
        <f t="shared" si="94"/>
        <v>0.7806458673024953</v>
      </c>
      <c r="AA381" s="22">
        <f t="shared" si="94"/>
        <v>0.7873757613271356</v>
      </c>
      <c r="AB381" s="22">
        <f t="shared" si="94"/>
        <v>0.79473082717065313</v>
      </c>
      <c r="AC381" s="22">
        <f t="shared" si="94"/>
        <v>0.80212567819440128</v>
      </c>
      <c r="AD381" s="22">
        <f t="shared" si="94"/>
        <v>0.81059419622931417</v>
      </c>
      <c r="AE381" s="22">
        <f t="shared" si="94"/>
        <v>0.81962072754013304</v>
      </c>
      <c r="AF381" s="22">
        <f t="shared" si="94"/>
        <v>0.82915754244892892</v>
      </c>
      <c r="AG381" s="22">
        <f t="shared" si="94"/>
        <v>0.84007541962925247</v>
      </c>
      <c r="AH381" s="22">
        <f t="shared" si="94"/>
        <v>0.8504400996176279</v>
      </c>
      <c r="AI381" s="22">
        <f t="shared" si="94"/>
        <v>0.86121218174237102</v>
      </c>
      <c r="AJ381" s="22">
        <f t="shared" si="94"/>
        <v>0.87302541090990016</v>
      </c>
      <c r="AK381" s="22">
        <f t="shared" si="94"/>
        <v>0.88410006485422588</v>
      </c>
      <c r="AL381" s="22">
        <f t="shared" si="94"/>
        <v>0.895323063950624</v>
      </c>
      <c r="AM381" s="22">
        <f t="shared" si="94"/>
        <v>0.90672507291443771</v>
      </c>
      <c r="AN381" s="22">
        <f t="shared" si="94"/>
        <v>0.91849229167981572</v>
      </c>
      <c r="AO381" s="22">
        <f t="shared" si="94"/>
        <v>0.92973275375167519</v>
      </c>
      <c r="AP381" s="22">
        <f t="shared" si="94"/>
        <v>0.94136498189737039</v>
      </c>
      <c r="AQ381" s="22">
        <f t="shared" si="94"/>
        <v>0.9534370359437665</v>
      </c>
      <c r="AR381" s="22">
        <f t="shared" si="94"/>
        <v>0.96599928678987079</v>
      </c>
      <c r="AS381" s="22">
        <f t="shared" si="94"/>
        <v>0.97832184933497102</v>
      </c>
      <c r="AT381" s="22">
        <f t="shared" si="94"/>
        <v>0.97986426424473227</v>
      </c>
      <c r="AU381" s="22">
        <f t="shared" si="94"/>
        <v>0.97978225654680107</v>
      </c>
      <c r="AV381" s="22">
        <f t="shared" si="94"/>
        <v>0.98022786820885532</v>
      </c>
      <c r="AW381" s="22">
        <f t="shared" si="94"/>
        <v>0.98020506808937535</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12.325247444726241</v>
      </c>
      <c r="T382" s="22">
        <f t="shared" si="94"/>
        <v>12.524639138960005</v>
      </c>
      <c r="U382" s="22">
        <f t="shared" si="94"/>
        <v>12.567810200037233</v>
      </c>
      <c r="V382" s="22">
        <f t="shared" si="94"/>
        <v>12.570554692791868</v>
      </c>
      <c r="W382" s="22">
        <f t="shared" si="94"/>
        <v>12.602631384472735</v>
      </c>
      <c r="X382" s="22">
        <f t="shared" si="94"/>
        <v>12.671353511408064</v>
      </c>
      <c r="Y382" s="22">
        <f t="shared" si="94"/>
        <v>12.755742240315671</v>
      </c>
      <c r="Z382" s="22">
        <f t="shared" si="94"/>
        <v>12.863058762637944</v>
      </c>
      <c r="AA382" s="22">
        <f t="shared" si="94"/>
        <v>12.960495150244173</v>
      </c>
      <c r="AB382" s="22">
        <f t="shared" si="94"/>
        <v>13.078102542441465</v>
      </c>
      <c r="AC382" s="22">
        <f t="shared" si="94"/>
        <v>13.188396301913251</v>
      </c>
      <c r="AD382" s="22">
        <f t="shared" si="94"/>
        <v>13.244220949320413</v>
      </c>
      <c r="AE382" s="22">
        <f t="shared" si="94"/>
        <v>13.309472649960661</v>
      </c>
      <c r="AF382" s="22">
        <f t="shared" si="94"/>
        <v>13.380940490418174</v>
      </c>
      <c r="AG382" s="22">
        <f t="shared" si="94"/>
        <v>13.493647051578849</v>
      </c>
      <c r="AH382" s="22">
        <f t="shared" si="94"/>
        <v>13.565825288313883</v>
      </c>
      <c r="AI382" s="22">
        <f t="shared" si="94"/>
        <v>13.652876993626553</v>
      </c>
      <c r="AJ382" s="22">
        <f t="shared" si="94"/>
        <v>13.762489109468207</v>
      </c>
      <c r="AK382" s="22">
        <f t="shared" si="94"/>
        <v>13.825318292639412</v>
      </c>
      <c r="AL382" s="22">
        <f t="shared" si="94"/>
        <v>13.876388257850191</v>
      </c>
      <c r="AM382" s="22">
        <f t="shared" si="94"/>
        <v>13.916807739405025</v>
      </c>
      <c r="AN382" s="22">
        <f t="shared" si="94"/>
        <v>14.036891138999511</v>
      </c>
      <c r="AO382" s="22">
        <f t="shared" si="94"/>
        <v>14.124418841727168</v>
      </c>
      <c r="AP382" s="22">
        <f t="shared" si="94"/>
        <v>14.211673919622562</v>
      </c>
      <c r="AQ382" s="22">
        <f t="shared" si="94"/>
        <v>14.299711058111765</v>
      </c>
      <c r="AR382" s="22">
        <f t="shared" si="94"/>
        <v>14.389532011572156</v>
      </c>
      <c r="AS382" s="22">
        <f t="shared" si="94"/>
        <v>14.469012278397027</v>
      </c>
      <c r="AT382" s="22">
        <f t="shared" si="94"/>
        <v>14.202224916686683</v>
      </c>
      <c r="AU382" s="22">
        <f t="shared" si="94"/>
        <v>13.887057595510665</v>
      </c>
      <c r="AV382" s="22">
        <f t="shared" si="94"/>
        <v>13.590203624352148</v>
      </c>
      <c r="AW382" s="22">
        <f t="shared" si="94"/>
        <v>13.281924599425876</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7.7501255499693285</v>
      </c>
      <c r="T383" s="22">
        <f t="shared" si="94"/>
        <v>7.8755032083784462</v>
      </c>
      <c r="U383" s="22">
        <f t="shared" si="94"/>
        <v>7.902649206458757</v>
      </c>
      <c r="V383" s="22">
        <f t="shared" si="94"/>
        <v>7.9043749457199617</v>
      </c>
      <c r="W383" s="22">
        <f t="shared" si="94"/>
        <v>7.9245447953614576</v>
      </c>
      <c r="X383" s="22">
        <f t="shared" si="94"/>
        <v>7.9677573242943041</v>
      </c>
      <c r="Y383" s="22">
        <f t="shared" si="94"/>
        <v>8.0208210252032988</v>
      </c>
      <c r="Z383" s="22">
        <f t="shared" si="94"/>
        <v>8.0883017411332307</v>
      </c>
      <c r="AA383" s="22">
        <f t="shared" si="94"/>
        <v>8.1495698203722267</v>
      </c>
      <c r="AB383" s="22">
        <f t="shared" si="94"/>
        <v>8.2235214435928654</v>
      </c>
      <c r="AC383" s="22">
        <f t="shared" si="94"/>
        <v>8.2928742486475198</v>
      </c>
      <c r="AD383" s="22">
        <f t="shared" si="94"/>
        <v>8.3279768320340608</v>
      </c>
      <c r="AE383" s="22">
        <f t="shared" si="94"/>
        <v>8.3690071541090365</v>
      </c>
      <c r="AF383" s="22">
        <f t="shared" si="94"/>
        <v>8.4139461899227097</v>
      </c>
      <c r="AG383" s="22">
        <f t="shared" si="94"/>
        <v>8.4848161666284714</v>
      </c>
      <c r="AH383" s="22">
        <f t="shared" si="94"/>
        <v>8.530201900195328</v>
      </c>
      <c r="AI383" s="22">
        <f t="shared" si="94"/>
        <v>8.584940082819065</v>
      </c>
      <c r="AJ383" s="22">
        <f t="shared" si="94"/>
        <v>8.6538642698084374</v>
      </c>
      <c r="AK383" s="22">
        <f t="shared" si="94"/>
        <v>8.6933713109418971</v>
      </c>
      <c r="AL383" s="22">
        <f t="shared" si="94"/>
        <v>8.7254841463223691</v>
      </c>
      <c r="AM383" s="22">
        <f t="shared" si="94"/>
        <v>8.7508999489761869</v>
      </c>
      <c r="AN383" s="22">
        <f t="shared" si="94"/>
        <v>8.8264084876483775</v>
      </c>
      <c r="AO383" s="22">
        <f t="shared" si="94"/>
        <v>8.881445977831179</v>
      </c>
      <c r="AP383" s="22">
        <f t="shared" si="94"/>
        <v>8.9363120412992192</v>
      </c>
      <c r="AQ383" s="22">
        <f t="shared" si="94"/>
        <v>8.9916698651004179</v>
      </c>
      <c r="AR383" s="22">
        <f t="shared" si="94"/>
        <v>9.0481493531965231</v>
      </c>
      <c r="AS383" s="22">
        <f t="shared" si="94"/>
        <v>9.0981266091826836</v>
      </c>
      <c r="AT383" s="22">
        <f t="shared" si="94"/>
        <v>8.9303705006199348</v>
      </c>
      <c r="AU383" s="22">
        <f t="shared" si="94"/>
        <v>8.7321930344623038</v>
      </c>
      <c r="AV383" s="22">
        <f t="shared" si="94"/>
        <v>8.5455310175897825</v>
      </c>
      <c r="AW383" s="22">
        <f t="shared" si="94"/>
        <v>8.351684917678579</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5.9181769692815109</v>
      </c>
      <c r="T385" s="22">
        <f t="shared" si="94"/>
        <v>5.9271012110466588</v>
      </c>
      <c r="U385" s="22">
        <f t="shared" si="94"/>
        <v>5.9370587028200514</v>
      </c>
      <c r="V385" s="22">
        <f t="shared" si="94"/>
        <v>5.9482796495098214</v>
      </c>
      <c r="W385" s="22">
        <f t="shared" si="94"/>
        <v>5.9608881842296846</v>
      </c>
      <c r="X385" s="22">
        <f t="shared" si="94"/>
        <v>5.9748419496292788</v>
      </c>
      <c r="Y385" s="22">
        <f t="shared" si="94"/>
        <v>5.9834399835939589</v>
      </c>
      <c r="Z385" s="22">
        <f t="shared" si="94"/>
        <v>5.9931618632020998</v>
      </c>
      <c r="AA385" s="22">
        <f t="shared" si="94"/>
        <v>6.003856625338293</v>
      </c>
      <c r="AB385" s="22">
        <f t="shared" si="94"/>
        <v>6.0155727738574276</v>
      </c>
      <c r="AC385" s="22">
        <f t="shared" si="94"/>
        <v>6.0281831289583518</v>
      </c>
      <c r="AD385" s="22">
        <f t="shared" si="94"/>
        <v>6.0365540939646305</v>
      </c>
      <c r="AE385" s="22">
        <f t="shared" si="94"/>
        <v>6.0457750976895239</v>
      </c>
      <c r="AF385" s="22">
        <f t="shared" si="94"/>
        <v>6.0558065326370212</v>
      </c>
      <c r="AG385" s="22">
        <f t="shared" si="94"/>
        <v>6.0667463838916067</v>
      </c>
      <c r="AH385" s="22">
        <f t="shared" si="94"/>
        <v>6.0782837810733277</v>
      </c>
      <c r="AI385" s="22">
        <f t="shared" si="94"/>
        <v>6.0855789406645071</v>
      </c>
      <c r="AJ385" s="22">
        <f t="shared" si="94"/>
        <v>6.0936189140776911</v>
      </c>
      <c r="AK385" s="22">
        <f t="shared" si="94"/>
        <v>6.1021204156892965</v>
      </c>
      <c r="AL385" s="22">
        <f t="shared" si="94"/>
        <v>6.1111928137735152</v>
      </c>
      <c r="AM385" s="22">
        <f t="shared" si="94"/>
        <v>6.1208215062438702</v>
      </c>
      <c r="AN385" s="22">
        <f t="shared" si="94"/>
        <v>6.1264011356017924</v>
      </c>
      <c r="AO385" s="22">
        <f t="shared" si="94"/>
        <v>6.1323705848771555</v>
      </c>
      <c r="AP385" s="22">
        <f t="shared" si="94"/>
        <v>6.1388481267463657</v>
      </c>
      <c r="AQ385" s="22">
        <f t="shared" si="94"/>
        <v>6.1458256221693546</v>
      </c>
      <c r="AR385" s="22">
        <f t="shared" si="94"/>
        <v>6.1532962848637549</v>
      </c>
      <c r="AS385" s="22">
        <f t="shared" si="94"/>
        <v>6.1564793871659846</v>
      </c>
      <c r="AT385" s="22">
        <f t="shared" si="94"/>
        <v>6.1584590809862165</v>
      </c>
      <c r="AU385" s="22">
        <f t="shared" si="94"/>
        <v>6.1605632042173175</v>
      </c>
      <c r="AV385" s="22">
        <f t="shared" si="94"/>
        <v>6.1630950141463323</v>
      </c>
      <c r="AW385" s="22">
        <f t="shared" si="94"/>
        <v>6.1658978552485229</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0.66064329527678245</v>
      </c>
      <c r="T386" s="22">
        <f t="shared" si="94"/>
        <v>0.66163950416309592</v>
      </c>
      <c r="U386" s="22">
        <f t="shared" si="94"/>
        <v>0.66275105425901415</v>
      </c>
      <c r="V386" s="22">
        <f t="shared" si="94"/>
        <v>0.66400364322952532</v>
      </c>
      <c r="W386" s="22">
        <f t="shared" si="94"/>
        <v>0.66541112799538771</v>
      </c>
      <c r="X386" s="22">
        <f t="shared" si="94"/>
        <v>0.66696878022561945</v>
      </c>
      <c r="Y386" s="22">
        <f t="shared" si="94"/>
        <v>0.66792857468949085</v>
      </c>
      <c r="Z386" s="22">
        <f t="shared" si="94"/>
        <v>0.66901382351086669</v>
      </c>
      <c r="AA386" s="22">
        <f t="shared" si="94"/>
        <v>0.67020767474859222</v>
      </c>
      <c r="AB386" s="22">
        <f t="shared" si="94"/>
        <v>0.67151554286504256</v>
      </c>
      <c r="AC386" s="22">
        <f t="shared" si="94"/>
        <v>0.67292323083918171</v>
      </c>
      <c r="AD386" s="22">
        <f t="shared" si="94"/>
        <v>0.6738576777026497</v>
      </c>
      <c r="AE386" s="22">
        <f t="shared" si="94"/>
        <v>0.67488701398613604</v>
      </c>
      <c r="AF386" s="22">
        <f t="shared" si="94"/>
        <v>0.67600681832359799</v>
      </c>
      <c r="AG386" s="22">
        <f t="shared" si="94"/>
        <v>0.67722802874366161</v>
      </c>
      <c r="AH386" s="22">
        <f t="shared" si="94"/>
        <v>0.67851594293288087</v>
      </c>
      <c r="AI386" s="22">
        <f t="shared" si="94"/>
        <v>0.67933029814680956</v>
      </c>
      <c r="AJ386" s="22">
        <f t="shared" si="94"/>
        <v>0.68022779657532806</v>
      </c>
      <c r="AK386" s="22">
        <f t="shared" si="94"/>
        <v>0.68117681517829387</v>
      </c>
      <c r="AL386" s="22">
        <f t="shared" si="94"/>
        <v>0.68218956268441466</v>
      </c>
      <c r="AM386" s="22">
        <f t="shared" si="94"/>
        <v>0.68326440906968477</v>
      </c>
      <c r="AN386" s="22">
        <f t="shared" si="94"/>
        <v>0.68388726045526749</v>
      </c>
      <c r="AO386" s="22">
        <f t="shared" si="94"/>
        <v>0.68455362725381597</v>
      </c>
      <c r="AP386" s="22">
        <f t="shared" si="94"/>
        <v>0.68527671218824437</v>
      </c>
      <c r="AQ386" s="22">
        <f t="shared" si="94"/>
        <v>0.68605560670136023</v>
      </c>
      <c r="AR386" s="22">
        <f t="shared" si="94"/>
        <v>0.68688955324367351</v>
      </c>
      <c r="AS386" s="22">
        <f t="shared" si="94"/>
        <v>0.68724488144779139</v>
      </c>
      <c r="AT386" s="22">
        <f t="shared" si="94"/>
        <v>0.68746587373237966</v>
      </c>
      <c r="AU386" s="22">
        <f t="shared" si="94"/>
        <v>0.68770075601323688</v>
      </c>
      <c r="AV386" s="22">
        <f t="shared" si="94"/>
        <v>0.68798338075784993</v>
      </c>
      <c r="AW386" s="22">
        <f t="shared" si="94"/>
        <v>0.68829626058410398</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0.7464781825064456</v>
      </c>
      <c r="T387" s="22">
        <f t="shared" si="94"/>
        <v>0.74863002156579395</v>
      </c>
      <c r="U387" s="22">
        <f t="shared" ref="L387:AW393" si="95">U1490</f>
        <v>0.75091746658672776</v>
      </c>
      <c r="V387" s="22">
        <f t="shared" si="95"/>
        <v>0.75338809394798667</v>
      </c>
      <c r="W387" s="22">
        <f t="shared" si="95"/>
        <v>0.75606837993222509</v>
      </c>
      <c r="X387" s="22">
        <f t="shared" si="95"/>
        <v>0.75895261595518615</v>
      </c>
      <c r="Y387" s="22">
        <f t="shared" si="95"/>
        <v>0.76077738230367509</v>
      </c>
      <c r="Z387" s="22">
        <f t="shared" si="95"/>
        <v>0.76277372839128377</v>
      </c>
      <c r="AA387" s="22">
        <f t="shared" si="95"/>
        <v>0.76491475023808209</v>
      </c>
      <c r="AB387" s="22">
        <f t="shared" si="95"/>
        <v>0.76721097681759343</v>
      </c>
      <c r="AC387" s="22">
        <f t="shared" si="95"/>
        <v>0.76963976535470546</v>
      </c>
      <c r="AD387" s="22">
        <f t="shared" si="95"/>
        <v>0.7712432299948937</v>
      </c>
      <c r="AE387" s="22">
        <f t="shared" si="95"/>
        <v>0.77297703930552408</v>
      </c>
      <c r="AF387" s="22">
        <f t="shared" si="95"/>
        <v>0.77483459705191127</v>
      </c>
      <c r="AG387" s="22">
        <f t="shared" si="95"/>
        <v>0.77683479875233064</v>
      </c>
      <c r="AH387" s="22">
        <f t="shared" si="95"/>
        <v>0.77892052003868284</v>
      </c>
      <c r="AI387" s="22">
        <f t="shared" si="95"/>
        <v>0.78019721397868425</v>
      </c>
      <c r="AJ387" s="22">
        <f t="shared" si="95"/>
        <v>0.78159134623501669</v>
      </c>
      <c r="AK387" s="22">
        <f t="shared" si="95"/>
        <v>0.78305103731798498</v>
      </c>
      <c r="AL387" s="22">
        <f t="shared" si="95"/>
        <v>0.78459696007748103</v>
      </c>
      <c r="AM387" s="22">
        <f t="shared" si="95"/>
        <v>0.78622681554218177</v>
      </c>
      <c r="AN387" s="22">
        <f t="shared" si="95"/>
        <v>0.78709674749701031</v>
      </c>
      <c r="AO387" s="22">
        <f t="shared" si="95"/>
        <v>0.78802372939145959</v>
      </c>
      <c r="AP387" s="22">
        <f t="shared" si="95"/>
        <v>0.78902971089169649</v>
      </c>
      <c r="AQ387" s="22">
        <f t="shared" si="95"/>
        <v>0.79011340226109594</v>
      </c>
      <c r="AR387" s="22">
        <f t="shared" si="95"/>
        <v>0.79127373722038208</v>
      </c>
      <c r="AS387" s="22">
        <f t="shared" si="95"/>
        <v>0.79164192505284225</v>
      </c>
      <c r="AT387" s="22">
        <f t="shared" si="95"/>
        <v>0.79178199817423089</v>
      </c>
      <c r="AU387" s="22">
        <f t="shared" si="95"/>
        <v>0.79193604722959032</v>
      </c>
      <c r="AV387" s="22">
        <f t="shared" si="95"/>
        <v>0.79215924316674524</v>
      </c>
      <c r="AW387" s="22">
        <f t="shared" si="95"/>
        <v>0.79242332845927566</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1.2354062291178025</v>
      </c>
      <c r="T388" s="22">
        <f t="shared" si="95"/>
        <v>1.238967479051527</v>
      </c>
      <c r="U388" s="22">
        <f t="shared" si="95"/>
        <v>1.2427531540971624</v>
      </c>
      <c r="V388" s="22">
        <f t="shared" si="95"/>
        <v>1.2468419921951222</v>
      </c>
      <c r="W388" s="22">
        <f t="shared" si="95"/>
        <v>1.2512778110553961</v>
      </c>
      <c r="X388" s="22">
        <f t="shared" si="95"/>
        <v>1.2560511630869964</v>
      </c>
      <c r="Y388" s="22">
        <f t="shared" si="95"/>
        <v>1.2590711143279534</v>
      </c>
      <c r="Z388" s="22">
        <f t="shared" si="95"/>
        <v>1.2623750265519189</v>
      </c>
      <c r="AA388" s="22">
        <f t="shared" si="95"/>
        <v>1.2659183742185991</v>
      </c>
      <c r="AB388" s="22">
        <f t="shared" si="95"/>
        <v>1.2697185825653041</v>
      </c>
      <c r="AC388" s="22">
        <f t="shared" si="95"/>
        <v>1.2737381782591577</v>
      </c>
      <c r="AD388" s="22">
        <f t="shared" si="95"/>
        <v>1.2763918796680953</v>
      </c>
      <c r="AE388" s="22">
        <f t="shared" si="95"/>
        <v>1.2792612988589727</v>
      </c>
      <c r="AF388" s="22">
        <f t="shared" si="95"/>
        <v>1.2823355191973718</v>
      </c>
      <c r="AG388" s="22">
        <f t="shared" si="95"/>
        <v>1.2856458123822216</v>
      </c>
      <c r="AH388" s="22">
        <f t="shared" si="95"/>
        <v>1.2890976387446629</v>
      </c>
      <c r="AI388" s="22">
        <f t="shared" si="95"/>
        <v>1.2912105412823622</v>
      </c>
      <c r="AJ388" s="22">
        <f t="shared" si="95"/>
        <v>1.2935178018481084</v>
      </c>
      <c r="AK388" s="22">
        <f t="shared" si="95"/>
        <v>1.2959335609402649</v>
      </c>
      <c r="AL388" s="22">
        <f t="shared" si="95"/>
        <v>1.298492031705484</v>
      </c>
      <c r="AM388" s="22">
        <f t="shared" si="95"/>
        <v>1.3011894093929235</v>
      </c>
      <c r="AN388" s="22">
        <f t="shared" si="95"/>
        <v>1.3026291291075638</v>
      </c>
      <c r="AO388" s="22">
        <f t="shared" si="95"/>
        <v>1.304163265313443</v>
      </c>
      <c r="AP388" s="22">
        <f t="shared" si="95"/>
        <v>1.3058281442622117</v>
      </c>
      <c r="AQ388" s="22">
        <f t="shared" si="95"/>
        <v>1.307621631465953</v>
      </c>
      <c r="AR388" s="22">
        <f t="shared" si="95"/>
        <v>1.3095419622541242</v>
      </c>
      <c r="AS388" s="22">
        <f t="shared" si="95"/>
        <v>1.3101513056379845</v>
      </c>
      <c r="AT388" s="22">
        <f t="shared" si="95"/>
        <v>1.3103831238086305</v>
      </c>
      <c r="AU388" s="22">
        <f t="shared" si="95"/>
        <v>1.3106380718661095</v>
      </c>
      <c r="AV388" s="22">
        <f t="shared" si="95"/>
        <v>1.311007456608406</v>
      </c>
      <c r="AW388" s="22">
        <f t="shared" si="95"/>
        <v>1.3114445124032788</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0.18237965681913762</v>
      </c>
      <c r="T389" s="22">
        <f t="shared" si="95"/>
        <v>0.18465941344182754</v>
      </c>
      <c r="U389" s="22">
        <f t="shared" si="95"/>
        <v>0.18574555739497409</v>
      </c>
      <c r="V389" s="22">
        <f t="shared" si="95"/>
        <v>0.18650574563616654</v>
      </c>
      <c r="W389" s="22">
        <f t="shared" si="95"/>
        <v>0.18747992207419362</v>
      </c>
      <c r="X389" s="22">
        <f t="shared" si="95"/>
        <v>0.18873342715272604</v>
      </c>
      <c r="Y389" s="22">
        <f t="shared" si="95"/>
        <v>0.19029518325327599</v>
      </c>
      <c r="Z389" s="22">
        <f t="shared" si="95"/>
        <v>0.19204574669671481</v>
      </c>
      <c r="AA389" s="22">
        <f t="shared" si="95"/>
        <v>0.19372448684563412</v>
      </c>
      <c r="AB389" s="22">
        <f t="shared" si="95"/>
        <v>0.19557701634583011</v>
      </c>
      <c r="AC389" s="22">
        <f t="shared" si="95"/>
        <v>0.19738098938647575</v>
      </c>
      <c r="AD389" s="22">
        <f t="shared" si="95"/>
        <v>0.19984051089817545</v>
      </c>
      <c r="AE389" s="22">
        <f t="shared" si="95"/>
        <v>0.20244993820635537</v>
      </c>
      <c r="AF389" s="22">
        <f t="shared" si="95"/>
        <v>0.20519013494250241</v>
      </c>
      <c r="AG389" s="22">
        <f t="shared" si="95"/>
        <v>0.20838244537912598</v>
      </c>
      <c r="AH389" s="22">
        <f t="shared" si="95"/>
        <v>0.21130756767700037</v>
      </c>
      <c r="AI389" s="22">
        <f t="shared" si="95"/>
        <v>0.21463122031994444</v>
      </c>
      <c r="AJ389" s="22">
        <f t="shared" si="95"/>
        <v>0.21828300499608402</v>
      </c>
      <c r="AK389" s="22">
        <f t="shared" si="95"/>
        <v>0.22160992279515479</v>
      </c>
      <c r="AL389" s="22">
        <f t="shared" si="95"/>
        <v>0.22493806582344569</v>
      </c>
      <c r="AM389" s="22">
        <f t="shared" si="95"/>
        <v>0.22827856439909208</v>
      </c>
      <c r="AN389" s="22">
        <f t="shared" si="95"/>
        <v>0.23200098290928767</v>
      </c>
      <c r="AO389" s="22">
        <f t="shared" si="95"/>
        <v>0.23548850849177477</v>
      </c>
      <c r="AP389" s="22">
        <f t="shared" si="95"/>
        <v>0.23907316117222818</v>
      </c>
      <c r="AQ389" s="22">
        <f t="shared" si="95"/>
        <v>0.242771330480338</v>
      </c>
      <c r="AR389" s="22">
        <f t="shared" si="95"/>
        <v>0.24659997472758782</v>
      </c>
      <c r="AS389" s="22">
        <f t="shared" si="95"/>
        <v>0.25062007093017036</v>
      </c>
      <c r="AT389" s="22">
        <f t="shared" si="95"/>
        <v>0.25076800359284523</v>
      </c>
      <c r="AU389" s="22">
        <f t="shared" si="95"/>
        <v>0.25031853911785651</v>
      </c>
      <c r="AV389" s="22">
        <f t="shared" si="95"/>
        <v>0.25003861639292702</v>
      </c>
      <c r="AW389" s="22">
        <f t="shared" si="95"/>
        <v>0.24957555276768462</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0.66033099204763357</v>
      </c>
      <c r="U407" s="22">
        <f t="shared" si="97"/>
        <v>0.66015814291429842</v>
      </c>
      <c r="V407" s="22">
        <f t="shared" si="97"/>
        <v>0.66004302883480792</v>
      </c>
      <c r="W407" s="22">
        <f t="shared" si="97"/>
        <v>0.65994333251476955</v>
      </c>
      <c r="X407" s="22">
        <f t="shared" si="97"/>
        <v>0.6598331232465795</v>
      </c>
      <c r="Y407" s="22">
        <f t="shared" si="97"/>
        <v>0.65970938088638198</v>
      </c>
      <c r="Z407" s="22">
        <f t="shared" ref="L407:AW414" si="98">Z1510</f>
        <v>0.65958022711116759</v>
      </c>
      <c r="AA407" s="22">
        <f t="shared" si="98"/>
        <v>0.65944237811394946</v>
      </c>
      <c r="AB407" s="22">
        <f t="shared" si="98"/>
        <v>0.6593081698605231</v>
      </c>
      <c r="AC407" s="22">
        <f t="shared" si="98"/>
        <v>0.65916618135661631</v>
      </c>
      <c r="AD407" s="22">
        <f t="shared" si="98"/>
        <v>0.65902678805818449</v>
      </c>
      <c r="AE407" s="22">
        <f t="shared" si="98"/>
        <v>0.65886559093377073</v>
      </c>
      <c r="AF407" s="22">
        <f t="shared" si="98"/>
        <v>0.65869872877506552</v>
      </c>
      <c r="AG407" s="22">
        <f t="shared" si="98"/>
        <v>0.65852727991652549</v>
      </c>
      <c r="AH407" s="22">
        <f t="shared" si="98"/>
        <v>0.65833751540091701</v>
      </c>
      <c r="AI407" s="22">
        <f t="shared" si="98"/>
        <v>0.65816098395690403</v>
      </c>
      <c r="AJ407" s="22">
        <f t="shared" si="98"/>
        <v>0.65797638880913212</v>
      </c>
      <c r="AK407" s="22">
        <f t="shared" si="98"/>
        <v>0.65778024658613199</v>
      </c>
      <c r="AL407" s="22">
        <f t="shared" si="98"/>
        <v>0.6575996737161971</v>
      </c>
      <c r="AM407" s="22">
        <f t="shared" si="98"/>
        <v>0.65742092862125623</v>
      </c>
      <c r="AN407" s="22">
        <f t="shared" si="98"/>
        <v>0.65724351924445956</v>
      </c>
      <c r="AO407" s="22">
        <f t="shared" si="98"/>
        <v>0.65705997240052727</v>
      </c>
      <c r="AP407" s="22">
        <f t="shared" si="98"/>
        <v>0.65688763640687031</v>
      </c>
      <c r="AQ407" s="22">
        <f t="shared" si="98"/>
        <v>0.65671358006629965</v>
      </c>
      <c r="AR407" s="22">
        <f t="shared" si="98"/>
        <v>0.65653731541106508</v>
      </c>
      <c r="AS407" s="22">
        <f t="shared" si="98"/>
        <v>0.65635837085441318</v>
      </c>
      <c r="AT407" s="22">
        <f t="shared" si="98"/>
        <v>0.65618176804877137</v>
      </c>
      <c r="AU407" s="22">
        <f t="shared" si="98"/>
        <v>0.65614399445608407</v>
      </c>
      <c r="AV407" s="22">
        <f t="shared" si="98"/>
        <v>0.65612746151081058</v>
      </c>
      <c r="AW407" s="22">
        <f t="shared" si="98"/>
        <v>0.65610489958991924</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8.716369095028766E-3</v>
      </c>
      <c r="U408" s="22">
        <f t="shared" si="98"/>
        <v>8.7140874864687409E-3</v>
      </c>
      <c r="V408" s="22">
        <f t="shared" si="98"/>
        <v>8.7125679806194633E-3</v>
      </c>
      <c r="W408" s="22">
        <f t="shared" si="98"/>
        <v>8.71125198919496E-3</v>
      </c>
      <c r="X408" s="22">
        <f t="shared" si="98"/>
        <v>8.7097972268548509E-3</v>
      </c>
      <c r="Y408" s="22">
        <f t="shared" si="98"/>
        <v>8.7081638277002413E-3</v>
      </c>
      <c r="Z408" s="22">
        <f t="shared" si="98"/>
        <v>8.7064589978674157E-3</v>
      </c>
      <c r="AA408" s="22">
        <f t="shared" si="98"/>
        <v>8.7046393911041336E-3</v>
      </c>
      <c r="AB408" s="22">
        <f t="shared" si="98"/>
        <v>8.7028678421589047E-3</v>
      </c>
      <c r="AC408" s="22">
        <f t="shared" si="98"/>
        <v>8.7009935939073389E-3</v>
      </c>
      <c r="AD408" s="22">
        <f t="shared" si="98"/>
        <v>8.6991536023680385E-3</v>
      </c>
      <c r="AE408" s="22">
        <f t="shared" si="98"/>
        <v>8.697025800325775E-3</v>
      </c>
      <c r="AF408" s="22">
        <f t="shared" si="98"/>
        <v>8.6948232198308644E-3</v>
      </c>
      <c r="AG408" s="22">
        <f t="shared" si="98"/>
        <v>8.6925600948981347E-3</v>
      </c>
      <c r="AH408" s="22">
        <f t="shared" si="98"/>
        <v>8.6900552032921075E-3</v>
      </c>
      <c r="AI408" s="22">
        <f t="shared" si="98"/>
        <v>8.6877249882311349E-3</v>
      </c>
      <c r="AJ408" s="22">
        <f t="shared" si="98"/>
        <v>8.6852883322805479E-3</v>
      </c>
      <c r="AK408" s="22">
        <f t="shared" si="98"/>
        <v>8.6826992549369417E-3</v>
      </c>
      <c r="AL408" s="22">
        <f t="shared" si="98"/>
        <v>8.6803156930538028E-3</v>
      </c>
      <c r="AM408" s="22">
        <f t="shared" si="98"/>
        <v>8.6779562578005835E-3</v>
      </c>
      <c r="AN408" s="22">
        <f t="shared" si="98"/>
        <v>8.6756144540268663E-3</v>
      </c>
      <c r="AO408" s="22">
        <f t="shared" si="98"/>
        <v>8.6731916356869616E-3</v>
      </c>
      <c r="AP408" s="22">
        <f t="shared" si="98"/>
        <v>8.6709168005706886E-3</v>
      </c>
      <c r="AQ408" s="22">
        <f t="shared" si="98"/>
        <v>8.6686192568751572E-3</v>
      </c>
      <c r="AR408" s="22">
        <f t="shared" si="98"/>
        <v>8.6662925634260583E-3</v>
      </c>
      <c r="AS408" s="22">
        <f t="shared" si="98"/>
        <v>8.6639304952782579E-3</v>
      </c>
      <c r="AT408" s="22">
        <f t="shared" si="98"/>
        <v>8.6615993382437827E-3</v>
      </c>
      <c r="AU408" s="22">
        <f t="shared" si="98"/>
        <v>8.6611007268203102E-3</v>
      </c>
      <c r="AV408" s="22">
        <f t="shared" si="98"/>
        <v>8.6608824919427018E-3</v>
      </c>
      <c r="AW408" s="22">
        <f t="shared" si="98"/>
        <v>8.6605846745869321E-3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1.0697375599739958</v>
      </c>
      <c r="T409" s="22">
        <f t="shared" si="98"/>
        <v>1.0902746861236994</v>
      </c>
      <c r="U409" s="22">
        <f t="shared" si="98"/>
        <v>1.0993610376049749</v>
      </c>
      <c r="V409" s="22">
        <f t="shared" si="98"/>
        <v>1.1055317488808671</v>
      </c>
      <c r="W409" s="22">
        <f t="shared" si="98"/>
        <v>1.114042783533054</v>
      </c>
      <c r="X409" s="22">
        <f t="shared" si="98"/>
        <v>1.1255019608985373</v>
      </c>
      <c r="Y409" s="22">
        <f t="shared" si="98"/>
        <v>1.1383094321884937</v>
      </c>
      <c r="Z409" s="22">
        <f t="shared" si="98"/>
        <v>1.1530954706169447</v>
      </c>
      <c r="AA409" s="22">
        <f t="shared" si="98"/>
        <v>1.1673335790255206</v>
      </c>
      <c r="AB409" s="22">
        <f t="shared" si="98"/>
        <v>1.1833804240663248</v>
      </c>
      <c r="AC409" s="22">
        <f t="shared" si="98"/>
        <v>1.199093655931013</v>
      </c>
      <c r="AD409" s="22">
        <f t="shared" si="98"/>
        <v>1.2154336714808203</v>
      </c>
      <c r="AE409" s="22">
        <f t="shared" si="98"/>
        <v>1.2330657939167029</v>
      </c>
      <c r="AF409" s="22">
        <f t="shared" si="98"/>
        <v>1.2517808839126041</v>
      </c>
      <c r="AG409" s="22">
        <f t="shared" si="98"/>
        <v>1.2745400949615155</v>
      </c>
      <c r="AH409" s="22">
        <f t="shared" si="98"/>
        <v>1.2946207977670678</v>
      </c>
      <c r="AI409" s="22">
        <f t="shared" si="98"/>
        <v>1.3166200838524398</v>
      </c>
      <c r="AJ409" s="22">
        <f t="shared" si="98"/>
        <v>1.3413254138497963</v>
      </c>
      <c r="AK409" s="22">
        <f t="shared" si="98"/>
        <v>1.3627867701321592</v>
      </c>
      <c r="AL409" s="22">
        <f t="shared" si="98"/>
        <v>1.3839933632562493</v>
      </c>
      <c r="AM409" s="22">
        <f t="shared" si="98"/>
        <v>1.4050476650877615</v>
      </c>
      <c r="AN409" s="22">
        <f t="shared" si="98"/>
        <v>1.430308011119523</v>
      </c>
      <c r="AO409" s="22">
        <f t="shared" si="98"/>
        <v>1.4532752046805777</v>
      </c>
      <c r="AP409" s="22">
        <f t="shared" si="98"/>
        <v>1.4768848910932086</v>
      </c>
      <c r="AQ409" s="22">
        <f t="shared" si="98"/>
        <v>1.501267584025247</v>
      </c>
      <c r="AR409" s="22">
        <f t="shared" si="98"/>
        <v>1.5265557034118331</v>
      </c>
      <c r="AS409" s="22">
        <f t="shared" si="98"/>
        <v>1.5515803198931286</v>
      </c>
      <c r="AT409" s="22">
        <f t="shared" si="98"/>
        <v>1.5434619285661819</v>
      </c>
      <c r="AU409" s="22">
        <f t="shared" si="98"/>
        <v>1.5304743474299325</v>
      </c>
      <c r="AV409" s="22">
        <f t="shared" si="98"/>
        <v>1.5191308401808876</v>
      </c>
      <c r="AW409" s="22">
        <f t="shared" si="98"/>
        <v>1.5064636065992889</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3.9455372541989715</v>
      </c>
      <c r="T410" s="22">
        <f t="shared" si="98"/>
        <v>3.983537794955585</v>
      </c>
      <c r="U410" s="22">
        <f t="shared" si="98"/>
        <v>3.9954682915040767</v>
      </c>
      <c r="V410" s="22">
        <f t="shared" si="98"/>
        <v>4.000971526521468</v>
      </c>
      <c r="W410" s="22">
        <f t="shared" si="98"/>
        <v>4.0118965060674787</v>
      </c>
      <c r="X410" s="22">
        <f t="shared" si="98"/>
        <v>4.0294776869881064</v>
      </c>
      <c r="Y410" s="22">
        <f t="shared" si="98"/>
        <v>4.0479172602769937</v>
      </c>
      <c r="Z410" s="22">
        <f t="shared" si="98"/>
        <v>4.070633923298562</v>
      </c>
      <c r="AA410" s="22">
        <f t="shared" si="98"/>
        <v>4.092015931071999</v>
      </c>
      <c r="AB410" s="22">
        <f t="shared" si="98"/>
        <v>4.1171819635966012</v>
      </c>
      <c r="AC410" s="22">
        <f t="shared" si="98"/>
        <v>4.1414260555186848</v>
      </c>
      <c r="AD410" s="22">
        <f t="shared" si="98"/>
        <v>4.1558135793554394</v>
      </c>
      <c r="AE410" s="22">
        <f t="shared" si="98"/>
        <v>4.1721625024416404</v>
      </c>
      <c r="AF410" s="22">
        <f t="shared" si="98"/>
        <v>4.1899219136601493</v>
      </c>
      <c r="AG410" s="22">
        <f t="shared" si="98"/>
        <v>4.2151073249647553</v>
      </c>
      <c r="AH410" s="22">
        <f t="shared" si="98"/>
        <v>4.233679750406238</v>
      </c>
      <c r="AI410" s="22">
        <f t="shared" si="98"/>
        <v>4.2534822878476417</v>
      </c>
      <c r="AJ410" s="22">
        <f t="shared" si="98"/>
        <v>4.2775100420578918</v>
      </c>
      <c r="AK410" s="22">
        <f t="shared" si="98"/>
        <v>4.2938079252411132</v>
      </c>
      <c r="AL410" s="22">
        <f t="shared" si="98"/>
        <v>4.3084000425693434</v>
      </c>
      <c r="AM410" s="22">
        <f t="shared" si="98"/>
        <v>4.3214723129941151</v>
      </c>
      <c r="AN410" s="22">
        <f t="shared" si="98"/>
        <v>4.3463830537923682</v>
      </c>
      <c r="AO410" s="22">
        <f t="shared" si="98"/>
        <v>4.3659310764605577</v>
      </c>
      <c r="AP410" s="22">
        <f t="shared" si="98"/>
        <v>4.385705734096546</v>
      </c>
      <c r="AQ410" s="22">
        <f t="shared" si="98"/>
        <v>4.4058914606443951</v>
      </c>
      <c r="AR410" s="22">
        <f t="shared" si="98"/>
        <v>4.4266651722673496</v>
      </c>
      <c r="AS410" s="22">
        <f t="shared" si="98"/>
        <v>4.4443598547580718</v>
      </c>
      <c r="AT410" s="22">
        <f t="shared" si="98"/>
        <v>4.4018303416026736</v>
      </c>
      <c r="AU410" s="22">
        <f t="shared" si="98"/>
        <v>4.3509353276040725</v>
      </c>
      <c r="AV410" s="22">
        <f t="shared" si="98"/>
        <v>4.3033191427343587</v>
      </c>
      <c r="AW410" s="22">
        <f t="shared" si="98"/>
        <v>4.2537717619152566</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2.2781419225643352E-4</v>
      </c>
      <c r="U411" s="22">
        <f t="shared" si="98"/>
        <v>2.2775455930543296E-4</v>
      </c>
      <c r="V411" s="22">
        <f t="shared" si="98"/>
        <v>2.2771484494800868E-4</v>
      </c>
      <c r="W411" s="22">
        <f t="shared" si="98"/>
        <v>2.2768044971759548E-4</v>
      </c>
      <c r="X411" s="22">
        <f t="shared" si="98"/>
        <v>2.2764242752006987E-4</v>
      </c>
      <c r="Y411" s="22">
        <f t="shared" si="98"/>
        <v>2.2759973640580172E-4</v>
      </c>
      <c r="Z411" s="22">
        <f t="shared" si="98"/>
        <v>2.2755517835335276E-4</v>
      </c>
      <c r="AA411" s="22">
        <f t="shared" si="98"/>
        <v>2.2750762044931251E-4</v>
      </c>
      <c r="AB411" s="22">
        <f t="shared" si="98"/>
        <v>2.274613186018804E-4</v>
      </c>
      <c r="AC411" s="22">
        <f t="shared" si="98"/>
        <v>2.274123325680326E-4</v>
      </c>
      <c r="AD411" s="22">
        <f t="shared" si="98"/>
        <v>2.2736424188007362E-4</v>
      </c>
      <c r="AE411" s="22">
        <f t="shared" si="98"/>
        <v>2.273086288721509E-4</v>
      </c>
      <c r="AF411" s="22">
        <f t="shared" si="98"/>
        <v>2.2725106142739755E-4</v>
      </c>
      <c r="AG411" s="22">
        <f t="shared" si="98"/>
        <v>2.2719191157120124E-4</v>
      </c>
      <c r="AH411" s="22">
        <f t="shared" si="98"/>
        <v>2.2712644281331636E-4</v>
      </c>
      <c r="AI411" s="22">
        <f t="shared" si="98"/>
        <v>2.2706553946513184E-4</v>
      </c>
      <c r="AJ411" s="22">
        <f t="shared" si="98"/>
        <v>2.2700185413915055E-4</v>
      </c>
      <c r="AK411" s="22">
        <f t="shared" si="98"/>
        <v>2.2693418507221548E-4</v>
      </c>
      <c r="AL411" s="22">
        <f t="shared" si="98"/>
        <v>2.2687188743208798E-4</v>
      </c>
      <c r="AM411" s="22">
        <f t="shared" si="98"/>
        <v>2.2681022037433337E-4</v>
      </c>
      <c r="AN411" s="22">
        <f t="shared" si="98"/>
        <v>2.2674901413933848E-4</v>
      </c>
      <c r="AO411" s="22">
        <f t="shared" si="98"/>
        <v>2.2668569047818186E-4</v>
      </c>
      <c r="AP411" s="22">
        <f t="shared" si="98"/>
        <v>2.2662623456037019E-4</v>
      </c>
      <c r="AQ411" s="22">
        <f t="shared" si="98"/>
        <v>2.2656618512287334E-4</v>
      </c>
      <c r="AR411" s="22">
        <f t="shared" si="98"/>
        <v>2.2650537381681743E-4</v>
      </c>
      <c r="AS411" s="22">
        <f t="shared" si="98"/>
        <v>2.264436379447725E-4</v>
      </c>
      <c r="AT411" s="22">
        <f t="shared" si="98"/>
        <v>2.263827099768261E-4</v>
      </c>
      <c r="AU411" s="22">
        <f t="shared" si="98"/>
        <v>2.2636967808734897E-4</v>
      </c>
      <c r="AV411" s="22">
        <f t="shared" si="98"/>
        <v>2.2636397422122966E-4</v>
      </c>
      <c r="AW411" s="22">
        <f t="shared" si="98"/>
        <v>2.2635619035852204E-4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1.5035736688924619E-6</v>
      </c>
      <c r="U412" s="22">
        <f t="shared" si="98"/>
        <v>1.503180091415858E-6</v>
      </c>
      <c r="V412" s="22">
        <f t="shared" si="98"/>
        <v>1.5029179766568576E-6</v>
      </c>
      <c r="W412" s="22">
        <f t="shared" si="98"/>
        <v>1.5026909681361304E-6</v>
      </c>
      <c r="X412" s="22">
        <f t="shared" si="98"/>
        <v>1.5024400216324613E-6</v>
      </c>
      <c r="Y412" s="22">
        <f t="shared" si="98"/>
        <v>1.5021582602782918E-6</v>
      </c>
      <c r="Z412" s="22">
        <f t="shared" si="98"/>
        <v>1.5018641771321288E-6</v>
      </c>
      <c r="AA412" s="22">
        <f t="shared" si="98"/>
        <v>1.5015502949654626E-6</v>
      </c>
      <c r="AB412" s="22">
        <f t="shared" si="98"/>
        <v>1.5012447027724111E-6</v>
      </c>
      <c r="AC412" s="22">
        <f t="shared" si="98"/>
        <v>1.5009213949490153E-6</v>
      </c>
      <c r="AD412" s="22">
        <f t="shared" si="98"/>
        <v>1.5006039964084863E-6</v>
      </c>
      <c r="AE412" s="22">
        <f t="shared" si="98"/>
        <v>1.5002369505561962E-6</v>
      </c>
      <c r="AF412" s="22">
        <f t="shared" si="98"/>
        <v>1.4998570054208242E-6</v>
      </c>
      <c r="AG412" s="22">
        <f t="shared" si="98"/>
        <v>1.4994666163699281E-6</v>
      </c>
      <c r="AH412" s="22">
        <f t="shared" si="98"/>
        <v>1.4990345225678884E-6</v>
      </c>
      <c r="AI412" s="22">
        <f t="shared" si="98"/>
        <v>1.4986325604698704E-6</v>
      </c>
      <c r="AJ412" s="22">
        <f t="shared" si="98"/>
        <v>1.4982122373183941E-6</v>
      </c>
      <c r="AK412" s="22">
        <f t="shared" si="98"/>
        <v>1.4977656214766223E-6</v>
      </c>
      <c r="AL412" s="22">
        <f t="shared" si="98"/>
        <v>1.4973544570517807E-6</v>
      </c>
      <c r="AM412" s="22">
        <f t="shared" si="98"/>
        <v>1.4969474544706005E-6</v>
      </c>
      <c r="AN412" s="22">
        <f t="shared" si="98"/>
        <v>1.4965434933196341E-6</v>
      </c>
      <c r="AO412" s="22">
        <f t="shared" si="98"/>
        <v>1.4961255571560006E-6</v>
      </c>
      <c r="AP412" s="22">
        <f t="shared" si="98"/>
        <v>1.4957331480984435E-6</v>
      </c>
      <c r="AQ412" s="22">
        <f t="shared" si="98"/>
        <v>1.4953368218109643E-6</v>
      </c>
      <c r="AR412" s="22">
        <f t="shared" si="98"/>
        <v>1.4949354671909952E-6</v>
      </c>
      <c r="AS412" s="22">
        <f t="shared" si="98"/>
        <v>1.4945280104354992E-6</v>
      </c>
      <c r="AT412" s="22">
        <f t="shared" si="98"/>
        <v>1.4941258858470524E-6</v>
      </c>
      <c r="AU412" s="22">
        <f t="shared" si="98"/>
        <v>1.4940398753765033E-6</v>
      </c>
      <c r="AV412" s="22">
        <f t="shared" si="98"/>
        <v>1.494002229860116E-6</v>
      </c>
      <c r="AW412" s="22">
        <f t="shared" si="98"/>
        <v>1.4939508563662457E-6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0.18452972909551421</v>
      </c>
      <c r="T413" s="22">
        <f t="shared" si="98"/>
        <v>0.18807238335633814</v>
      </c>
      <c r="U413" s="22">
        <f t="shared" si="98"/>
        <v>0.18963977898685819</v>
      </c>
      <c r="V413" s="22">
        <f t="shared" si="98"/>
        <v>0.19070422668194953</v>
      </c>
      <c r="W413" s="22">
        <f t="shared" si="98"/>
        <v>0.19217238015945179</v>
      </c>
      <c r="X413" s="22">
        <f t="shared" si="98"/>
        <v>0.19414908825499771</v>
      </c>
      <c r="Y413" s="22">
        <f t="shared" si="98"/>
        <v>0.19635837705251516</v>
      </c>
      <c r="Z413" s="22">
        <f t="shared" si="98"/>
        <v>0.19890896868142294</v>
      </c>
      <c r="AA413" s="22">
        <f t="shared" si="98"/>
        <v>0.20136504238190225</v>
      </c>
      <c r="AB413" s="22">
        <f t="shared" si="98"/>
        <v>0.20413312315144103</v>
      </c>
      <c r="AC413" s="22">
        <f t="shared" si="98"/>
        <v>0.20684365564809976</v>
      </c>
      <c r="AD413" s="22">
        <f t="shared" si="98"/>
        <v>0.20966230833044147</v>
      </c>
      <c r="AE413" s="22">
        <f t="shared" si="98"/>
        <v>0.21270384945063117</v>
      </c>
      <c r="AF413" s="22">
        <f t="shared" si="98"/>
        <v>0.21593220247492415</v>
      </c>
      <c r="AG413" s="22">
        <f t="shared" si="98"/>
        <v>0.21985816638086139</v>
      </c>
      <c r="AH413" s="22">
        <f t="shared" si="98"/>
        <v>0.22332208761481911</v>
      </c>
      <c r="AI413" s="22">
        <f t="shared" si="98"/>
        <v>0.2271169644645458</v>
      </c>
      <c r="AJ413" s="22">
        <f t="shared" si="98"/>
        <v>0.23137863388908983</v>
      </c>
      <c r="AK413" s="22">
        <f t="shared" si="98"/>
        <v>0.23508071784779747</v>
      </c>
      <c r="AL413" s="22">
        <f t="shared" si="98"/>
        <v>0.23873885516170298</v>
      </c>
      <c r="AM413" s="22">
        <f t="shared" si="98"/>
        <v>0.24237072222763881</v>
      </c>
      <c r="AN413" s="22">
        <f t="shared" si="98"/>
        <v>0.24672813191811771</v>
      </c>
      <c r="AO413" s="22">
        <f t="shared" si="98"/>
        <v>0.25068997280739963</v>
      </c>
      <c r="AP413" s="22">
        <f t="shared" si="98"/>
        <v>0.25476264371357848</v>
      </c>
      <c r="AQ413" s="22">
        <f t="shared" si="98"/>
        <v>0.25896865824435505</v>
      </c>
      <c r="AR413" s="22">
        <f t="shared" si="98"/>
        <v>0.26333085883854118</v>
      </c>
      <c r="AS413" s="22">
        <f t="shared" si="98"/>
        <v>0.26764760518156461</v>
      </c>
      <c r="AT413" s="22">
        <f t="shared" si="98"/>
        <v>0.26624718267766634</v>
      </c>
      <c r="AU413" s="22">
        <f t="shared" si="98"/>
        <v>0.26400682493166328</v>
      </c>
      <c r="AV413" s="22">
        <f t="shared" si="98"/>
        <v>0.26205006993120306</v>
      </c>
      <c r="AW413" s="22">
        <f t="shared" si="98"/>
        <v>0.25986497213837728</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0.10256796891953314</v>
      </c>
      <c r="U415" s="22">
        <f t="shared" si="99"/>
        <v>0.10301316391776208</v>
      </c>
      <c r="V415" s="22">
        <f t="shared" si="99"/>
        <v>0.10330965491789675</v>
      </c>
      <c r="W415" s="22">
        <f t="shared" si="99"/>
        <v>0.10356643551127631</v>
      </c>
      <c r="X415" s="22">
        <f t="shared" si="99"/>
        <v>0.10385029354405896</v>
      </c>
      <c r="Y415" s="22">
        <f t="shared" si="99"/>
        <v>0.10416900778211166</v>
      </c>
      <c r="Z415" s="22">
        <f t="shared" si="99"/>
        <v>0.10450165981002997</v>
      </c>
      <c r="AA415" s="22">
        <f t="shared" si="99"/>
        <v>0.10485670749171808</v>
      </c>
      <c r="AB415" s="22">
        <f t="shared" si="99"/>
        <v>0.10520237797321619</v>
      </c>
      <c r="AC415" s="22">
        <f t="shared" si="99"/>
        <v>0.105568087482576</v>
      </c>
      <c r="AD415" s="22">
        <f t="shared" si="99"/>
        <v>0.10592711270909047</v>
      </c>
      <c r="AE415" s="22">
        <f t="shared" si="99"/>
        <v>0.10634229647156151</v>
      </c>
      <c r="AF415" s="22">
        <f t="shared" si="99"/>
        <v>0.10677207125270115</v>
      </c>
      <c r="AG415" s="22">
        <f t="shared" si="99"/>
        <v>0.10721365966452229</v>
      </c>
      <c r="AH415" s="22">
        <f t="shared" si="99"/>
        <v>0.10770242238817668</v>
      </c>
      <c r="AI415" s="22">
        <f t="shared" si="99"/>
        <v>0.10815710164741503</v>
      </c>
      <c r="AJ415" s="22">
        <f t="shared" si="99"/>
        <v>0.1086325500046017</v>
      </c>
      <c r="AK415" s="22">
        <f t="shared" si="99"/>
        <v>0.10913773932743116</v>
      </c>
      <c r="AL415" s="22">
        <f t="shared" si="99"/>
        <v>0.10960282779481145</v>
      </c>
      <c r="AM415" s="22">
        <f t="shared" si="99"/>
        <v>0.11006320859447333</v>
      </c>
      <c r="AN415" s="22">
        <f t="shared" si="99"/>
        <v>0.11052014908161854</v>
      </c>
      <c r="AO415" s="22">
        <f t="shared" si="99"/>
        <v>0.11099289739850469</v>
      </c>
      <c r="AP415" s="22">
        <f t="shared" si="99"/>
        <v>0.11143677074001665</v>
      </c>
      <c r="AQ415" s="22">
        <f t="shared" si="99"/>
        <v>0.11188507505451871</v>
      </c>
      <c r="AR415" s="22">
        <f t="shared" si="99"/>
        <v>0.11233906716521613</v>
      </c>
      <c r="AS415" s="22">
        <f t="shared" si="99"/>
        <v>0.11279996170396522</v>
      </c>
      <c r="AT415" s="22">
        <f t="shared" si="99"/>
        <v>0.11325482476418408</v>
      </c>
      <c r="AU415" s="22">
        <f t="shared" si="99"/>
        <v>0.11335211547201153</v>
      </c>
      <c r="AV415" s="22">
        <f t="shared" si="99"/>
        <v>0.11339469818214519</v>
      </c>
      <c r="AW415" s="22">
        <f t="shared" si="99"/>
        <v>0.11345280928827317</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0.39896862767573887</v>
      </c>
      <c r="T428" s="22">
        <f t="shared" si="102"/>
        <v>0.40321283456693657</v>
      </c>
      <c r="U428" s="22">
        <f t="shared" si="102"/>
        <v>0.40595301384735027</v>
      </c>
      <c r="V428" s="22">
        <f t="shared" si="102"/>
        <v>0.40835304471991996</v>
      </c>
      <c r="W428" s="22">
        <f t="shared" si="102"/>
        <v>0.41114993702046576</v>
      </c>
      <c r="X428" s="22">
        <f t="shared" si="102"/>
        <v>0.41443696662226326</v>
      </c>
      <c r="Y428" s="22">
        <f t="shared" si="102"/>
        <v>0.41772018420906898</v>
      </c>
      <c r="Z428" s="22">
        <f t="shared" si="102"/>
        <v>0.42136175152152827</v>
      </c>
      <c r="AA428" s="22">
        <f t="shared" si="102"/>
        <v>0.42499428203574913</v>
      </c>
      <c r="AB428" s="22">
        <f t="shared" si="102"/>
        <v>0.42896425556175999</v>
      </c>
      <c r="AC428" s="22">
        <f t="shared" si="102"/>
        <v>0.43295570355388763</v>
      </c>
      <c r="AD428" s="22">
        <f t="shared" si="102"/>
        <v>0.43752667451708871</v>
      </c>
      <c r="AE428" s="22">
        <f t="shared" si="102"/>
        <v>0.44239883896783144</v>
      </c>
      <c r="AF428" s="22">
        <f t="shared" si="102"/>
        <v>0.44754643431448016</v>
      </c>
      <c r="AG428" s="22">
        <f t="shared" si="102"/>
        <v>0.45343947243110339</v>
      </c>
      <c r="AH428" s="22">
        <f t="shared" si="102"/>
        <v>0.45903391659174836</v>
      </c>
      <c r="AI428" s="22">
        <f t="shared" si="102"/>
        <v>0.46484826030601123</v>
      </c>
      <c r="AJ428" s="22">
        <f t="shared" si="102"/>
        <v>0.47122457399912715</v>
      </c>
      <c r="AK428" s="22">
        <f t="shared" si="102"/>
        <v>0.47720223400980599</v>
      </c>
      <c r="AL428" s="22">
        <f t="shared" si="102"/>
        <v>0.48325996486403272</v>
      </c>
      <c r="AM428" s="22">
        <f t="shared" si="102"/>
        <v>0.489414318161845</v>
      </c>
      <c r="AN428" s="22">
        <f t="shared" si="102"/>
        <v>0.49576579726036363</v>
      </c>
      <c r="AO428" s="22">
        <f t="shared" si="102"/>
        <v>0.50183295393779026</v>
      </c>
      <c r="AP428" s="22">
        <f t="shared" si="102"/>
        <v>0.50811157044094912</v>
      </c>
      <c r="AQ428" s="22">
        <f t="shared" si="102"/>
        <v>0.51462758756280891</v>
      </c>
      <c r="AR428" s="22">
        <f t="shared" si="102"/>
        <v>0.52140819352163892</v>
      </c>
      <c r="AS428" s="22">
        <f t="shared" si="102"/>
        <v>0.52805942521928262</v>
      </c>
      <c r="AT428" s="22">
        <f t="shared" si="102"/>
        <v>0.52889195975917036</v>
      </c>
      <c r="AU428" s="22">
        <f t="shared" si="102"/>
        <v>0.52884769524860809</v>
      </c>
      <c r="AV428" s="22">
        <f t="shared" si="102"/>
        <v>0.52908821879236367</v>
      </c>
      <c r="AW428" s="22">
        <f t="shared" si="102"/>
        <v>0.52907591218999572</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3.1476339708921289E-2</v>
      </c>
      <c r="T429" s="22">
        <f t="shared" si="102"/>
        <v>3.1811183324772854E-2</v>
      </c>
      <c r="U429" s="22">
        <f t="shared" si="102"/>
        <v>3.2027367776157216E-2</v>
      </c>
      <c r="V429" s="22">
        <f t="shared" si="102"/>
        <v>3.2216716466296084E-2</v>
      </c>
      <c r="W429" s="22">
        <f t="shared" si="102"/>
        <v>3.2437375250156143E-2</v>
      </c>
      <c r="X429" s="22">
        <f t="shared" si="102"/>
        <v>3.2696703059919528E-2</v>
      </c>
      <c r="Y429" s="22">
        <f t="shared" si="102"/>
        <v>3.2955730123532659E-2</v>
      </c>
      <c r="Z429" s="22">
        <f t="shared" si="102"/>
        <v>3.3243028928121948E-2</v>
      </c>
      <c r="AA429" s="22">
        <f t="shared" si="102"/>
        <v>3.3529614781086729E-2</v>
      </c>
      <c r="AB429" s="22">
        <f t="shared" si="102"/>
        <v>3.3842822955042956E-2</v>
      </c>
      <c r="AC429" s="22">
        <f t="shared" si="102"/>
        <v>3.4157725341385003E-2</v>
      </c>
      <c r="AD429" s="22">
        <f t="shared" si="102"/>
        <v>3.4518348771040409E-2</v>
      </c>
      <c r="AE429" s="22">
        <f t="shared" si="102"/>
        <v>3.490273464183611E-2</v>
      </c>
      <c r="AF429" s="22">
        <f t="shared" si="102"/>
        <v>3.5308850432842286E-2</v>
      </c>
      <c r="AG429" s="22">
        <f t="shared" si="102"/>
        <v>3.5773777389021939E-2</v>
      </c>
      <c r="AH429" s="22">
        <f t="shared" si="102"/>
        <v>3.6215146992213315E-2</v>
      </c>
      <c r="AI429" s="22">
        <f t="shared" si="102"/>
        <v>3.6673865410753521E-2</v>
      </c>
      <c r="AJ429" s="22">
        <f t="shared" si="102"/>
        <v>3.7176920042052225E-2</v>
      </c>
      <c r="AK429" s="22">
        <f t="shared" si="102"/>
        <v>3.7648523181017524E-2</v>
      </c>
      <c r="AL429" s="22">
        <f t="shared" si="102"/>
        <v>3.8126443450948684E-2</v>
      </c>
      <c r="AM429" s="22">
        <f t="shared" si="102"/>
        <v>3.8611986678292631E-2</v>
      </c>
      <c r="AN429" s="22">
        <f t="shared" si="102"/>
        <v>3.9113082002312866E-2</v>
      </c>
      <c r="AO429" s="22">
        <f t="shared" si="102"/>
        <v>3.959174591570995E-2</v>
      </c>
      <c r="AP429" s="22">
        <f t="shared" si="102"/>
        <v>4.0087092798262544E-2</v>
      </c>
      <c r="AQ429" s="22">
        <f t="shared" si="102"/>
        <v>4.0601169229965088E-2</v>
      </c>
      <c r="AR429" s="22">
        <f t="shared" si="102"/>
        <v>4.1136120205523839E-2</v>
      </c>
      <c r="AS429" s="22">
        <f t="shared" si="102"/>
        <v>4.1660864292840723E-2</v>
      </c>
      <c r="AT429" s="22">
        <f t="shared" si="102"/>
        <v>4.172654649985931E-2</v>
      </c>
      <c r="AU429" s="22">
        <f t="shared" si="102"/>
        <v>4.172305428349226E-2</v>
      </c>
      <c r="AV429" s="22">
        <f t="shared" si="102"/>
        <v>4.1742030213543065E-2</v>
      </c>
      <c r="AW429" s="22">
        <f t="shared" si="102"/>
        <v>4.1741059293099902E-2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2.9177317657423814E-4</v>
      </c>
      <c r="T430" s="22">
        <f t="shared" si="102"/>
        <v>2.9487704399834422E-4</v>
      </c>
      <c r="U430" s="22">
        <f t="shared" si="102"/>
        <v>2.9688098806203385E-4</v>
      </c>
      <c r="V430" s="22">
        <f t="shared" si="102"/>
        <v>2.986361752697234E-4</v>
      </c>
      <c r="W430" s="22">
        <f t="shared" si="102"/>
        <v>3.0068159461966169E-4</v>
      </c>
      <c r="X430" s="22">
        <f t="shared" si="102"/>
        <v>3.0308546049251785E-4</v>
      </c>
      <c r="Y430" s="22">
        <f t="shared" si="102"/>
        <v>3.0548653856792316E-4</v>
      </c>
      <c r="Z430" s="22">
        <f t="shared" si="102"/>
        <v>3.0814968446151136E-4</v>
      </c>
      <c r="AA430" s="22">
        <f t="shared" si="102"/>
        <v>3.1080622157650086E-4</v>
      </c>
      <c r="AB430" s="22">
        <f t="shared" si="102"/>
        <v>3.1370953704104728E-4</v>
      </c>
      <c r="AC430" s="22">
        <f t="shared" si="102"/>
        <v>3.1662855718200052E-4</v>
      </c>
      <c r="AD430" s="22">
        <f t="shared" si="102"/>
        <v>3.1997139324841355E-4</v>
      </c>
      <c r="AE430" s="22">
        <f t="shared" si="102"/>
        <v>3.2353449771321038E-4</v>
      </c>
      <c r="AF430" s="22">
        <f t="shared" si="102"/>
        <v>3.2729902991405092E-4</v>
      </c>
      <c r="AG430" s="22">
        <f t="shared" si="102"/>
        <v>3.3160871827470491E-4</v>
      </c>
      <c r="AH430" s="22">
        <f t="shared" si="102"/>
        <v>3.3570003932274789E-4</v>
      </c>
      <c r="AI430" s="22">
        <f t="shared" si="102"/>
        <v>3.3995217700356759E-4</v>
      </c>
      <c r="AJ430" s="22">
        <f t="shared" si="102"/>
        <v>3.4461529378022383E-4</v>
      </c>
      <c r="AK430" s="22">
        <f t="shared" si="102"/>
        <v>3.489868677056155E-4</v>
      </c>
      <c r="AL430" s="22">
        <f t="shared" si="102"/>
        <v>3.5341699892787787E-4</v>
      </c>
      <c r="AM430" s="22">
        <f t="shared" si="102"/>
        <v>3.5791779193990967E-4</v>
      </c>
      <c r="AN430" s="22">
        <f t="shared" si="102"/>
        <v>3.6256274671571685E-4</v>
      </c>
      <c r="AO430" s="22">
        <f t="shared" si="102"/>
        <v>3.6699977121776653E-4</v>
      </c>
      <c r="AP430" s="22">
        <f t="shared" si="102"/>
        <v>3.7159144022264621E-4</v>
      </c>
      <c r="AQ430" s="22">
        <f t="shared" si="102"/>
        <v>3.7635672471464474E-4</v>
      </c>
      <c r="AR430" s="22">
        <f t="shared" si="102"/>
        <v>3.8131550794337011E-4</v>
      </c>
      <c r="AS430" s="22">
        <f t="shared" si="102"/>
        <v>3.8617967736906758E-4</v>
      </c>
      <c r="AT430" s="22">
        <f t="shared" si="102"/>
        <v>3.8678852535976269E-4</v>
      </c>
      <c r="AU430" s="22">
        <f t="shared" si="102"/>
        <v>3.8675615390005306E-4</v>
      </c>
      <c r="AV430" s="22">
        <f t="shared" si="102"/>
        <v>3.8693205324033764E-4</v>
      </c>
      <c r="AW430" s="22">
        <f t="shared" si="102"/>
        <v>3.8692305319317443E-4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2.5947889357318408E-3</v>
      </c>
      <c r="T431" s="22">
        <f t="shared" si="102"/>
        <v>2.636766134517896E-3</v>
      </c>
      <c r="U431" s="22">
        <f t="shared" si="102"/>
        <v>2.6458547789552076E-3</v>
      </c>
      <c r="V431" s="22">
        <f t="shared" si="102"/>
        <v>2.6464325669035508E-3</v>
      </c>
      <c r="W431" s="22">
        <f t="shared" si="102"/>
        <v>2.6531855546258389E-3</v>
      </c>
      <c r="X431" s="22">
        <f t="shared" si="102"/>
        <v>2.6676533708227504E-3</v>
      </c>
      <c r="Y431" s="22">
        <f t="shared" si="102"/>
        <v>2.6854194190138259E-3</v>
      </c>
      <c r="Z431" s="22">
        <f t="shared" si="102"/>
        <v>2.7080123710816733E-3</v>
      </c>
      <c r="AA431" s="22">
        <f t="shared" si="102"/>
        <v>2.7285252947882471E-3</v>
      </c>
      <c r="AB431" s="22">
        <f t="shared" si="102"/>
        <v>2.7532847457771509E-3</v>
      </c>
      <c r="AC431" s="22">
        <f t="shared" si="102"/>
        <v>2.7765044846133164E-3</v>
      </c>
      <c r="AD431" s="22">
        <f t="shared" si="102"/>
        <v>2.788257041962193E-3</v>
      </c>
      <c r="AE431" s="22">
        <f t="shared" si="102"/>
        <v>2.8019942420969817E-3</v>
      </c>
      <c r="AF431" s="22">
        <f t="shared" si="102"/>
        <v>2.8170401032459316E-3</v>
      </c>
      <c r="AG431" s="22">
        <f t="shared" si="102"/>
        <v>2.8407678003323899E-3</v>
      </c>
      <c r="AH431" s="22">
        <f t="shared" si="102"/>
        <v>2.8559632185923963E-3</v>
      </c>
      <c r="AI431" s="22">
        <f t="shared" si="102"/>
        <v>2.874289893395064E-3</v>
      </c>
      <c r="AJ431" s="22">
        <f t="shared" si="102"/>
        <v>2.8973661283090966E-3</v>
      </c>
      <c r="AK431" s="22">
        <f t="shared" si="102"/>
        <v>2.9105933247661926E-3</v>
      </c>
      <c r="AL431" s="22">
        <f t="shared" si="102"/>
        <v>2.9213448963895149E-3</v>
      </c>
      <c r="AM431" s="22">
        <f t="shared" si="102"/>
        <v>2.9298542609273734E-3</v>
      </c>
      <c r="AN431" s="22">
        <f t="shared" si="102"/>
        <v>2.955134976631477E-3</v>
      </c>
      <c r="AO431" s="22">
        <f t="shared" si="102"/>
        <v>2.9735618614162461E-3</v>
      </c>
      <c r="AP431" s="22">
        <f t="shared" si="102"/>
        <v>2.9919313514994873E-3</v>
      </c>
      <c r="AQ431" s="22">
        <f t="shared" si="102"/>
        <v>3.0104654859182665E-3</v>
      </c>
      <c r="AR431" s="22">
        <f t="shared" si="102"/>
        <v>3.0293751603309806E-3</v>
      </c>
      <c r="AS431" s="22">
        <f t="shared" si="102"/>
        <v>3.0461078480835853E-3</v>
      </c>
      <c r="AT431" s="22">
        <f t="shared" si="102"/>
        <v>2.9899420877235123E-3</v>
      </c>
      <c r="AU431" s="22">
        <f t="shared" si="102"/>
        <v>2.9235910727390879E-3</v>
      </c>
      <c r="AV431" s="22">
        <f t="shared" si="102"/>
        <v>2.8610954998636107E-3</v>
      </c>
      <c r="AW431" s="22">
        <f t="shared" si="102"/>
        <v>2.7961946525107118E-3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1.2916875916615547E-2</v>
      </c>
      <c r="T432" s="22">
        <f t="shared" si="102"/>
        <v>1.3125838680630745E-2</v>
      </c>
      <c r="U432" s="22">
        <f t="shared" si="102"/>
        <v>1.3171082010764595E-2</v>
      </c>
      <c r="V432" s="22">
        <f t="shared" si="102"/>
        <v>1.3173958242866605E-2</v>
      </c>
      <c r="W432" s="22">
        <f t="shared" si="102"/>
        <v>1.3207574658935762E-2</v>
      </c>
      <c r="X432" s="22">
        <f t="shared" si="102"/>
        <v>1.3279595540490506E-2</v>
      </c>
      <c r="Y432" s="22">
        <f t="shared" si="102"/>
        <v>1.3368035042005502E-2</v>
      </c>
      <c r="Z432" s="22">
        <f t="shared" si="102"/>
        <v>1.348050290188872E-2</v>
      </c>
      <c r="AA432" s="22">
        <f t="shared" si="102"/>
        <v>1.3582616367287043E-2</v>
      </c>
      <c r="AB432" s="22">
        <f t="shared" si="102"/>
        <v>1.3705869072654775E-2</v>
      </c>
      <c r="AC432" s="22">
        <f t="shared" si="102"/>
        <v>1.3821457081079199E-2</v>
      </c>
      <c r="AD432" s="22">
        <f t="shared" si="102"/>
        <v>1.3879961386723432E-2</v>
      </c>
      <c r="AE432" s="22">
        <f t="shared" si="102"/>
        <v>1.3948345256848396E-2</v>
      </c>
      <c r="AF432" s="22">
        <f t="shared" si="102"/>
        <v>1.4023243649871182E-2</v>
      </c>
      <c r="AG432" s="22">
        <f t="shared" si="102"/>
        <v>1.4141360277714121E-2</v>
      </c>
      <c r="AH432" s="22">
        <f t="shared" si="102"/>
        <v>1.4217003166992214E-2</v>
      </c>
      <c r="AI432" s="22">
        <f t="shared" si="102"/>
        <v>1.4308233471365112E-2</v>
      </c>
      <c r="AJ432" s="22">
        <f t="shared" si="102"/>
        <v>1.4423107116347396E-2</v>
      </c>
      <c r="AK432" s="22">
        <f t="shared" si="102"/>
        <v>1.4488952184903162E-2</v>
      </c>
      <c r="AL432" s="22">
        <f t="shared" si="102"/>
        <v>1.454247357720395E-2</v>
      </c>
      <c r="AM432" s="22">
        <f t="shared" si="102"/>
        <v>1.4584833248293643E-2</v>
      </c>
      <c r="AN432" s="22">
        <f t="shared" si="102"/>
        <v>1.4710680812747295E-2</v>
      </c>
      <c r="AO432" s="22">
        <f t="shared" si="102"/>
        <v>1.4802409963051962E-2</v>
      </c>
      <c r="AP432" s="22">
        <f t="shared" si="102"/>
        <v>1.4893853402165367E-2</v>
      </c>
      <c r="AQ432" s="22">
        <f t="shared" si="102"/>
        <v>1.498611644183403E-2</v>
      </c>
      <c r="AR432" s="22">
        <f t="shared" si="102"/>
        <v>1.5080248921994206E-2</v>
      </c>
      <c r="AS432" s="22">
        <f t="shared" si="102"/>
        <v>1.5163544348637805E-2</v>
      </c>
      <c r="AT432" s="22">
        <f t="shared" si="102"/>
        <v>1.4883950834366558E-2</v>
      </c>
      <c r="AU432" s="22">
        <f t="shared" si="102"/>
        <v>1.4553655057437175E-2</v>
      </c>
      <c r="AV432" s="22">
        <f t="shared" si="102"/>
        <v>1.4242551695982972E-2</v>
      </c>
      <c r="AW432" s="22">
        <f t="shared" si="102"/>
        <v>1.3919474862797633E-2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0.17577402187904004</v>
      </c>
      <c r="T433" s="22">
        <f t="shared" si="102"/>
        <v>0.18292098544857205</v>
      </c>
      <c r="U433" s="22">
        <f t="shared" si="102"/>
        <v>0.18791301799261978</v>
      </c>
      <c r="V433" s="22">
        <f t="shared" si="102"/>
        <v>0.19236342714323804</v>
      </c>
      <c r="W433" s="22">
        <f t="shared" si="102"/>
        <v>0.19732536523365554</v>
      </c>
      <c r="X433" s="22">
        <f t="shared" si="102"/>
        <v>0.20295090162113297</v>
      </c>
      <c r="Y433" s="22">
        <f t="shared" si="102"/>
        <v>0.20894002009184007</v>
      </c>
      <c r="Z433" s="22">
        <f t="shared" si="102"/>
        <v>0.2154357810968531</v>
      </c>
      <c r="AA433" s="22">
        <f t="shared" si="102"/>
        <v>0.22190652194273755</v>
      </c>
      <c r="AB433" s="22">
        <f t="shared" si="102"/>
        <v>0.22887172097870023</v>
      </c>
      <c r="AC433" s="22">
        <f t="shared" si="102"/>
        <v>0.2358677870093237</v>
      </c>
      <c r="AD433" s="22">
        <f t="shared" si="102"/>
        <v>0.24472130690073535</v>
      </c>
      <c r="AE433" s="22">
        <f t="shared" si="102"/>
        <v>0.25409824157351063</v>
      </c>
      <c r="AF433" s="22">
        <f t="shared" si="102"/>
        <v>0.26397242587844733</v>
      </c>
      <c r="AG433" s="22">
        <f t="shared" si="102"/>
        <v>0.27509131368415518</v>
      </c>
      <c r="AH433" s="22">
        <f t="shared" si="102"/>
        <v>0.28583974269337731</v>
      </c>
      <c r="AI433" s="22">
        <f t="shared" si="102"/>
        <v>0.2973660825855523</v>
      </c>
      <c r="AJ433" s="22">
        <f t="shared" si="102"/>
        <v>0.3099030704805219</v>
      </c>
      <c r="AK433" s="22">
        <f t="shared" si="102"/>
        <v>0.32191802391322394</v>
      </c>
      <c r="AL433" s="22">
        <f t="shared" si="102"/>
        <v>0.33417692689260298</v>
      </c>
      <c r="AM433" s="22">
        <f t="shared" si="102"/>
        <v>0.34671070284338162</v>
      </c>
      <c r="AN433" s="22">
        <f t="shared" si="102"/>
        <v>0.35956928567707391</v>
      </c>
      <c r="AO433" s="22">
        <f t="shared" si="102"/>
        <v>0.37205528109202568</v>
      </c>
      <c r="AP433" s="22">
        <f t="shared" si="102"/>
        <v>0.38499396587221785</v>
      </c>
      <c r="AQ433" s="22">
        <f t="shared" si="102"/>
        <v>0.39843705183115458</v>
      </c>
      <c r="AR433" s="22">
        <f t="shared" si="102"/>
        <v>0.4124395332626174</v>
      </c>
      <c r="AS433" s="22">
        <f t="shared" si="102"/>
        <v>0.42667435738489529</v>
      </c>
      <c r="AT433" s="22">
        <f t="shared" si="102"/>
        <v>0.43094964438000583</v>
      </c>
      <c r="AU433" s="22">
        <f t="shared" si="102"/>
        <v>0.43367756941425573</v>
      </c>
      <c r="AV433" s="22">
        <f t="shared" si="102"/>
        <v>0.4368669055071977</v>
      </c>
      <c r="AW433" s="22">
        <f t="shared" si="102"/>
        <v>0.4395784981344939</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1.1955913069255579E-4</v>
      </c>
      <c r="T434" s="22">
        <f t="shared" si="102"/>
        <v>1.1973941840498302E-4</v>
      </c>
      <c r="U434" s="22">
        <f t="shared" si="102"/>
        <v>1.1994057985495052E-4</v>
      </c>
      <c r="V434" s="22">
        <f t="shared" si="102"/>
        <v>1.2016726564666305E-4</v>
      </c>
      <c r="W434" s="22">
        <f t="shared" si="102"/>
        <v>1.2042198351979159E-4</v>
      </c>
      <c r="X434" s="22">
        <f t="shared" si="102"/>
        <v>1.2070387777028845E-4</v>
      </c>
      <c r="Y434" s="22">
        <f t="shared" si="102"/>
        <v>1.208775754261406E-4</v>
      </c>
      <c r="Z434" s="22">
        <f t="shared" si="102"/>
        <v>1.2107397703438586E-4</v>
      </c>
      <c r="AA434" s="22">
        <f t="shared" si="102"/>
        <v>1.2129003283511703E-4</v>
      </c>
      <c r="AB434" s="22">
        <f t="shared" si="102"/>
        <v>1.2152672270419049E-4</v>
      </c>
      <c r="AC434" s="22">
        <f t="shared" si="102"/>
        <v>1.2178147735269396E-4</v>
      </c>
      <c r="AD434" s="22">
        <f t="shared" si="102"/>
        <v>1.2195058775686122E-4</v>
      </c>
      <c r="AE434" s="22">
        <f t="shared" si="102"/>
        <v>1.2213687066039443E-4</v>
      </c>
      <c r="AF434" s="22">
        <f t="shared" si="102"/>
        <v>1.2233952591185902E-4</v>
      </c>
      <c r="AG434" s="22">
        <f t="shared" si="102"/>
        <v>1.2256053300791124E-4</v>
      </c>
      <c r="AH434" s="22">
        <f t="shared" si="102"/>
        <v>1.227936117388551E-4</v>
      </c>
      <c r="AI434" s="22">
        <f t="shared" ref="L434:AW441" si="103">AI1537</f>
        <v>1.2294098870029306E-4</v>
      </c>
      <c r="AJ434" s="22">
        <f t="shared" si="103"/>
        <v>1.2310341240560994E-4</v>
      </c>
      <c r="AK434" s="22">
        <f t="shared" si="103"/>
        <v>1.2327515991291508E-4</v>
      </c>
      <c r="AL434" s="22">
        <f t="shared" si="103"/>
        <v>1.2345844068229327E-4</v>
      </c>
      <c r="AM434" s="22">
        <f t="shared" si="103"/>
        <v>1.2365295972209837E-4</v>
      </c>
      <c r="AN434" s="22">
        <f t="shared" si="103"/>
        <v>1.2376567950710691E-4</v>
      </c>
      <c r="AO434" s="22">
        <f t="shared" si="103"/>
        <v>1.2388627444196275E-4</v>
      </c>
      <c r="AP434" s="22">
        <f t="shared" si="103"/>
        <v>1.2401713387366397E-4</v>
      </c>
      <c r="AQ434" s="22">
        <f t="shared" si="103"/>
        <v>1.2415809337715871E-4</v>
      </c>
      <c r="AR434" s="22">
        <f t="shared" si="103"/>
        <v>1.2430901585583343E-4</v>
      </c>
      <c r="AS434" s="22">
        <f t="shared" si="103"/>
        <v>1.2437332095284817E-4</v>
      </c>
      <c r="AT434" s="22">
        <f t="shared" si="103"/>
        <v>1.2441331476739832E-4</v>
      </c>
      <c r="AU434" s="22">
        <f t="shared" si="103"/>
        <v>1.2445582230742055E-4</v>
      </c>
      <c r="AV434" s="22">
        <f t="shared" si="103"/>
        <v>1.2450696998275417E-4</v>
      </c>
      <c r="AW434" s="22">
        <f t="shared" si="103"/>
        <v>1.2456359303532368E-4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8.2047635058568158E-4</v>
      </c>
      <c r="T435" s="22">
        <f t="shared" si="103"/>
        <v>8.2171357775094188E-4</v>
      </c>
      <c r="U435" s="22">
        <f t="shared" si="103"/>
        <v>8.2309405125716314E-4</v>
      </c>
      <c r="V435" s="22">
        <f t="shared" si="103"/>
        <v>8.2464968594634605E-4</v>
      </c>
      <c r="W435" s="22">
        <f t="shared" si="103"/>
        <v>8.2639769122007844E-4</v>
      </c>
      <c r="X435" s="22">
        <f t="shared" si="103"/>
        <v>8.2833219479633389E-4</v>
      </c>
      <c r="Y435" s="22">
        <f t="shared" si="103"/>
        <v>8.2952419759823887E-4</v>
      </c>
      <c r="Z435" s="22">
        <f t="shared" si="103"/>
        <v>8.3087200661833443E-4</v>
      </c>
      <c r="AA435" s="22">
        <f t="shared" si="103"/>
        <v>8.3235469283292915E-4</v>
      </c>
      <c r="AB435" s="22">
        <f t="shared" si="103"/>
        <v>8.3397898065497246E-4</v>
      </c>
      <c r="AC435" s="22">
        <f t="shared" si="103"/>
        <v>8.3572723830027413E-4</v>
      </c>
      <c r="AD435" s="22">
        <f t="shared" si="103"/>
        <v>8.3688776101780707E-4</v>
      </c>
      <c r="AE435" s="22">
        <f t="shared" si="103"/>
        <v>8.3816613027310448E-4</v>
      </c>
      <c r="AF435" s="22">
        <f t="shared" si="103"/>
        <v>8.3955685501479116E-4</v>
      </c>
      <c r="AG435" s="22">
        <f t="shared" si="103"/>
        <v>8.4107351956874124E-4</v>
      </c>
      <c r="AH435" s="22">
        <f t="shared" si="103"/>
        <v>8.4267302590051356E-4</v>
      </c>
      <c r="AI435" s="22">
        <f t="shared" si="103"/>
        <v>8.4368440253716683E-4</v>
      </c>
      <c r="AJ435" s="22">
        <f t="shared" si="103"/>
        <v>8.447990376822625E-4</v>
      </c>
      <c r="AK435" s="22">
        <f t="shared" si="103"/>
        <v>8.459776575601394E-4</v>
      </c>
      <c r="AL435" s="22">
        <f t="shared" si="103"/>
        <v>8.4723542462419247E-4</v>
      </c>
      <c r="AM435" s="22">
        <f t="shared" si="103"/>
        <v>8.4857031448976993E-4</v>
      </c>
      <c r="AN435" s="22">
        <f t="shared" si="103"/>
        <v>8.4934385572670316E-4</v>
      </c>
      <c r="AO435" s="22">
        <f t="shared" si="103"/>
        <v>8.5017144029909443E-4</v>
      </c>
      <c r="AP435" s="22">
        <f t="shared" si="103"/>
        <v>8.5106946513701341E-4</v>
      </c>
      <c r="AQ435" s="22">
        <f t="shared" si="103"/>
        <v>8.5203680187104453E-4</v>
      </c>
      <c r="AR435" s="22">
        <f t="shared" si="103"/>
        <v>8.5307250967359464E-4</v>
      </c>
      <c r="AS435" s="22">
        <f t="shared" si="103"/>
        <v>8.535138043787089E-4</v>
      </c>
      <c r="AT435" s="22">
        <f t="shared" si="103"/>
        <v>8.5378826253860052E-4</v>
      </c>
      <c r="AU435" s="22">
        <f t="shared" si="103"/>
        <v>8.5407997117772981E-4</v>
      </c>
      <c r="AV435" s="22">
        <f t="shared" si="103"/>
        <v>8.5443097287668502E-4</v>
      </c>
      <c r="AW435" s="22">
        <f t="shared" si="103"/>
        <v>8.5481954943509696E-4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1.5080367323362539E-5</v>
      </c>
      <c r="T436" s="22">
        <f t="shared" si="103"/>
        <v>1.512383881951099E-5</v>
      </c>
      <c r="U436" s="22">
        <f t="shared" si="103"/>
        <v>1.5170049830034905E-5</v>
      </c>
      <c r="V436" s="22">
        <f t="shared" si="103"/>
        <v>1.5219961493898718E-5</v>
      </c>
      <c r="W436" s="22">
        <f t="shared" si="103"/>
        <v>1.5274108685499497E-5</v>
      </c>
      <c r="X436" s="22">
        <f t="shared" si="103"/>
        <v>1.5332376079902749E-5</v>
      </c>
      <c r="Y436" s="22">
        <f t="shared" si="103"/>
        <v>1.5369240046538892E-5</v>
      </c>
      <c r="Z436" s="22">
        <f t="shared" si="103"/>
        <v>1.540957027053099E-5</v>
      </c>
      <c r="AA436" s="22">
        <f t="shared" si="103"/>
        <v>1.5452823237132974E-5</v>
      </c>
      <c r="AB436" s="22">
        <f t="shared" si="103"/>
        <v>1.5499211652880672E-5</v>
      </c>
      <c r="AC436" s="22">
        <f t="shared" si="103"/>
        <v>1.554827808797385E-5</v>
      </c>
      <c r="AD436" s="22">
        <f t="shared" si="103"/>
        <v>1.558067131302816E-5</v>
      </c>
      <c r="AE436" s="22">
        <f t="shared" si="103"/>
        <v>1.561569776374796E-5</v>
      </c>
      <c r="AF436" s="22">
        <f t="shared" si="103"/>
        <v>1.5653224182866895E-5</v>
      </c>
      <c r="AG436" s="22">
        <f t="shared" si="103"/>
        <v>1.5693632298026881E-5</v>
      </c>
      <c r="AH436" s="22">
        <f t="shared" si="103"/>
        <v>1.5735768081589553E-5</v>
      </c>
      <c r="AI436" s="22">
        <f t="shared" si="103"/>
        <v>1.5761559878357255E-5</v>
      </c>
      <c r="AJ436" s="22">
        <f t="shared" si="103"/>
        <v>1.5789724166363977E-5</v>
      </c>
      <c r="AK436" s="22">
        <f t="shared" si="103"/>
        <v>1.5819212875110807E-5</v>
      </c>
      <c r="AL436" s="22">
        <f t="shared" si="103"/>
        <v>1.5850443637928909E-5</v>
      </c>
      <c r="AM436" s="22">
        <f t="shared" si="103"/>
        <v>1.5883370010953168E-5</v>
      </c>
      <c r="AN436" s="22">
        <f t="shared" si="103"/>
        <v>1.5900944393878997E-5</v>
      </c>
      <c r="AO436" s="22">
        <f t="shared" si="103"/>
        <v>1.5919671300837568E-5</v>
      </c>
      <c r="AP436" s="22">
        <f t="shared" si="103"/>
        <v>1.5939994159428213E-5</v>
      </c>
      <c r="AQ436" s="22">
        <f t="shared" si="103"/>
        <v>1.5961886914365574E-5</v>
      </c>
      <c r="AR436" s="22">
        <f t="shared" si="103"/>
        <v>1.5985328024654182E-5</v>
      </c>
      <c r="AS436" s="22">
        <f t="shared" si="103"/>
        <v>1.599276616268368E-5</v>
      </c>
      <c r="AT436" s="22">
        <f t="shared" si="103"/>
        <v>1.5995595922711736E-5</v>
      </c>
      <c r="AU436" s="22">
        <f t="shared" si="103"/>
        <v>1.5998708024840209E-5</v>
      </c>
      <c r="AV436" s="22">
        <f t="shared" si="103"/>
        <v>1.6003217033671619E-5</v>
      </c>
      <c r="AW436" s="22">
        <f t="shared" si="103"/>
        <v>1.6008552090086375E-5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1.5342948329366258E-3</v>
      </c>
      <c r="T437" s="22">
        <f t="shared" si="103"/>
        <v>1.5387176755962515E-3</v>
      </c>
      <c r="U437" s="22">
        <f t="shared" si="103"/>
        <v>1.543419239765831E-3</v>
      </c>
      <c r="V437" s="22">
        <f t="shared" si="103"/>
        <v>1.5484973128874907E-3</v>
      </c>
      <c r="W437" s="22">
        <f t="shared" si="103"/>
        <v>1.5540063137300891E-3</v>
      </c>
      <c r="X437" s="22">
        <f t="shared" si="103"/>
        <v>1.559934508995141E-3</v>
      </c>
      <c r="Y437" s="22">
        <f t="shared" si="103"/>
        <v>1.5636850936008458E-3</v>
      </c>
      <c r="Z437" s="22">
        <f t="shared" si="103"/>
        <v>1.5677883394273834E-3</v>
      </c>
      <c r="AA437" s="22">
        <f t="shared" si="103"/>
        <v>1.572188948626325E-3</v>
      </c>
      <c r="AB437" s="22">
        <f t="shared" si="103"/>
        <v>1.5769085622182007E-3</v>
      </c>
      <c r="AC437" s="22">
        <f t="shared" si="103"/>
        <v>1.5819006407412125E-3</v>
      </c>
      <c r="AD437" s="22">
        <f t="shared" si="103"/>
        <v>1.5851963666845706E-3</v>
      </c>
      <c r="AE437" s="22">
        <f t="shared" si="103"/>
        <v>1.5887600001958213E-3</v>
      </c>
      <c r="AF437" s="22">
        <f t="shared" si="103"/>
        <v>1.5925779835193167E-3</v>
      </c>
      <c r="AG437" s="22">
        <f t="shared" si="103"/>
        <v>1.5966891540875985E-3</v>
      </c>
      <c r="AH437" s="22">
        <f t="shared" si="103"/>
        <v>1.6009760997312758E-3</v>
      </c>
      <c r="AI437" s="22">
        <f t="shared" si="103"/>
        <v>1.603600188366805E-3</v>
      </c>
      <c r="AJ437" s="22">
        <f t="shared" si="103"/>
        <v>1.6064656571339415E-3</v>
      </c>
      <c r="AK437" s="22">
        <f t="shared" si="103"/>
        <v>1.6094658740709747E-3</v>
      </c>
      <c r="AL437" s="22">
        <f t="shared" si="103"/>
        <v>1.6126433296987468E-3</v>
      </c>
      <c r="AM437" s="22">
        <f t="shared" si="103"/>
        <v>1.6159932987621793E-3</v>
      </c>
      <c r="AN437" s="22">
        <f t="shared" si="103"/>
        <v>1.6177813377626197E-3</v>
      </c>
      <c r="AO437" s="22">
        <f t="shared" si="103"/>
        <v>1.6196866359537922E-3</v>
      </c>
      <c r="AP437" s="22">
        <f t="shared" si="103"/>
        <v>1.6217543081966182E-3</v>
      </c>
      <c r="AQ437" s="22">
        <f t="shared" si="103"/>
        <v>1.6239817035948131E-3</v>
      </c>
      <c r="AR437" s="22">
        <f t="shared" si="103"/>
        <v>1.6263666305414125E-3</v>
      </c>
      <c r="AS437" s="22">
        <f t="shared" si="103"/>
        <v>1.6271233957116905E-3</v>
      </c>
      <c r="AT437" s="22">
        <f t="shared" si="103"/>
        <v>1.6274112989236218E-3</v>
      </c>
      <c r="AU437" s="22">
        <f t="shared" si="103"/>
        <v>1.6277279279627492E-3</v>
      </c>
      <c r="AV437" s="22">
        <f t="shared" si="103"/>
        <v>1.6281866799814078E-3</v>
      </c>
      <c r="AW437" s="22">
        <f t="shared" si="103"/>
        <v>1.6287294750814919E-3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0.10883984090647958</v>
      </c>
      <c r="T440" s="22">
        <f t="shared" si="103"/>
        <v>0.11021278640091006</v>
      </c>
      <c r="U440" s="22">
        <f t="shared" si="103"/>
        <v>0.11019003746759447</v>
      </c>
      <c r="V440" s="22">
        <f t="shared" si="103"/>
        <v>0.10982068135239569</v>
      </c>
      <c r="W440" s="22">
        <f t="shared" si="103"/>
        <v>0.10973247946676314</v>
      </c>
      <c r="X440" s="22">
        <f t="shared" si="103"/>
        <v>0.10998881008705554</v>
      </c>
      <c r="Y440" s="22">
        <f t="shared" si="103"/>
        <v>0.11043717843552303</v>
      </c>
      <c r="Z440" s="22">
        <f t="shared" si="103"/>
        <v>0.11110268832929743</v>
      </c>
      <c r="AA440" s="22">
        <f t="shared" si="103"/>
        <v>0.1116907138844974</v>
      </c>
      <c r="AB440" s="22">
        <f t="shared" si="103"/>
        <v>0.11246939572290833</v>
      </c>
      <c r="AC440" s="22">
        <f t="shared" si="103"/>
        <v>0.1131925590844388</v>
      </c>
      <c r="AD440" s="22">
        <f t="shared" si="103"/>
        <v>0.11446804355146808</v>
      </c>
      <c r="AE440" s="22">
        <f t="shared" si="103"/>
        <v>0.11587934562323202</v>
      </c>
      <c r="AF440" s="22">
        <f t="shared" si="103"/>
        <v>0.11740112621647256</v>
      </c>
      <c r="AG440" s="22">
        <f t="shared" si="103"/>
        <v>0.11935920711959221</v>
      </c>
      <c r="AH440" s="22">
        <f t="shared" si="103"/>
        <v>0.12100707006315316</v>
      </c>
      <c r="AI440" s="22">
        <f t="shared" si="103"/>
        <v>0.12288115705795989</v>
      </c>
      <c r="AJ440" s="22">
        <f t="shared" si="103"/>
        <v>0.12503561694076748</v>
      </c>
      <c r="AK440" s="22">
        <f t="shared" si="103"/>
        <v>0.12681858330674659</v>
      </c>
      <c r="AL440" s="22">
        <f t="shared" si="103"/>
        <v>0.12855813810198086</v>
      </c>
      <c r="AM440" s="22">
        <f t="shared" si="103"/>
        <v>0.13026528925047434</v>
      </c>
      <c r="AN440" s="22">
        <f t="shared" si="103"/>
        <v>0.13214933415794144</v>
      </c>
      <c r="AO440" s="22">
        <f t="shared" si="103"/>
        <v>0.13375716008774724</v>
      </c>
      <c r="AP440" s="22">
        <f t="shared" si="103"/>
        <v>0.13540435129220346</v>
      </c>
      <c r="AQ440" s="22">
        <f t="shared" si="103"/>
        <v>0.13710301801724445</v>
      </c>
      <c r="AR440" s="22">
        <f t="shared" si="103"/>
        <v>0.13886511768703536</v>
      </c>
      <c r="AS440" s="22">
        <f t="shared" si="103"/>
        <v>0.14059069430953788</v>
      </c>
      <c r="AT440" s="22">
        <f t="shared" si="103"/>
        <v>0.13885129251072426</v>
      </c>
      <c r="AU440" s="22">
        <f t="shared" si="103"/>
        <v>0.13661986637810314</v>
      </c>
      <c r="AV440" s="22">
        <f t="shared" si="103"/>
        <v>0.13457144671342283</v>
      </c>
      <c r="AW440" s="22">
        <f t="shared" si="103"/>
        <v>0.1324010665065006</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1.0591822748179961E-2</v>
      </c>
      <c r="T441" s="22">
        <f t="shared" si="103"/>
        <v>1.0725431867770783E-2</v>
      </c>
      <c r="U441" s="22">
        <f t="shared" si="103"/>
        <v>1.0723218039935482E-2</v>
      </c>
      <c r="V441" s="22">
        <f t="shared" si="103"/>
        <v>1.0687273899714777E-2</v>
      </c>
      <c r="W441" s="22">
        <f t="shared" si="103"/>
        <v>1.0678690473545695E-2</v>
      </c>
      <c r="X441" s="22">
        <f t="shared" ref="L441:AW448" si="105">X1544</f>
        <v>1.0703635461267616E-2</v>
      </c>
      <c r="Y441" s="22">
        <f t="shared" si="105"/>
        <v>1.0747268730420798E-2</v>
      </c>
      <c r="Z441" s="22">
        <f t="shared" si="105"/>
        <v>1.0812033275952202E-2</v>
      </c>
      <c r="AA441" s="22">
        <f t="shared" si="105"/>
        <v>1.086925738065693E-2</v>
      </c>
      <c r="AB441" s="22">
        <f t="shared" si="105"/>
        <v>1.0945035330541683E-2</v>
      </c>
      <c r="AC441" s="22">
        <f t="shared" si="105"/>
        <v>1.1015410462290452E-2</v>
      </c>
      <c r="AD441" s="22">
        <f t="shared" si="105"/>
        <v>1.1139535096067146E-2</v>
      </c>
      <c r="AE441" s="22">
        <f t="shared" si="105"/>
        <v>1.1276876911929478E-2</v>
      </c>
      <c r="AF441" s="22">
        <f t="shared" si="105"/>
        <v>1.1424970019848239E-2</v>
      </c>
      <c r="AG441" s="22">
        <f t="shared" si="105"/>
        <v>1.1615521987580897E-2</v>
      </c>
      <c r="AH441" s="22">
        <f t="shared" si="105"/>
        <v>1.1775884884716046E-2</v>
      </c>
      <c r="AI441" s="22">
        <f t="shared" si="105"/>
        <v>1.1958262928439193E-2</v>
      </c>
      <c r="AJ441" s="22">
        <f t="shared" si="105"/>
        <v>1.216792564943095E-2</v>
      </c>
      <c r="AK441" s="22">
        <f t="shared" si="105"/>
        <v>1.2341436227516451E-2</v>
      </c>
      <c r="AL441" s="22">
        <f t="shared" si="105"/>
        <v>1.2510722179226906E-2</v>
      </c>
      <c r="AM441" s="22">
        <f t="shared" si="105"/>
        <v>1.2676854748133652E-2</v>
      </c>
      <c r="AN441" s="22">
        <f t="shared" si="105"/>
        <v>1.2860201852863889E-2</v>
      </c>
      <c r="AO441" s="22">
        <f t="shared" si="105"/>
        <v>1.3016668520920335E-2</v>
      </c>
      <c r="AP441" s="22">
        <f t="shared" si="105"/>
        <v>1.3176966047310074E-2</v>
      </c>
      <c r="AQ441" s="22">
        <f t="shared" si="105"/>
        <v>1.3342272948808812E-2</v>
      </c>
      <c r="AR441" s="22">
        <f t="shared" si="105"/>
        <v>1.3513752870238394E-2</v>
      </c>
      <c r="AS441" s="22">
        <f t="shared" si="105"/>
        <v>1.36816785266132E-2</v>
      </c>
      <c r="AT441" s="22">
        <f t="shared" si="105"/>
        <v>1.351240746385292E-2</v>
      </c>
      <c r="AU441" s="22">
        <f t="shared" si="105"/>
        <v>1.3295254720192742E-2</v>
      </c>
      <c r="AV441" s="22">
        <f t="shared" si="105"/>
        <v>1.3095911374764456E-2</v>
      </c>
      <c r="AW441" s="22">
        <f t="shared" si="105"/>
        <v>1.2884699356661354E-2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6.9564113942099659E-2</v>
      </c>
      <c r="T442" s="22">
        <f t="shared" si="105"/>
        <v>7.1303473596630626E-2</v>
      </c>
      <c r="U442" s="22">
        <f t="shared" si="105"/>
        <v>7.2583789160717727E-2</v>
      </c>
      <c r="V442" s="22">
        <f t="shared" si="105"/>
        <v>7.374867077571734E-2</v>
      </c>
      <c r="W442" s="22">
        <f t="shared" si="105"/>
        <v>7.5020394660854431E-2</v>
      </c>
      <c r="X442" s="22">
        <f t="shared" si="105"/>
        <v>7.6430058135887685E-2</v>
      </c>
      <c r="Y442" s="22">
        <f t="shared" si="105"/>
        <v>7.7864201871661695E-2</v>
      </c>
      <c r="Z442" s="22">
        <f t="shared" si="105"/>
        <v>7.9400814477497819E-2</v>
      </c>
      <c r="AA442" s="22">
        <f t="shared" si="105"/>
        <v>8.092860309290778E-2</v>
      </c>
      <c r="AB442" s="22">
        <f t="shared" si="105"/>
        <v>8.2555412189054767E-2</v>
      </c>
      <c r="AC442" s="22">
        <f t="shared" si="105"/>
        <v>8.418463639266309E-2</v>
      </c>
      <c r="AD442" s="22">
        <f t="shared" si="105"/>
        <v>8.6019852212643397E-2</v>
      </c>
      <c r="AE442" s="22">
        <f t="shared" si="105"/>
        <v>8.7948190022651931E-2</v>
      </c>
      <c r="AF442" s="22">
        <f t="shared" si="105"/>
        <v>8.9962934840272554E-2</v>
      </c>
      <c r="AG442" s="22">
        <f t="shared" si="105"/>
        <v>9.2214227484693906E-2</v>
      </c>
      <c r="AH442" s="22">
        <f t="shared" si="105"/>
        <v>9.4372974133792517E-2</v>
      </c>
      <c r="AI442" s="22">
        <f t="shared" si="105"/>
        <v>9.6631254734226776E-2</v>
      </c>
      <c r="AJ442" s="22">
        <f t="shared" si="105"/>
        <v>9.9072469233512553E-2</v>
      </c>
      <c r="AK442" s="22">
        <f t="shared" si="105"/>
        <v>0.10138965913168997</v>
      </c>
      <c r="AL442" s="22">
        <f t="shared" si="105"/>
        <v>0.10373601228832177</v>
      </c>
      <c r="AM442" s="22">
        <f t="shared" si="105"/>
        <v>0.10611720913704607</v>
      </c>
      <c r="AN442" s="22">
        <f t="shared" si="105"/>
        <v>0.10859245394814224</v>
      </c>
      <c r="AO442" s="22">
        <f t="shared" si="105"/>
        <v>0.11097952046707169</v>
      </c>
      <c r="AP442" s="22">
        <f t="shared" si="105"/>
        <v>0.11343979425261792</v>
      </c>
      <c r="AQ442" s="22">
        <f t="shared" si="105"/>
        <v>0.11598250231265604</v>
      </c>
      <c r="AR442" s="22">
        <f t="shared" si="105"/>
        <v>0.1186173696713845</v>
      </c>
      <c r="AS442" s="22">
        <f t="shared" si="105"/>
        <v>0.12124186054638519</v>
      </c>
      <c r="AT442" s="22">
        <f t="shared" si="105"/>
        <v>0.12194206033094986</v>
      </c>
      <c r="AU442" s="22">
        <f t="shared" si="105"/>
        <v>0.12234411782159951</v>
      </c>
      <c r="AV442" s="22">
        <f t="shared" si="105"/>
        <v>0.12283320560075327</v>
      </c>
      <c r="AW442" s="22">
        <f t="shared" si="105"/>
        <v>0.12323048198838889</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0.27426784333069254</v>
      </c>
      <c r="T443" s="22">
        <f t="shared" si="105"/>
        <v>0.28499494140882226</v>
      </c>
      <c r="U443" s="22">
        <f t="shared" si="105"/>
        <v>0.29029368115510285</v>
      </c>
      <c r="V443" s="22">
        <f t="shared" si="105"/>
        <v>0.29417929469057202</v>
      </c>
      <c r="W443" s="22">
        <f t="shared" si="105"/>
        <v>0.29916735565629926</v>
      </c>
      <c r="X443" s="22">
        <f t="shared" si="105"/>
        <v>0.30557175945868731</v>
      </c>
      <c r="Y443" s="22">
        <f t="shared" si="105"/>
        <v>0.31307761704716719</v>
      </c>
      <c r="Z443" s="22">
        <f t="shared" si="105"/>
        <v>0.32156820910274642</v>
      </c>
      <c r="AA443" s="22">
        <f t="shared" si="105"/>
        <v>0.32981838809963687</v>
      </c>
      <c r="AB443" s="22">
        <f t="shared" si="105"/>
        <v>0.33898994588083597</v>
      </c>
      <c r="AC443" s="22">
        <f t="shared" si="105"/>
        <v>0.34803476506260028</v>
      </c>
      <c r="AD443" s="22">
        <f t="shared" si="105"/>
        <v>0.35987504245042701</v>
      </c>
      <c r="AE443" s="22">
        <f t="shared" si="105"/>
        <v>0.37251862019624188</v>
      </c>
      <c r="AF443" s="22">
        <f t="shared" si="105"/>
        <v>0.38588019823197633</v>
      </c>
      <c r="AG443" s="22">
        <f t="shared" si="105"/>
        <v>0.40149943664182242</v>
      </c>
      <c r="AH443" s="22">
        <f t="shared" si="105"/>
        <v>0.41595181406432952</v>
      </c>
      <c r="AI443" s="22">
        <f t="shared" si="105"/>
        <v>0.43193947367441232</v>
      </c>
      <c r="AJ443" s="22">
        <f t="shared" si="105"/>
        <v>0.44957933126101834</v>
      </c>
      <c r="AK443" s="22">
        <f t="shared" si="105"/>
        <v>0.46574909559313815</v>
      </c>
      <c r="AL443" s="22">
        <f t="shared" si="105"/>
        <v>0.48201237931647856</v>
      </c>
      <c r="AM443" s="22">
        <f t="shared" si="105"/>
        <v>0.49842582534923752</v>
      </c>
      <c r="AN443" s="22">
        <f t="shared" si="105"/>
        <v>0.51623375420840689</v>
      </c>
      <c r="AO443" s="22">
        <f t="shared" si="105"/>
        <v>0.53297416761294991</v>
      </c>
      <c r="AP443" s="22">
        <f t="shared" si="105"/>
        <v>0.55024558110835775</v>
      </c>
      <c r="AQ443" s="22">
        <f t="shared" si="105"/>
        <v>0.56813023190840473</v>
      </c>
      <c r="AR443" s="22">
        <f t="shared" si="105"/>
        <v>0.58671342785245539</v>
      </c>
      <c r="AS443" s="22">
        <f t="shared" si="105"/>
        <v>0.60565807102611635</v>
      </c>
      <c r="AT443" s="22">
        <f t="shared" si="105"/>
        <v>0.60601068410706016</v>
      </c>
      <c r="AU443" s="22">
        <f t="shared" si="105"/>
        <v>0.60353850750133542</v>
      </c>
      <c r="AV443" s="22">
        <f t="shared" si="105"/>
        <v>0.60192931533973371</v>
      </c>
      <c r="AW443" s="22">
        <f t="shared" si="105"/>
        <v>0.59948505452316014</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8.9857799026067303E-2</v>
      </c>
      <c r="T444" s="22">
        <f t="shared" si="105"/>
        <v>9.0813701479039763E-2</v>
      </c>
      <c r="U444" s="22">
        <f t="shared" si="105"/>
        <v>9.1430858974628437E-2</v>
      </c>
      <c r="V444" s="22">
        <f t="shared" si="105"/>
        <v>9.1971406468450437E-2</v>
      </c>
      <c r="W444" s="22">
        <f t="shared" si="105"/>
        <v>9.2601337166771561E-2</v>
      </c>
      <c r="X444" s="22">
        <f t="shared" si="105"/>
        <v>9.3341659149158374E-2</v>
      </c>
      <c r="Y444" s="22">
        <f t="shared" si="105"/>
        <v>9.408112256961014E-2</v>
      </c>
      <c r="Z444" s="22">
        <f t="shared" si="105"/>
        <v>9.490129538773158E-2</v>
      </c>
      <c r="AA444" s="22">
        <f t="shared" si="105"/>
        <v>9.5719432890934486E-2</v>
      </c>
      <c r="AB444" s="22">
        <f t="shared" si="105"/>
        <v>9.6613571072468443E-2</v>
      </c>
      <c r="AC444" s="22">
        <f t="shared" si="105"/>
        <v>9.7512545845470172E-2</v>
      </c>
      <c r="AD444" s="22">
        <f t="shared" si="105"/>
        <v>9.8542043810155105E-2</v>
      </c>
      <c r="AE444" s="22">
        <f t="shared" si="105"/>
        <v>9.9639378145907981E-2</v>
      </c>
      <c r="AF444" s="22">
        <f t="shared" si="105"/>
        <v>0.10079874646722524</v>
      </c>
      <c r="AG444" s="22">
        <f t="shared" si="105"/>
        <v>0.10212600730430257</v>
      </c>
      <c r="AH444" s="22">
        <f t="shared" si="105"/>
        <v>0.10338601725039376</v>
      </c>
      <c r="AI444" s="22">
        <f t="shared" si="105"/>
        <v>0.10469555412297549</v>
      </c>
      <c r="AJ444" s="22">
        <f t="shared" si="105"/>
        <v>0.10613166081061423</v>
      </c>
      <c r="AK444" s="22">
        <f t="shared" si="105"/>
        <v>0.10747798063283918</v>
      </c>
      <c r="AL444" s="22">
        <f t="shared" si="105"/>
        <v>0.10884233442883619</v>
      </c>
      <c r="AM444" s="22">
        <f t="shared" si="105"/>
        <v>0.11022845003645158</v>
      </c>
      <c r="AN444" s="22">
        <f t="shared" si="105"/>
        <v>0.11165896334692874</v>
      </c>
      <c r="AO444" s="22">
        <f t="shared" si="105"/>
        <v>0.1130254400760789</v>
      </c>
      <c r="AP444" s="22">
        <f t="shared" si="105"/>
        <v>0.11443954289210567</v>
      </c>
      <c r="AQ444" s="22">
        <f t="shared" si="105"/>
        <v>0.11590711431594793</v>
      </c>
      <c r="AR444" s="22">
        <f t="shared" si="105"/>
        <v>0.11743427782018892</v>
      </c>
      <c r="AS444" s="22">
        <f t="shared" si="105"/>
        <v>0.11893230297731591</v>
      </c>
      <c r="AT444" s="22">
        <f t="shared" si="105"/>
        <v>0.11911981075656988</v>
      </c>
      <c r="AU444" s="22">
        <f t="shared" si="105"/>
        <v>0.11910984127220901</v>
      </c>
      <c r="AV444" s="22">
        <f t="shared" si="105"/>
        <v>0.11916401324152333</v>
      </c>
      <c r="AW444" s="22">
        <f t="shared" si="105"/>
        <v>0.11916124148423328</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2.7134775611139042E-2</v>
      </c>
      <c r="T445" s="22">
        <f t="shared" si="105"/>
        <v>2.7423433900666257E-2</v>
      </c>
      <c r="U445" s="22">
        <f t="shared" si="105"/>
        <v>2.7609799807032084E-2</v>
      </c>
      <c r="V445" s="22">
        <f t="shared" si="105"/>
        <v>2.7773031436462141E-2</v>
      </c>
      <c r="W445" s="22">
        <f t="shared" si="105"/>
        <v>2.796325452599668E-2</v>
      </c>
      <c r="X445" s="22">
        <f t="shared" si="105"/>
        <v>2.8186812982689262E-2</v>
      </c>
      <c r="Y445" s="22">
        <f t="shared" si="105"/>
        <v>2.8410112175459194E-2</v>
      </c>
      <c r="Z445" s="22">
        <f t="shared" si="105"/>
        <v>2.8657783558725825E-2</v>
      </c>
      <c r="AA445" s="22">
        <f t="shared" si="105"/>
        <v>2.890484032852304E-2</v>
      </c>
      <c r="AB445" s="22">
        <f t="shared" si="105"/>
        <v>2.9174847375037036E-2</v>
      </c>
      <c r="AC445" s="22">
        <f t="shared" si="105"/>
        <v>2.9446314949469834E-2</v>
      </c>
      <c r="AD445" s="22">
        <f t="shared" si="105"/>
        <v>2.9757197216414146E-2</v>
      </c>
      <c r="AE445" s="22">
        <f t="shared" si="105"/>
        <v>3.0088564346410447E-2</v>
      </c>
      <c r="AF445" s="22">
        <f t="shared" si="105"/>
        <v>3.043866416624335E-2</v>
      </c>
      <c r="AG445" s="22">
        <f t="shared" si="105"/>
        <v>3.0839463266398224E-2</v>
      </c>
      <c r="AH445" s="22">
        <f t="shared" si="105"/>
        <v>3.1219954303632176E-2</v>
      </c>
      <c r="AI445" s="22">
        <f t="shared" si="105"/>
        <v>3.1615401216166836E-2</v>
      </c>
      <c r="AJ445" s="22">
        <f t="shared" si="105"/>
        <v>3.2049069001769154E-2</v>
      </c>
      <c r="AK445" s="22">
        <f t="shared" si="105"/>
        <v>3.2455623431911669E-2</v>
      </c>
      <c r="AL445" s="22">
        <f t="shared" si="105"/>
        <v>3.2867623664610934E-2</v>
      </c>
      <c r="AM445" s="22">
        <f t="shared" si="105"/>
        <v>3.328619541232123E-2</v>
      </c>
      <c r="AN445" s="22">
        <f t="shared" si="105"/>
        <v>3.3718174139924888E-2</v>
      </c>
      <c r="AO445" s="22">
        <f t="shared" si="105"/>
        <v>3.413081544457755E-2</v>
      </c>
      <c r="AP445" s="22">
        <f t="shared" si="105"/>
        <v>3.4557838619191851E-2</v>
      </c>
      <c r="AQ445" s="22">
        <f t="shared" si="105"/>
        <v>3.5001007956866455E-2</v>
      </c>
      <c r="AR445" s="22">
        <f t="shared" si="105"/>
        <v>3.5462172590968823E-2</v>
      </c>
      <c r="AS445" s="22">
        <f t="shared" si="105"/>
        <v>3.5914538183483391E-2</v>
      </c>
      <c r="AT445" s="22">
        <f t="shared" si="105"/>
        <v>3.5971160775740779E-2</v>
      </c>
      <c r="AU445" s="22">
        <f t="shared" si="105"/>
        <v>3.5968150244389881E-2</v>
      </c>
      <c r="AV445" s="22">
        <f t="shared" si="105"/>
        <v>3.5984508804778513E-2</v>
      </c>
      <c r="AW445" s="22">
        <f t="shared" si="105"/>
        <v>3.5983671804396468E-2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1.4588658828711908E-3</v>
      </c>
      <c r="T446" s="22">
        <f t="shared" si="105"/>
        <v>1.474385219991721E-3</v>
      </c>
      <c r="U446" s="22">
        <f t="shared" si="105"/>
        <v>1.4844049403101693E-3</v>
      </c>
      <c r="V446" s="22">
        <f t="shared" si="105"/>
        <v>1.4931808763486171E-3</v>
      </c>
      <c r="W446" s="22">
        <f t="shared" si="105"/>
        <v>1.5034079730983085E-3</v>
      </c>
      <c r="X446" s="22">
        <f t="shared" si="105"/>
        <v>1.5154273024625894E-3</v>
      </c>
      <c r="Y446" s="22">
        <f t="shared" si="105"/>
        <v>1.527432692839616E-3</v>
      </c>
      <c r="Z446" s="22">
        <f t="shared" si="105"/>
        <v>1.5407484223075565E-3</v>
      </c>
      <c r="AA446" s="22">
        <f t="shared" si="105"/>
        <v>1.5540311078825044E-3</v>
      </c>
      <c r="AB446" s="22">
        <f t="shared" si="105"/>
        <v>1.5685476852052363E-3</v>
      </c>
      <c r="AC446" s="22">
        <f t="shared" si="105"/>
        <v>1.5831427859100025E-3</v>
      </c>
      <c r="AD446" s="22">
        <f t="shared" si="105"/>
        <v>1.5998569662420677E-3</v>
      </c>
      <c r="AE446" s="22">
        <f t="shared" si="105"/>
        <v>1.6176724885660523E-3</v>
      </c>
      <c r="AF446" s="22">
        <f t="shared" si="105"/>
        <v>1.6364951495702546E-3</v>
      </c>
      <c r="AG446" s="22">
        <f t="shared" si="105"/>
        <v>1.6580435913735245E-3</v>
      </c>
      <c r="AH446" s="22">
        <f t="shared" si="105"/>
        <v>1.6785001966137395E-3</v>
      </c>
      <c r="AI446" s="22">
        <f t="shared" si="105"/>
        <v>1.6997608850178379E-3</v>
      </c>
      <c r="AJ446" s="22">
        <f t="shared" si="105"/>
        <v>1.7230764689011194E-3</v>
      </c>
      <c r="AK446" s="22">
        <f t="shared" si="105"/>
        <v>1.7449343385280776E-3</v>
      </c>
      <c r="AL446" s="22">
        <f t="shared" si="105"/>
        <v>1.7670849946393897E-3</v>
      </c>
      <c r="AM446" s="22">
        <f t="shared" si="105"/>
        <v>1.7895889596995487E-3</v>
      </c>
      <c r="AN446" s="22">
        <f t="shared" si="105"/>
        <v>1.8128137335785841E-3</v>
      </c>
      <c r="AO446" s="22">
        <f t="shared" si="105"/>
        <v>1.8349988560888326E-3</v>
      </c>
      <c r="AP446" s="22">
        <f t="shared" si="105"/>
        <v>1.857957201113231E-3</v>
      </c>
      <c r="AQ446" s="22">
        <f t="shared" si="105"/>
        <v>1.8817836235732238E-3</v>
      </c>
      <c r="AR446" s="22">
        <f t="shared" si="105"/>
        <v>1.9065775397168506E-3</v>
      </c>
      <c r="AS446" s="22">
        <f t="shared" si="105"/>
        <v>1.9308983868453378E-3</v>
      </c>
      <c r="AT446" s="22">
        <f t="shared" si="105"/>
        <v>1.9339426267988137E-3</v>
      </c>
      <c r="AU446" s="22">
        <f t="shared" si="105"/>
        <v>1.9337807695002651E-3</v>
      </c>
      <c r="AV446" s="22">
        <f t="shared" si="105"/>
        <v>1.9346602662016887E-3</v>
      </c>
      <c r="AW446" s="22">
        <f t="shared" si="105"/>
        <v>1.9346152659658724E-3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2.4326146272486006E-2</v>
      </c>
      <c r="T447" s="22">
        <f t="shared" si="105"/>
        <v>2.4719682511105276E-2</v>
      </c>
      <c r="U447" s="22">
        <f t="shared" si="105"/>
        <v>2.4804888552705066E-2</v>
      </c>
      <c r="V447" s="22">
        <f t="shared" si="105"/>
        <v>2.4810305314720789E-2</v>
      </c>
      <c r="W447" s="22">
        <f t="shared" si="105"/>
        <v>2.4873614574617241E-2</v>
      </c>
      <c r="X447" s="22">
        <f t="shared" si="105"/>
        <v>2.5009250351463286E-2</v>
      </c>
      <c r="Y447" s="22">
        <f t="shared" si="105"/>
        <v>2.5175807053254621E-2</v>
      </c>
      <c r="Z447" s="22">
        <f t="shared" si="105"/>
        <v>2.5387615978890679E-2</v>
      </c>
      <c r="AA447" s="22">
        <f t="shared" si="105"/>
        <v>2.5579924638639819E-2</v>
      </c>
      <c r="AB447" s="22">
        <f t="shared" si="105"/>
        <v>2.5812044491660791E-2</v>
      </c>
      <c r="AC447" s="22">
        <f t="shared" si="105"/>
        <v>2.6029729543249839E-2</v>
      </c>
      <c r="AD447" s="22">
        <f t="shared" si="105"/>
        <v>2.6139909768395555E-2</v>
      </c>
      <c r="AE447" s="22">
        <f t="shared" si="105"/>
        <v>2.6268696019659202E-2</v>
      </c>
      <c r="AF447" s="22">
        <f t="shared" si="105"/>
        <v>2.6409750967930613E-2</v>
      </c>
      <c r="AG447" s="22">
        <f t="shared" si="105"/>
        <v>2.6632198128116152E-2</v>
      </c>
      <c r="AH447" s="22">
        <f t="shared" si="105"/>
        <v>2.6774655174303719E-2</v>
      </c>
      <c r="AI447" s="22">
        <f t="shared" si="105"/>
        <v>2.6946467750578729E-2</v>
      </c>
      <c r="AJ447" s="22">
        <f t="shared" si="105"/>
        <v>2.7162807452897782E-2</v>
      </c>
      <c r="AK447" s="22">
        <f t="shared" si="105"/>
        <v>2.728681241968306E-2</v>
      </c>
      <c r="AL447" s="22">
        <f t="shared" si="105"/>
        <v>2.7387608403651693E-2</v>
      </c>
      <c r="AM447" s="22">
        <f t="shared" si="105"/>
        <v>2.7467383696194121E-2</v>
      </c>
      <c r="AN447" s="22">
        <f t="shared" si="105"/>
        <v>2.7704390405920095E-2</v>
      </c>
      <c r="AO447" s="22">
        <f t="shared" si="105"/>
        <v>2.7877142450777315E-2</v>
      </c>
      <c r="AP447" s="22">
        <f t="shared" si="105"/>
        <v>2.8049356420307696E-2</v>
      </c>
      <c r="AQ447" s="22">
        <f t="shared" si="105"/>
        <v>2.8223113930483747E-2</v>
      </c>
      <c r="AR447" s="22">
        <f t="shared" si="105"/>
        <v>2.8400392128102938E-2</v>
      </c>
      <c r="AS447" s="22">
        <f t="shared" si="105"/>
        <v>2.8557261075783606E-2</v>
      </c>
      <c r="AT447" s="22">
        <f t="shared" si="105"/>
        <v>2.8030707072407922E-2</v>
      </c>
      <c r="AU447" s="22">
        <f t="shared" si="105"/>
        <v>2.7408666306928953E-2</v>
      </c>
      <c r="AV447" s="22">
        <f t="shared" si="105"/>
        <v>2.6822770311221343E-2</v>
      </c>
      <c r="AW447" s="22">
        <f t="shared" si="105"/>
        <v>2.6214324867287923E-2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3.2292189791538868E-2</v>
      </c>
      <c r="T448" s="22">
        <f t="shared" si="106"/>
        <v>3.2814596701576867E-2</v>
      </c>
      <c r="U448" s="22">
        <f t="shared" si="106"/>
        <v>3.2927705026911488E-2</v>
      </c>
      <c r="V448" s="22">
        <f t="shared" si="106"/>
        <v>3.2934895607166517E-2</v>
      </c>
      <c r="W448" s="22">
        <f t="shared" si="106"/>
        <v>3.301893664733941E-2</v>
      </c>
      <c r="X448" s="22">
        <f t="shared" si="106"/>
        <v>3.3198988851226269E-2</v>
      </c>
      <c r="Y448" s="22">
        <f t="shared" si="106"/>
        <v>3.3420087605013749E-2</v>
      </c>
      <c r="Z448" s="22">
        <f t="shared" si="106"/>
        <v>3.3701257254721798E-2</v>
      </c>
      <c r="AA448" s="22">
        <f t="shared" si="106"/>
        <v>3.3956540918217613E-2</v>
      </c>
      <c r="AB448" s="22">
        <f t="shared" si="106"/>
        <v>3.4264672681636937E-2</v>
      </c>
      <c r="AC448" s="22">
        <f t="shared" si="106"/>
        <v>3.4553642702697993E-2</v>
      </c>
      <c r="AD448" s="22">
        <f t="shared" si="106"/>
        <v>3.4699903466808589E-2</v>
      </c>
      <c r="AE448" s="22">
        <f t="shared" si="106"/>
        <v>3.4870863142120991E-2</v>
      </c>
      <c r="AF448" s="22">
        <f t="shared" si="106"/>
        <v>3.5058109124677959E-2</v>
      </c>
      <c r="AG448" s="22">
        <f t="shared" si="106"/>
        <v>3.5353400694285303E-2</v>
      </c>
      <c r="AH448" s="22">
        <f t="shared" si="106"/>
        <v>3.5542507917480544E-2</v>
      </c>
      <c r="AI448" s="22">
        <f t="shared" si="106"/>
        <v>3.5770583678412772E-2</v>
      </c>
      <c r="AJ448" s="22">
        <f t="shared" si="106"/>
        <v>3.6057767790868493E-2</v>
      </c>
      <c r="AK448" s="22">
        <f t="shared" si="106"/>
        <v>3.6222380462257911E-2</v>
      </c>
      <c r="AL448" s="22">
        <f t="shared" si="106"/>
        <v>3.6356183943009879E-2</v>
      </c>
      <c r="AM448" s="22">
        <f t="shared" si="106"/>
        <v>3.6462083120734116E-2</v>
      </c>
      <c r="AN448" s="22">
        <f t="shared" si="106"/>
        <v>3.6776702031868239E-2</v>
      </c>
      <c r="AO448" s="22">
        <f t="shared" si="106"/>
        <v>3.7006024907629914E-2</v>
      </c>
      <c r="AP448" s="22">
        <f t="shared" si="106"/>
        <v>3.7234633505413423E-2</v>
      </c>
      <c r="AQ448" s="22">
        <f t="shared" si="106"/>
        <v>3.7465291104585074E-2</v>
      </c>
      <c r="AR448" s="22">
        <f t="shared" si="106"/>
        <v>3.7700622304985519E-2</v>
      </c>
      <c r="AS448" s="22">
        <f t="shared" si="106"/>
        <v>3.7908860871594514E-2</v>
      </c>
      <c r="AT448" s="22">
        <f t="shared" si="106"/>
        <v>3.7209877085916387E-2</v>
      </c>
      <c r="AU448" s="22">
        <f t="shared" si="106"/>
        <v>3.638413764359294E-2</v>
      </c>
      <c r="AV448" s="22">
        <f t="shared" si="106"/>
        <v>3.5606379239957436E-2</v>
      </c>
      <c r="AW448" s="22">
        <f t="shared" si="106"/>
        <v>3.4798687156994086E-2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4.658322134603534E-2</v>
      </c>
      <c r="T449" s="22">
        <f t="shared" si="106"/>
        <v>4.8477292963402488E-2</v>
      </c>
      <c r="U449" s="22">
        <f t="shared" si="106"/>
        <v>4.9800269786029985E-2</v>
      </c>
      <c r="V449" s="22">
        <f t="shared" si="106"/>
        <v>5.0979706840080755E-2</v>
      </c>
      <c r="W449" s="22">
        <f t="shared" si="106"/>
        <v>5.2294708100792106E-2</v>
      </c>
      <c r="X449" s="22">
        <f t="shared" si="106"/>
        <v>5.3785574634575874E-2</v>
      </c>
      <c r="Y449" s="22">
        <f t="shared" si="106"/>
        <v>5.5372796844127228E-2</v>
      </c>
      <c r="Z449" s="22">
        <f t="shared" si="106"/>
        <v>5.7094288276551178E-2</v>
      </c>
      <c r="AA449" s="22">
        <f t="shared" si="106"/>
        <v>5.8809148924753772E-2</v>
      </c>
      <c r="AB449" s="22">
        <f t="shared" si="106"/>
        <v>6.0655049729337523E-2</v>
      </c>
      <c r="AC449" s="22">
        <f t="shared" si="106"/>
        <v>6.2509130832859652E-2</v>
      </c>
      <c r="AD449" s="22">
        <f t="shared" si="106"/>
        <v>6.4855470026696657E-2</v>
      </c>
      <c r="AE449" s="22">
        <f t="shared" si="106"/>
        <v>6.7340523385205991E-2</v>
      </c>
      <c r="AF449" s="22">
        <f t="shared" si="106"/>
        <v>6.9957356681567343E-2</v>
      </c>
      <c r="AG449" s="22">
        <f t="shared" si="106"/>
        <v>7.2904058396860913E-2</v>
      </c>
      <c r="AH449" s="22">
        <f t="shared" si="106"/>
        <v>7.5752581985877379E-2</v>
      </c>
      <c r="AI449" s="22">
        <f t="shared" si="106"/>
        <v>7.8807265702884891E-2</v>
      </c>
      <c r="AJ449" s="22">
        <f t="shared" si="106"/>
        <v>8.2129788996604752E-2</v>
      </c>
      <c r="AK449" s="22">
        <f t="shared" si="106"/>
        <v>8.5313963934599987E-2</v>
      </c>
      <c r="AL449" s="22">
        <f t="shared" si="106"/>
        <v>8.8562789812527312E-2</v>
      </c>
      <c r="AM449" s="22">
        <f t="shared" si="106"/>
        <v>9.1884461884288421E-2</v>
      </c>
      <c r="AN449" s="22">
        <f t="shared" si="106"/>
        <v>9.5292213518659172E-2</v>
      </c>
      <c r="AO449" s="22">
        <f t="shared" si="106"/>
        <v>9.8601222904247096E-2</v>
      </c>
      <c r="AP449" s="22">
        <f t="shared" si="106"/>
        <v>0.10203020296966904</v>
      </c>
      <c r="AQ449" s="22">
        <f t="shared" si="106"/>
        <v>0.10559285825913992</v>
      </c>
      <c r="AR449" s="22">
        <f t="shared" si="106"/>
        <v>0.10930376323214244</v>
      </c>
      <c r="AS449" s="22">
        <f t="shared" si="106"/>
        <v>0.11307624312320549</v>
      </c>
      <c r="AT449" s="22">
        <f t="shared" si="106"/>
        <v>0.11420926971201571</v>
      </c>
      <c r="AU449" s="22">
        <f t="shared" si="106"/>
        <v>0.11493221804264731</v>
      </c>
      <c r="AV449" s="22">
        <f t="shared" si="106"/>
        <v>0.11577744845597114</v>
      </c>
      <c r="AW449" s="22">
        <f t="shared" si="106"/>
        <v>0.11649606841020158</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4.4834674009708421E-3</v>
      </c>
      <c r="T450" s="22">
        <f t="shared" si="106"/>
        <v>4.4902281901868625E-3</v>
      </c>
      <c r="U450" s="22">
        <f t="shared" si="106"/>
        <v>4.4977717445606451E-3</v>
      </c>
      <c r="V450" s="22">
        <f t="shared" si="106"/>
        <v>4.5062724617498653E-3</v>
      </c>
      <c r="W450" s="22">
        <f t="shared" si="106"/>
        <v>4.5158243819921852E-3</v>
      </c>
      <c r="X450" s="22">
        <f t="shared" si="106"/>
        <v>4.5263954163858172E-3</v>
      </c>
      <c r="Y450" s="22">
        <f t="shared" si="106"/>
        <v>4.5329090784802717E-3</v>
      </c>
      <c r="Z450" s="22">
        <f t="shared" si="106"/>
        <v>4.540274138789469E-3</v>
      </c>
      <c r="AA450" s="22">
        <f t="shared" si="106"/>
        <v>4.5483762313168882E-3</v>
      </c>
      <c r="AB450" s="22">
        <f t="shared" si="106"/>
        <v>4.5572521014071426E-3</v>
      </c>
      <c r="AC450" s="22">
        <f t="shared" si="106"/>
        <v>4.5668054007260237E-3</v>
      </c>
      <c r="AD450" s="22">
        <f t="shared" si="106"/>
        <v>4.5731470408822963E-3</v>
      </c>
      <c r="AE450" s="22">
        <f t="shared" si="106"/>
        <v>4.5801326497647904E-3</v>
      </c>
      <c r="AF450" s="22">
        <f t="shared" si="106"/>
        <v>4.5877322216947127E-3</v>
      </c>
      <c r="AG450" s="22">
        <f t="shared" si="106"/>
        <v>4.5960199877966715E-3</v>
      </c>
      <c r="AH450" s="22">
        <f t="shared" si="106"/>
        <v>4.6047604402070664E-3</v>
      </c>
      <c r="AI450" s="22">
        <f t="shared" si="106"/>
        <v>4.6102870762609908E-3</v>
      </c>
      <c r="AJ450" s="22">
        <f t="shared" si="106"/>
        <v>4.6163779652103722E-3</v>
      </c>
      <c r="AK450" s="22">
        <f t="shared" si="106"/>
        <v>4.6228184967343159E-3</v>
      </c>
      <c r="AL450" s="22">
        <f t="shared" si="106"/>
        <v>4.6296915255859983E-3</v>
      </c>
      <c r="AM450" s="22">
        <f t="shared" si="106"/>
        <v>4.6369859895786895E-3</v>
      </c>
      <c r="AN450" s="22">
        <f t="shared" si="106"/>
        <v>4.64121298151651E-3</v>
      </c>
      <c r="AO450" s="22">
        <f t="shared" si="106"/>
        <v>4.6457352915736036E-3</v>
      </c>
      <c r="AP450" s="22">
        <f t="shared" si="106"/>
        <v>4.6506425202623982E-3</v>
      </c>
      <c r="AQ450" s="22">
        <f t="shared" si="106"/>
        <v>4.6559285016434509E-3</v>
      </c>
      <c r="AR450" s="22">
        <f t="shared" si="106"/>
        <v>4.6615880945937533E-3</v>
      </c>
      <c r="AS450" s="22">
        <f t="shared" si="106"/>
        <v>4.6639995357318064E-3</v>
      </c>
      <c r="AT450" s="22">
        <f t="shared" si="106"/>
        <v>4.6654993037774373E-3</v>
      </c>
      <c r="AU450" s="22">
        <f t="shared" si="106"/>
        <v>4.6670933365282694E-3</v>
      </c>
      <c r="AV450" s="22">
        <f t="shared" si="106"/>
        <v>4.6690113743532817E-3</v>
      </c>
      <c r="AW450" s="22">
        <f t="shared" si="106"/>
        <v>4.6711347388246382E-3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3.7294379572076434E-3</v>
      </c>
      <c r="T451" s="22">
        <f t="shared" si="106"/>
        <v>3.735061717049736E-3</v>
      </c>
      <c r="U451" s="22">
        <f t="shared" si="106"/>
        <v>3.7413365966234681E-3</v>
      </c>
      <c r="V451" s="22">
        <f t="shared" si="106"/>
        <v>3.748407663392482E-3</v>
      </c>
      <c r="W451" s="22">
        <f t="shared" si="106"/>
        <v>3.7563531419094473E-3</v>
      </c>
      <c r="X451" s="22">
        <f t="shared" si="106"/>
        <v>3.7651463399833358E-3</v>
      </c>
      <c r="Y451" s="22">
        <f t="shared" si="106"/>
        <v>3.7705645345374487E-3</v>
      </c>
      <c r="Z451" s="22">
        <f t="shared" si="106"/>
        <v>3.7766909391742471E-3</v>
      </c>
      <c r="AA451" s="22">
        <f t="shared" si="106"/>
        <v>3.7834304219678595E-3</v>
      </c>
      <c r="AB451" s="22">
        <f t="shared" si="106"/>
        <v>3.7908135484316929E-3</v>
      </c>
      <c r="AC451" s="22">
        <f t="shared" si="106"/>
        <v>3.7987601740921552E-3</v>
      </c>
      <c r="AD451" s="22">
        <f t="shared" si="106"/>
        <v>3.8040352773536686E-3</v>
      </c>
      <c r="AE451" s="22">
        <f t="shared" si="106"/>
        <v>3.8098460466959292E-3</v>
      </c>
      <c r="AF451" s="22">
        <f t="shared" si="106"/>
        <v>3.816167522794504E-3</v>
      </c>
      <c r="AG451" s="22">
        <f t="shared" si="106"/>
        <v>3.8230614525851868E-3</v>
      </c>
      <c r="AH451" s="22">
        <f t="shared" si="106"/>
        <v>3.8303319359114249E-3</v>
      </c>
      <c r="AI451" s="22">
        <f t="shared" si="106"/>
        <v>3.8349291024416679E-3</v>
      </c>
      <c r="AJ451" s="22">
        <f t="shared" si="106"/>
        <v>3.839995625828466E-3</v>
      </c>
      <c r="AK451" s="22">
        <f t="shared" si="106"/>
        <v>3.8453529889097247E-3</v>
      </c>
      <c r="AL451" s="22">
        <f t="shared" si="106"/>
        <v>3.8510701119281484E-3</v>
      </c>
      <c r="AM451" s="22">
        <f t="shared" si="106"/>
        <v>3.8571377931353183E-3</v>
      </c>
      <c r="AN451" s="22">
        <f t="shared" si="106"/>
        <v>3.8606538896668327E-3</v>
      </c>
      <c r="AO451" s="22">
        <f t="shared" si="106"/>
        <v>3.8644156377231559E-3</v>
      </c>
      <c r="AP451" s="22">
        <f t="shared" si="106"/>
        <v>3.8684975688046061E-3</v>
      </c>
      <c r="AQ451" s="22">
        <f t="shared" si="106"/>
        <v>3.8728945539592929E-3</v>
      </c>
      <c r="AR451" s="22">
        <f t="shared" si="106"/>
        <v>3.8776023166981581E-3</v>
      </c>
      <c r="AS451" s="22">
        <f t="shared" si="106"/>
        <v>3.8796082017214036E-3</v>
      </c>
      <c r="AT451" s="22">
        <f t="shared" si="106"/>
        <v>3.8808557388118211E-3</v>
      </c>
      <c r="AU451" s="22">
        <f t="shared" si="106"/>
        <v>3.8821816871714996E-3</v>
      </c>
      <c r="AV451" s="22">
        <f t="shared" si="106"/>
        <v>3.8837771494394761E-3</v>
      </c>
      <c r="AW451" s="22">
        <f t="shared" si="106"/>
        <v>3.8855434065231684E-3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5.6551377462609517E-4</v>
      </c>
      <c r="T452" s="22">
        <f t="shared" si="106"/>
        <v>5.6714395573166209E-4</v>
      </c>
      <c r="U452" s="22">
        <f t="shared" si="106"/>
        <v>5.6887686862630875E-4</v>
      </c>
      <c r="V452" s="22">
        <f t="shared" si="106"/>
        <v>5.70748556021202E-4</v>
      </c>
      <c r="W452" s="22">
        <f t="shared" si="106"/>
        <v>5.7277907570623104E-4</v>
      </c>
      <c r="X452" s="22">
        <f t="shared" si="106"/>
        <v>5.7496410299635317E-4</v>
      </c>
      <c r="Y452" s="22">
        <f t="shared" si="106"/>
        <v>5.7634650174520847E-4</v>
      </c>
      <c r="Z452" s="22">
        <f t="shared" si="106"/>
        <v>5.778588851449119E-4</v>
      </c>
      <c r="AA452" s="22">
        <f t="shared" si="106"/>
        <v>5.7948087139248633E-4</v>
      </c>
      <c r="AB452" s="22">
        <f t="shared" si="106"/>
        <v>5.8122043698302531E-4</v>
      </c>
      <c r="AC452" s="22">
        <f t="shared" si="106"/>
        <v>5.8306042829901945E-4</v>
      </c>
      <c r="AD452" s="22">
        <f t="shared" si="106"/>
        <v>5.8427517423855597E-4</v>
      </c>
      <c r="AE452" s="22">
        <f t="shared" si="106"/>
        <v>5.855886661405486E-4</v>
      </c>
      <c r="AF452" s="22">
        <f t="shared" si="106"/>
        <v>5.8699590685750856E-4</v>
      </c>
      <c r="AG452" s="22">
        <f t="shared" si="106"/>
        <v>5.8851121117600811E-4</v>
      </c>
      <c r="AH452" s="22">
        <f t="shared" si="106"/>
        <v>5.9009130305960839E-4</v>
      </c>
      <c r="AI452" s="22">
        <f t="shared" si="106"/>
        <v>5.9105849543839711E-4</v>
      </c>
      <c r="AJ452" s="22">
        <f t="shared" si="106"/>
        <v>5.9211465623864896E-4</v>
      </c>
      <c r="AK452" s="22">
        <f t="shared" si="106"/>
        <v>5.9322048281665535E-4</v>
      </c>
      <c r="AL452" s="22">
        <f t="shared" si="106"/>
        <v>5.943916364223341E-4</v>
      </c>
      <c r="AM452" s="22">
        <f t="shared" si="106"/>
        <v>5.9562637541074376E-4</v>
      </c>
      <c r="AN452" s="22">
        <f t="shared" si="106"/>
        <v>5.9628541477046233E-4</v>
      </c>
      <c r="AO452" s="22">
        <f t="shared" si="106"/>
        <v>5.9698767378140881E-4</v>
      </c>
      <c r="AP452" s="22">
        <f t="shared" si="106"/>
        <v>5.9774978097855793E-4</v>
      </c>
      <c r="AQ452" s="22">
        <f t="shared" si="106"/>
        <v>5.9857075928870904E-4</v>
      </c>
      <c r="AR452" s="22">
        <f t="shared" si="106"/>
        <v>5.9944980092453194E-4</v>
      </c>
      <c r="AS452" s="22">
        <f t="shared" si="106"/>
        <v>5.9972873110063782E-4</v>
      </c>
      <c r="AT452" s="22">
        <f t="shared" si="106"/>
        <v>5.9983484710169005E-4</v>
      </c>
      <c r="AU452" s="22">
        <f t="shared" si="106"/>
        <v>5.9995155093150771E-4</v>
      </c>
      <c r="AV452" s="22">
        <f t="shared" si="106"/>
        <v>6.0012063876268575E-4</v>
      </c>
      <c r="AW452" s="22">
        <f t="shared" si="106"/>
        <v>6.0032070337823901E-4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6.9740674224392082E-3</v>
      </c>
      <c r="T453" s="22">
        <f t="shared" si="106"/>
        <v>6.9941712527102334E-3</v>
      </c>
      <c r="U453" s="22">
        <f t="shared" si="106"/>
        <v>7.015541998935595E-3</v>
      </c>
      <c r="V453" s="22">
        <f t="shared" si="106"/>
        <v>7.0386241494885945E-3</v>
      </c>
      <c r="W453" s="22">
        <f t="shared" si="106"/>
        <v>7.0636650624094962E-3</v>
      </c>
      <c r="X453" s="22">
        <f t="shared" si="106"/>
        <v>7.0906114045233672E-3</v>
      </c>
      <c r="Y453" s="22">
        <f t="shared" si="106"/>
        <v>7.1076595163674806E-3</v>
      </c>
      <c r="Z453" s="22">
        <f t="shared" si="106"/>
        <v>7.1263106337608332E-3</v>
      </c>
      <c r="AA453" s="22">
        <f t="shared" si="106"/>
        <v>7.1463134028469317E-3</v>
      </c>
      <c r="AB453" s="22">
        <f t="shared" si="106"/>
        <v>7.1677661919009109E-3</v>
      </c>
      <c r="AC453" s="22">
        <f t="shared" si="106"/>
        <v>7.190457457914602E-3</v>
      </c>
      <c r="AD453" s="22">
        <f t="shared" si="106"/>
        <v>7.2054380303844109E-3</v>
      </c>
      <c r="AE453" s="22">
        <f t="shared" si="106"/>
        <v>7.2216363645264585E-3</v>
      </c>
      <c r="AF453" s="22">
        <f t="shared" si="106"/>
        <v>7.2389908341787129E-3</v>
      </c>
      <c r="AG453" s="22">
        <f t="shared" si="106"/>
        <v>7.2576779731254462E-3</v>
      </c>
      <c r="AH453" s="22">
        <f t="shared" si="106"/>
        <v>7.2771640896876167E-3</v>
      </c>
      <c r="AI453" s="22">
        <f t="shared" si="106"/>
        <v>7.2890917653036583E-3</v>
      </c>
      <c r="AJ453" s="22">
        <f t="shared" si="106"/>
        <v>7.3021166233360963E-3</v>
      </c>
      <c r="AK453" s="22">
        <f t="shared" si="106"/>
        <v>7.3157539730498832E-3</v>
      </c>
      <c r="AL453" s="22">
        <f t="shared" si="106"/>
        <v>7.3301969531761211E-3</v>
      </c>
      <c r="AM453" s="22">
        <f t="shared" si="106"/>
        <v>7.3454240852826322E-3</v>
      </c>
      <c r="AN453" s="22">
        <f t="shared" si="106"/>
        <v>7.3535515352846359E-3</v>
      </c>
      <c r="AO453" s="22">
        <f t="shared" si="106"/>
        <v>7.3622119816081485E-3</v>
      </c>
      <c r="AP453" s="22">
        <f t="shared" si="106"/>
        <v>7.3716104918028092E-3</v>
      </c>
      <c r="AQ453" s="22">
        <f t="shared" si="106"/>
        <v>7.381735016340059E-3</v>
      </c>
      <c r="AR453" s="22">
        <f t="shared" si="106"/>
        <v>7.3925755933700573E-3</v>
      </c>
      <c r="AS453" s="22">
        <f t="shared" si="106"/>
        <v>7.3960154350531382E-3</v>
      </c>
      <c r="AT453" s="22">
        <f t="shared" si="106"/>
        <v>7.3973240860164633E-3</v>
      </c>
      <c r="AU453" s="22">
        <f t="shared" si="106"/>
        <v>7.398763308921588E-3</v>
      </c>
      <c r="AV453" s="22">
        <f t="shared" si="106"/>
        <v>7.4008485453700354E-3</v>
      </c>
      <c r="AW453" s="22">
        <f t="shared" si="106"/>
        <v>7.4033157958249621E-3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2.2370479769761493E-2</v>
      </c>
      <c r="T456" s="22">
        <f t="shared" si="107"/>
        <v>2.2652669169822569E-2</v>
      </c>
      <c r="U456" s="22">
        <f t="shared" si="107"/>
        <v>2.2647993450451046E-2</v>
      </c>
      <c r="V456" s="22">
        <f t="shared" si="107"/>
        <v>2.2572077559412651E-2</v>
      </c>
      <c r="W456" s="22">
        <f t="shared" si="107"/>
        <v>2.2553948917531472E-2</v>
      </c>
      <c r="X456" s="22">
        <f t="shared" si="107"/>
        <v>2.2606634027210647E-2</v>
      </c>
      <c r="Y456" s="22">
        <f t="shared" si="107"/>
        <v>2.2698789757917861E-2</v>
      </c>
      <c r="Z456" s="22">
        <f t="shared" si="107"/>
        <v>2.2835575841867104E-2</v>
      </c>
      <c r="AA456" s="22">
        <f t="shared" si="107"/>
        <v>2.2956436123149643E-2</v>
      </c>
      <c r="AB456" s="22">
        <f t="shared" si="107"/>
        <v>2.3116483089115167E-2</v>
      </c>
      <c r="AC456" s="22">
        <f t="shared" si="107"/>
        <v>2.3265119022562102E-2</v>
      </c>
      <c r="AD456" s="22">
        <f t="shared" si="107"/>
        <v>2.3527276695971787E-2</v>
      </c>
      <c r="AE456" s="22">
        <f t="shared" si="107"/>
        <v>2.381734974442971E-2</v>
      </c>
      <c r="AF456" s="22">
        <f t="shared" si="107"/>
        <v>2.4130130080119053E-2</v>
      </c>
      <c r="AG456" s="22">
        <f t="shared" si="107"/>
        <v>2.4532585732993741E-2</v>
      </c>
      <c r="AH456" s="22">
        <f t="shared" si="107"/>
        <v>2.487128050078511E-2</v>
      </c>
      <c r="AI456" s="22">
        <f t="shared" si="107"/>
        <v>2.5256472401608641E-2</v>
      </c>
      <c r="AJ456" s="22">
        <f t="shared" si="107"/>
        <v>2.5699290957954399E-2</v>
      </c>
      <c r="AK456" s="22">
        <f t="shared" si="107"/>
        <v>2.6065754310786504E-2</v>
      </c>
      <c r="AL456" s="22">
        <f t="shared" si="107"/>
        <v>2.6423295033292861E-2</v>
      </c>
      <c r="AM456" s="22">
        <f t="shared" si="107"/>
        <v>2.6774175647535148E-2</v>
      </c>
      <c r="AN456" s="22">
        <f t="shared" si="107"/>
        <v>2.7161414255537433E-2</v>
      </c>
      <c r="AO456" s="22">
        <f t="shared" si="107"/>
        <v>2.7491879985149473E-2</v>
      </c>
      <c r="AP456" s="22">
        <f t="shared" si="107"/>
        <v>2.7830436686531276E-2</v>
      </c>
      <c r="AQ456" s="22">
        <f t="shared" si="107"/>
        <v>2.8179573448323746E-2</v>
      </c>
      <c r="AR456" s="22">
        <f t="shared" si="107"/>
        <v>2.8541747948828865E-2</v>
      </c>
      <c r="AS456" s="22">
        <f t="shared" si="107"/>
        <v>2.8896415656934342E-2</v>
      </c>
      <c r="AT456" s="22">
        <f t="shared" si="107"/>
        <v>2.8538906380664066E-2</v>
      </c>
      <c r="AU456" s="22">
        <f t="shared" si="107"/>
        <v>2.808026850742049E-2</v>
      </c>
      <c r="AV456" s="22">
        <f t="shared" si="107"/>
        <v>2.7659245008239828E-2</v>
      </c>
      <c r="AW456" s="22">
        <f t="shared" si="107"/>
        <v>2.7213154255926415E-2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3.3433783927335737E-3</v>
      </c>
      <c r="T457" s="22">
        <f t="shared" si="107"/>
        <v>3.3855529885640102E-3</v>
      </c>
      <c r="U457" s="22">
        <f t="shared" si="107"/>
        <v>3.384854179272563E-3</v>
      </c>
      <c r="V457" s="22">
        <f t="shared" si="107"/>
        <v>3.373508175415017E-3</v>
      </c>
      <c r="W457" s="22">
        <f t="shared" si="107"/>
        <v>3.3707987605889182E-3</v>
      </c>
      <c r="X457" s="22">
        <f t="shared" si="107"/>
        <v>3.3786728097435653E-3</v>
      </c>
      <c r="Y457" s="22">
        <f t="shared" si="107"/>
        <v>3.3924459376328273E-3</v>
      </c>
      <c r="Z457" s="22">
        <f t="shared" si="107"/>
        <v>3.4128892916515784E-3</v>
      </c>
      <c r="AA457" s="22">
        <f t="shared" si="107"/>
        <v>3.4309524560154447E-3</v>
      </c>
      <c r="AB457" s="22">
        <f t="shared" si="107"/>
        <v>3.4548722634285601E-3</v>
      </c>
      <c r="AC457" s="22">
        <f t="shared" si="107"/>
        <v>3.4770866358240062E-3</v>
      </c>
      <c r="AD457" s="22">
        <f t="shared" si="107"/>
        <v>3.5162673914353377E-3</v>
      </c>
      <c r="AE457" s="22">
        <f t="shared" si="107"/>
        <v>3.559620237351476E-3</v>
      </c>
      <c r="AF457" s="22">
        <f t="shared" si="107"/>
        <v>3.6063667991945198E-3</v>
      </c>
      <c r="AG457" s="22">
        <f t="shared" si="107"/>
        <v>3.666515778908112E-3</v>
      </c>
      <c r="AH457" s="22">
        <f t="shared" si="107"/>
        <v>3.7171353802765302E-3</v>
      </c>
      <c r="AI457" s="22">
        <f t="shared" si="107"/>
        <v>3.7747042072093407E-3</v>
      </c>
      <c r="AJ457" s="22">
        <f t="shared" si="107"/>
        <v>3.8408856216638099E-3</v>
      </c>
      <c r="AK457" s="22">
        <f t="shared" si="107"/>
        <v>3.8956553748473646E-3</v>
      </c>
      <c r="AL457" s="22">
        <f t="shared" si="107"/>
        <v>3.94909159697819E-3</v>
      </c>
      <c r="AM457" s="22">
        <f t="shared" si="107"/>
        <v>4.0015324331229962E-3</v>
      </c>
      <c r="AN457" s="22">
        <f t="shared" si="107"/>
        <v>4.0594071505252174E-3</v>
      </c>
      <c r="AO457" s="22">
        <f t="shared" si="107"/>
        <v>4.1087968816036395E-3</v>
      </c>
      <c r="AP457" s="22">
        <f t="shared" si="107"/>
        <v>4.1593958482670692E-3</v>
      </c>
      <c r="AQ457" s="22">
        <f t="shared" si="107"/>
        <v>4.2115760570734882E-3</v>
      </c>
      <c r="AR457" s="22">
        <f t="shared" si="107"/>
        <v>4.2657048201510082E-3</v>
      </c>
      <c r="AS457" s="22">
        <f t="shared" si="107"/>
        <v>4.3187116561279031E-3</v>
      </c>
      <c r="AT457" s="22">
        <f t="shared" si="107"/>
        <v>4.2652801337919573E-3</v>
      </c>
      <c r="AU457" s="22">
        <f t="shared" si="107"/>
        <v>4.1967344445052847E-3</v>
      </c>
      <c r="AV457" s="22">
        <f t="shared" si="107"/>
        <v>4.1338104087009003E-3</v>
      </c>
      <c r="AW457" s="22">
        <f t="shared" si="107"/>
        <v>4.0671399484410843E-3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1.8052970746219633E-2</v>
      </c>
      <c r="T458" s="22">
        <f t="shared" si="107"/>
        <v>1.850436166002525E-2</v>
      </c>
      <c r="U458" s="22">
        <f t="shared" si="107"/>
        <v>1.8836623484615331E-2</v>
      </c>
      <c r="V458" s="22">
        <f t="shared" si="107"/>
        <v>1.9138928402002774E-2</v>
      </c>
      <c r="W458" s="22">
        <f t="shared" si="107"/>
        <v>1.9468960552124857E-2</v>
      </c>
      <c r="X458" s="22">
        <f t="shared" si="107"/>
        <v>1.9834790173673279E-2</v>
      </c>
      <c r="Y458" s="22">
        <f t="shared" si="107"/>
        <v>2.0206972804064454E-2</v>
      </c>
      <c r="Z458" s="22">
        <f t="shared" si="107"/>
        <v>2.0605747701772793E-2</v>
      </c>
      <c r="AA458" s="22">
        <f t="shared" si="107"/>
        <v>2.1002232636567763E-2</v>
      </c>
      <c r="AB458" s="22">
        <f t="shared" si="107"/>
        <v>2.1424414927955389E-2</v>
      </c>
      <c r="AC458" s="22">
        <f t="shared" si="107"/>
        <v>2.1847223977334712E-2</v>
      </c>
      <c r="AD458" s="22">
        <f t="shared" si="107"/>
        <v>2.2323491058644482E-2</v>
      </c>
      <c r="AE458" s="22">
        <f t="shared" si="107"/>
        <v>2.282392474636296E-2</v>
      </c>
      <c r="AF458" s="22">
        <f t="shared" si="107"/>
        <v>2.3346782397994606E-2</v>
      </c>
      <c r="AG458" s="22">
        <f t="shared" si="107"/>
        <v>2.3931027893951708E-2</v>
      </c>
      <c r="AH458" s="22">
        <f t="shared" si="107"/>
        <v>2.4491256263094945E-2</v>
      </c>
      <c r="AI458" s="22">
        <f t="shared" si="107"/>
        <v>2.5077315242446396E-2</v>
      </c>
      <c r="AJ458" s="22">
        <f t="shared" si="107"/>
        <v>2.5710848417001532E-2</v>
      </c>
      <c r="AK458" s="22">
        <f t="shared" si="107"/>
        <v>2.6312195276390133E-2</v>
      </c>
      <c r="AL458" s="22">
        <f t="shared" si="107"/>
        <v>2.6921110455446824E-2</v>
      </c>
      <c r="AM458" s="22">
        <f t="shared" si="107"/>
        <v>2.7539068115150368E-2</v>
      </c>
      <c r="AN458" s="22">
        <f t="shared" si="107"/>
        <v>2.8181432685504049E-2</v>
      </c>
      <c r="AO458" s="22">
        <f t="shared" si="107"/>
        <v>2.8800913616022064E-2</v>
      </c>
      <c r="AP458" s="22">
        <f t="shared" si="107"/>
        <v>2.9439392972132689E-2</v>
      </c>
      <c r="AQ458" s="22">
        <f t="shared" si="107"/>
        <v>3.0099265306052614E-2</v>
      </c>
      <c r="AR458" s="22">
        <f t="shared" si="107"/>
        <v>3.078305441298906E-2</v>
      </c>
      <c r="AS458" s="22">
        <f t="shared" si="107"/>
        <v>3.1464150660826612E-2</v>
      </c>
      <c r="AT458" s="22">
        <f t="shared" si="107"/>
        <v>3.1645863407685944E-2</v>
      </c>
      <c r="AU458" s="22">
        <f t="shared" si="107"/>
        <v>3.1750203586920288E-2</v>
      </c>
      <c r="AV458" s="22">
        <f t="shared" si="107"/>
        <v>3.1877129481164349E-2</v>
      </c>
      <c r="AW458" s="22">
        <f t="shared" si="107"/>
        <v>3.1980228889720304E-2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6.8566960832673135E-2</v>
      </c>
      <c r="T459" s="22">
        <f t="shared" si="107"/>
        <v>7.1248735352205564E-2</v>
      </c>
      <c r="U459" s="22">
        <f t="shared" si="107"/>
        <v>7.2573420288775711E-2</v>
      </c>
      <c r="V459" s="22">
        <f t="shared" si="107"/>
        <v>7.3544823672643006E-2</v>
      </c>
      <c r="W459" s="22">
        <f t="shared" si="107"/>
        <v>7.4791838914074815E-2</v>
      </c>
      <c r="X459" s="22">
        <f t="shared" si="107"/>
        <v>7.6392939864671841E-2</v>
      </c>
      <c r="Y459" s="22">
        <f t="shared" si="107"/>
        <v>7.8269404261791797E-2</v>
      </c>
      <c r="Z459" s="22">
        <f t="shared" si="107"/>
        <v>8.0392052275686618E-2</v>
      </c>
      <c r="AA459" s="22">
        <f t="shared" si="107"/>
        <v>8.2454597024909232E-2</v>
      </c>
      <c r="AB459" s="22">
        <f t="shared" si="107"/>
        <v>8.4747486470209007E-2</v>
      </c>
      <c r="AC459" s="22">
        <f t="shared" si="107"/>
        <v>8.7008691265650084E-2</v>
      </c>
      <c r="AD459" s="22">
        <f t="shared" si="107"/>
        <v>8.9968760612606752E-2</v>
      </c>
      <c r="AE459" s="22">
        <f t="shared" si="107"/>
        <v>9.312965504906047E-2</v>
      </c>
      <c r="AF459" s="22">
        <f t="shared" si="107"/>
        <v>9.6470049557994084E-2</v>
      </c>
      <c r="AG459" s="22">
        <f t="shared" si="107"/>
        <v>0.1003748591604556</v>
      </c>
      <c r="AH459" s="22">
        <f t="shared" si="107"/>
        <v>0.10398795351608238</v>
      </c>
      <c r="AI459" s="22">
        <f t="shared" si="107"/>
        <v>0.10798486841860308</v>
      </c>
      <c r="AJ459" s="22">
        <f t="shared" si="107"/>
        <v>0.11239483281525456</v>
      </c>
      <c r="AK459" s="22">
        <f t="shared" si="107"/>
        <v>0.11643727389828454</v>
      </c>
      <c r="AL459" s="22">
        <f t="shared" si="107"/>
        <v>0.12050309482911964</v>
      </c>
      <c r="AM459" s="22">
        <f t="shared" si="107"/>
        <v>0.12460645633730935</v>
      </c>
      <c r="AN459" s="22">
        <f t="shared" si="107"/>
        <v>0.12905843855210175</v>
      </c>
      <c r="AO459" s="22">
        <f t="shared" si="107"/>
        <v>0.13324354190323748</v>
      </c>
      <c r="AP459" s="22">
        <f t="shared" si="107"/>
        <v>0.13756139527708947</v>
      </c>
      <c r="AQ459" s="22">
        <f t="shared" si="107"/>
        <v>0.14203255797710121</v>
      </c>
      <c r="AR459" s="22">
        <f t="shared" si="107"/>
        <v>0.14667835696311388</v>
      </c>
      <c r="AS459" s="22">
        <f t="shared" si="107"/>
        <v>0.15141451775652909</v>
      </c>
      <c r="AT459" s="22">
        <f t="shared" si="107"/>
        <v>0.15150267102676507</v>
      </c>
      <c r="AU459" s="22">
        <f t="shared" si="107"/>
        <v>0.15088462687533385</v>
      </c>
      <c r="AV459" s="22">
        <f t="shared" si="107"/>
        <v>0.1504823288349334</v>
      </c>
      <c r="AW459" s="22">
        <f t="shared" si="107"/>
        <v>0.14987126363079004</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72.769767958981859</v>
      </c>
      <c r="T462" s="93">
        <f>IF('Net zero activities &amp; levers'!$C$8="Off",('Activity data'!AM5*EF!$H4)*kgtoGg,IF('Net zero activities &amp; levers'!$C$8="On",(('Net zero supporting data'!K132*EF!$H4)+('Net zero supporting data'!K122*'Net zero supporting data'!K142))*kgtoGg,"ERROR"))</f>
        <v>73.543888852751451</v>
      </c>
      <c r="U462" s="93">
        <f>IF('Net zero activities &amp; levers'!$C$8="Off",('Activity data'!AN5*EF!$H4)*kgtoGg,IF('Net zero activities &amp; levers'!$C$8="On",(('Net zero supporting data'!L132*EF!$H4)+('Net zero supporting data'!L122*'Net zero supporting data'!L142))*kgtoGg,"ERROR"))</f>
        <v>74.043683063547846</v>
      </c>
      <c r="V462" s="93">
        <f>IF('Net zero activities &amp; levers'!$C$8="Off",('Activity data'!AO5*EF!$H4)*kgtoGg,IF('Net zero activities &amp; levers'!$C$8="On",(('Net zero supporting data'!M132*EF!$H4)+('Net zero supporting data'!M122*'Net zero supporting data'!M142))*kgtoGg,"ERROR"))</f>
        <v>74.481436003443747</v>
      </c>
      <c r="W462" s="93">
        <f>IF('Net zero activities &amp; levers'!$C$8="Off",('Activity data'!AP5*EF!$H4)*kgtoGg,IF('Net zero activities &amp; levers'!$C$8="On",(('Net zero supporting data'!N132*EF!$H4)+('Net zero supporting data'!N122*'Net zero supporting data'!N142))*kgtoGg,"ERROR"))</f>
        <v>74.991574369216195</v>
      </c>
      <c r="X462" s="93">
        <f>IF('Net zero activities &amp; levers'!$C$8="Off",('Activity data'!AQ5*EF!$H4)*kgtoGg,IF('Net zero activities &amp; levers'!$C$8="On",(('Net zero supporting data'!O132*EF!$H4)+('Net zero supporting data'!O122*'Net zero supporting data'!O142))*kgtoGg,"ERROR"))</f>
        <v>75.591111186911832</v>
      </c>
      <c r="Y462" s="93">
        <f>IF('Net zero activities &amp; levers'!$C$8="Off",('Activity data'!AR5*EF!$H4)*kgtoGg,IF('Net zero activities &amp; levers'!$C$8="On",(('Net zero supporting data'!P132*EF!$H4)+('Net zero supporting data'!P122*'Net zero supporting data'!P142))*kgtoGg,"ERROR"))</f>
        <v>76.189952713230753</v>
      </c>
      <c r="Z462" s="93">
        <f>IF('Net zero activities &amp; levers'!$C$8="Off",('Activity data'!AS5*EF!$H4)*kgtoGg,IF('Net zero activities &amp; levers'!$C$8="On",(('Net zero supporting data'!Q132*EF!$H4)+('Net zero supporting data'!Q122*'Net zero supporting data'!Q142))*kgtoGg,"ERROR"))</f>
        <v>76.854155334570819</v>
      </c>
      <c r="AA462" s="93">
        <f>IF('Net zero activities &amp; levers'!$C$8="Off",('Activity data'!AT5*EF!$H4)*kgtoGg,IF('Net zero activities &amp; levers'!$C$8="On",(('Net zero supporting data'!R132*EF!$H4)+('Net zero supporting data'!R122*'Net zero supporting data'!R142))*kgtoGg,"ERROR"))</f>
        <v>77.516709691698395</v>
      </c>
      <c r="AB462" s="93">
        <f>IF('Net zero activities &amp; levers'!$C$8="Off",('Activity data'!AU5*EF!$H4)*kgtoGg,IF('Net zero activities &amp; levers'!$C$8="On",(('Net zero supporting data'!S132*EF!$H4)+('Net zero supporting data'!S122*'Net zero supporting data'!S142))*kgtoGg,"ERROR"))</f>
        <v>78.240811869792225</v>
      </c>
      <c r="AC462" s="93">
        <f>IF('Net zero activities &amp; levers'!$C$8="Off",('Activity data'!AV5*EF!$H4)*kgtoGg,IF('Net zero activities &amp; levers'!$C$8="On",(('Net zero supporting data'!T132*EF!$H4)+('Net zero supporting data'!T122*'Net zero supporting data'!T142))*kgtoGg,"ERROR"))</f>
        <v>78.96883087694971</v>
      </c>
      <c r="AD462" s="93">
        <f>IF('Net zero activities &amp; levers'!$C$8="Off",('Activity data'!AW5*EF!$H4)*kgtoGg,IF('Net zero activities &amp; levers'!$C$8="On",(('Net zero supporting data'!U132*EF!$H4)+('Net zero supporting data'!U122*'Net zero supporting data'!U142))*kgtoGg,"ERROR"))</f>
        <v>79.802551809538244</v>
      </c>
      <c r="AE462" s="93">
        <f>IF('Net zero activities &amp; levers'!$C$8="Off",('Activity data'!AX5*EF!$H4)*kgtoGg,IF('Net zero activities &amp; levers'!$C$8="On",(('Net zero supporting data'!V132*EF!$H4)+('Net zero supporting data'!V122*'Net zero supporting data'!V142))*kgtoGg,"ERROR"))</f>
        <v>80.691208841556062</v>
      </c>
      <c r="AF462" s="93">
        <f>IF('Net zero activities &amp; levers'!$C$8="Off",('Activity data'!AY5*EF!$H4)*kgtoGg,IF('Net zero activities &amp; levers'!$C$8="On",(('Net zero supporting data'!W132*EF!$H4)+('Net zero supporting data'!W122*'Net zero supporting data'!W142))*kgtoGg,"ERROR"))</f>
        <v>81.630103012520337</v>
      </c>
      <c r="AG462" s="93">
        <f>IF('Net zero activities &amp; levers'!$C$8="Off",('Activity data'!AZ5*EF!$H4)*kgtoGg,IF('Net zero activities &amp; levers'!$C$8="On",(('Net zero supporting data'!X132*EF!$H4)+('Net zero supporting data'!X122*'Net zero supporting data'!X142))*kgtoGg,"ERROR"))</f>
        <v>82.704962002858409</v>
      </c>
      <c r="AH462" s="93">
        <f>IF('Net zero activities &amp; levers'!$C$8="Off",('Activity data'!BA5*EF!$H4)*kgtoGg,IF('Net zero activities &amp; levers'!$C$8="On",(('Net zero supporting data'!Y132*EF!$H4)+('Net zero supporting data'!Y122*'Net zero supporting data'!Y142))*kgtoGg,"ERROR"))</f>
        <v>83.725359034578119</v>
      </c>
      <c r="AI462" s="93">
        <f>IF('Net zero activities &amp; levers'!$C$8="Off",('Activity data'!BB5*EF!$H4)*kgtoGg,IF('Net zero activities &amp; levers'!$C$8="On",(('Net zero supporting data'!Z132*EF!$H4)+('Net zero supporting data'!Z122*'Net zero supporting data'!Z142))*kgtoGg,"ERROR"))</f>
        <v>84.785864582058309</v>
      </c>
      <c r="AJ462" s="93">
        <f>IF('Net zero activities &amp; levers'!$C$8="Off",('Activity data'!BC5*EF!$H4)*kgtoGg,IF('Net zero activities &amp; levers'!$C$8="On",(('Net zero supporting data'!AA132*EF!$H4)+('Net zero supporting data'!AA122*'Net zero supporting data'!AA142))*kgtoGg,"ERROR"))</f>
        <v>85.948870482008019</v>
      </c>
      <c r="AK462" s="93">
        <f>IF('Net zero activities &amp; levers'!$C$8="Off",('Activity data'!BD5*EF!$H4)*kgtoGg,IF('Net zero activities &amp; levers'!$C$8="On",(('Net zero supporting data'!AB132*EF!$H4)+('Net zero supporting data'!AB122*'Net zero supporting data'!AB142))*kgtoGg,"ERROR"))</f>
        <v>87.039164058344866</v>
      </c>
      <c r="AL462" s="93">
        <f>IF('Net zero activities &amp; levers'!$C$8="Off",('Activity data'!BE5*EF!$H4)*kgtoGg,IF('Net zero activities &amp; levers'!$C$8="On",(('Net zero supporting data'!AC132*EF!$H4)+('Net zero supporting data'!AC122*'Net zero supporting data'!AC142))*kgtoGg,"ERROR"))</f>
        <v>88.144062133133644</v>
      </c>
      <c r="AM462" s="93">
        <f>IF('Net zero activities &amp; levers'!$C$8="Off",('Activity data'!BF5*EF!$H4)*kgtoGg,IF('Net zero activities &amp; levers'!$C$8="On",(('Net zero supporting data'!AD132*EF!$H4)+('Net zero supporting data'!AD122*'Net zero supporting data'!AD142))*kgtoGg,"ERROR"))</f>
        <v>89.266583630697085</v>
      </c>
      <c r="AN462" s="93">
        <f>IF('Net zero activities &amp; levers'!$C$8="Off",('Activity data'!BG5*EF!$H4)*kgtoGg,IF('Net zero activities &amp; levers'!$C$8="On",(('Net zero supporting data'!AE132*EF!$H4)+('Net zero supporting data'!AE122*'Net zero supporting data'!AE142))*kgtoGg,"ERROR"))</f>
        <v>90.425059831916514</v>
      </c>
      <c r="AO462" s="93">
        <f>IF('Net zero activities &amp; levers'!$C$8="Off",('Activity data'!BH5*EF!$H4)*kgtoGg,IF('Net zero activities &amp; levers'!$C$8="On",(('Net zero supporting data'!AF132*EF!$H4)+('Net zero supporting data'!AF122*'Net zero supporting data'!AF142))*kgtoGg,"ERROR"))</f>
        <v>91.531677127013609</v>
      </c>
      <c r="AP462" s="93">
        <f>IF('Net zero activities &amp; levers'!$C$8="Off",('Activity data'!BI5*EF!$H4)*kgtoGg,IF('Net zero activities &amp; levers'!$C$8="On",(('Net zero supporting data'!AG132*EF!$H4)+('Net zero supporting data'!AG122*'Net zero supporting data'!AG142))*kgtoGg,"ERROR"))</f>
        <v>92.676863576133726</v>
      </c>
      <c r="AQ462" s="93">
        <f>IF('Net zero activities &amp; levers'!$C$8="Off",('Activity data'!BJ5*EF!$H4)*kgtoGg,IF('Net zero activities &amp; levers'!$C$8="On",(('Net zero supporting data'!AH132*EF!$H4)+('Net zero supporting data'!AH122*'Net zero supporting data'!AH142))*kgtoGg,"ERROR"))</f>
        <v>93.865350642740523</v>
      </c>
      <c r="AR462" s="93">
        <f>IF('Net zero activities &amp; levers'!$C$8="Off",('Activity data'!BK5*EF!$H4)*kgtoGg,IF('Net zero activities &amp; levers'!$C$8="On",(('Net zero supporting data'!AI132*EF!$H4)+('Net zero supporting data'!AI122*'Net zero supporting data'!AI142))*kgtoGg,"ERROR"))</f>
        <v>95.102097314076246</v>
      </c>
      <c r="AS462" s="93">
        <f>IF('Net zero activities &amp; levers'!$C$8="Off",('Activity data'!BL5*EF!$H4)*kgtoGg,IF('Net zero activities &amp; levers'!$C$8="On",(('Net zero supporting data'!AJ132*EF!$H4)+('Net zero supporting data'!AJ122*'Net zero supporting data'!AJ142))*kgtoGg,"ERROR"))</f>
        <v>96.315246804297175</v>
      </c>
      <c r="AT462" s="93">
        <f>IF('Net zero activities &amp; levers'!$C$8="Off",('Activity data'!BM5*EF!$H4)*kgtoGg,IF('Net zero activities &amp; levers'!$C$8="On",(('Net zero supporting data'!AK132*EF!$H4)+('Net zero supporting data'!AK122*'Net zero supporting data'!AK142))*kgtoGg,"ERROR"))</f>
        <v>96.467096701965559</v>
      </c>
      <c r="AU462" s="93">
        <f>IF('Net zero activities &amp; levers'!$C$8="Off",('Activity data'!BN5*EF!$H4)*kgtoGg,IF('Net zero activities &amp; levers'!$C$8="On",(('Net zero supporting data'!AL132*EF!$H4)+('Net zero supporting data'!AL122*'Net zero supporting data'!AL142))*kgtoGg,"ERROR"))</f>
        <v>96.459023089307877</v>
      </c>
      <c r="AV462" s="93">
        <f>IF('Net zero activities &amp; levers'!$C$8="Off",('Activity data'!BO5*EF!$H4)*kgtoGg,IF('Net zero activities &amp; levers'!$C$8="On",(('Net zero supporting data'!AM132*EF!$H4)+('Net zero supporting data'!AM122*'Net zero supporting data'!AM142))*kgtoGg,"ERROR"))</f>
        <v>96.502893311810624</v>
      </c>
      <c r="AW462" s="93">
        <f>IF('Net zero activities &amp; levers'!$C$8="Off",('Activity data'!BP5*EF!$H4)*kgtoGg,IF('Net zero activities &amp; levers'!$C$8="On",(('Net zero supporting data'!AN132*EF!$H4)+('Net zero supporting data'!AN122*'Net zero supporting data'!AN142))*kgtoGg,"ERROR"))</f>
        <v>96.50064865261551</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58.202465092339359</v>
      </c>
      <c r="T463" s="93">
        <f>IF('Net zero activities &amp; levers'!$C$8="Off",('Activity data'!AM6*EF!$H5)*kgtoGg,IF('Net zero activities &amp; levers'!$C$8="On",(('Net zero supporting data'!K133*EF!$H5)+('Net zero supporting data'!K123*'Net zero supporting data'!K143))*kgtoGg,"ERROR"))</f>
        <v>58.821619798484242</v>
      </c>
      <c r="U463" s="93">
        <f>IF('Net zero activities &amp; levers'!$C$8="Off",('Activity data'!AN6*EF!$H5)*kgtoGg,IF('Net zero activities &amp; levers'!$C$8="On",(('Net zero supporting data'!L133*EF!$H5)+('Net zero supporting data'!L123*'Net zero supporting data'!L143))*kgtoGg,"ERROR"))</f>
        <v>59.221363482202278</v>
      </c>
      <c r="V463" s="93">
        <f>IF('Net zero activities &amp; levers'!$C$8="Off",('Activity data'!AO6*EF!$H5)*kgtoGg,IF('Net zero activities &amp; levers'!$C$8="On",(('Net zero supporting data'!M133*EF!$H5)+('Net zero supporting data'!M123*'Net zero supporting data'!M143))*kgtoGg,"ERROR"))</f>
        <v>59.571485530381985</v>
      </c>
      <c r="W463" s="93">
        <f>IF('Net zero activities &amp; levers'!$C$8="Off",('Activity data'!AP6*EF!$H5)*kgtoGg,IF('Net zero activities &amp; levers'!$C$8="On",(('Net zero supporting data'!N133*EF!$H5)+('Net zero supporting data'!N123*'Net zero supporting data'!N143))*kgtoGg,"ERROR"))</f>
        <v>59.979502640493855</v>
      </c>
      <c r="X463" s="93">
        <f>IF('Net zero activities &amp; levers'!$C$8="Off",('Activity data'!AQ6*EF!$H5)*kgtoGg,IF('Net zero activities &amp; levers'!$C$8="On",(('Net zero supporting data'!O133*EF!$H5)+('Net zero supporting data'!O123*'Net zero supporting data'!O143))*kgtoGg,"ERROR"))</f>
        <v>60.459022112414807</v>
      </c>
      <c r="Y463" s="93">
        <f>IF('Net zero activities &amp; levers'!$C$8="Off",('Activity data'!AR6*EF!$H5)*kgtoGg,IF('Net zero activities &amp; levers'!$C$8="On",(('Net zero supporting data'!P133*EF!$H5)+('Net zero supporting data'!P123*'Net zero supporting data'!P143))*kgtoGg,"ERROR"))</f>
        <v>60.937985478782373</v>
      </c>
      <c r="Z463" s="93">
        <f>IF('Net zero activities &amp; levers'!$C$8="Off",('Activity data'!AS6*EF!$H5)*kgtoGg,IF('Net zero activities &amp; levers'!$C$8="On",(('Net zero supporting data'!Q133*EF!$H5)+('Net zero supporting data'!Q123*'Net zero supporting data'!Q143))*kgtoGg,"ERROR"))</f>
        <v>61.469225730978522</v>
      </c>
      <c r="AA463" s="93">
        <f>IF('Net zero activities &amp; levers'!$C$8="Off",('Activity data'!AT6*EF!$H5)*kgtoGg,IF('Net zero activities &amp; levers'!$C$8="On",(('Net zero supporting data'!R133*EF!$H5)+('Net zero supporting data'!R123*'Net zero supporting data'!R143))*kgtoGg,"ERROR"))</f>
        <v>61.999147674171077</v>
      </c>
      <c r="AB463" s="93">
        <f>IF('Net zero activities &amp; levers'!$C$8="Off",('Activity data'!AU6*EF!$H5)*kgtoGg,IF('Net zero activities &amp; levers'!$C$8="On",(('Net zero supporting data'!S133*EF!$H5)+('Net zero supporting data'!S123*'Net zero supporting data'!S143))*kgtoGg,"ERROR"))</f>
        <v>62.578296583475691</v>
      </c>
      <c r="AC463" s="93">
        <f>IF('Net zero activities &amp; levers'!$C$8="Off",('Activity data'!AV6*EF!$H5)*kgtoGg,IF('Net zero activities &amp; levers'!$C$8="On",(('Net zero supporting data'!T133*EF!$H5)+('Net zero supporting data'!T123*'Net zero supporting data'!T143))*kgtoGg,"ERROR"))</f>
        <v>63.16057823750716</v>
      </c>
      <c r="AD463" s="93">
        <f>IF('Net zero activities &amp; levers'!$C$8="Off",('Activity data'!AW6*EF!$H5)*kgtoGg,IF('Net zero activities &amp; levers'!$C$8="On",(('Net zero supporting data'!U133*EF!$H5)+('Net zero supporting data'!U123*'Net zero supporting data'!U143))*kgtoGg,"ERROR"))</f>
        <v>63.827402041357807</v>
      </c>
      <c r="AE463" s="93">
        <f>IF('Net zero activities &amp; levers'!$C$8="Off",('Activity data'!AX6*EF!$H5)*kgtoGg,IF('Net zero activities &amp; levers'!$C$8="On",(('Net zero supporting data'!V133*EF!$H5)+('Net zero supporting data'!V123*'Net zero supporting data'!V143))*kgtoGg,"ERROR"))</f>
        <v>64.538164646980434</v>
      </c>
      <c r="AF463" s="93">
        <f>IF('Net zero activities &amp; levers'!$C$8="Off",('Activity data'!AY6*EF!$H5)*kgtoGg,IF('Net zero activities &amp; levers'!$C$8="On",(('Net zero supporting data'!W133*EF!$H5)+('Net zero supporting data'!W123*'Net zero supporting data'!W143))*kgtoGg,"ERROR"))</f>
        <v>65.289107747991153</v>
      </c>
      <c r="AG463" s="93">
        <f>IF('Net zero activities &amp; levers'!$C$8="Off",('Activity data'!AZ6*EF!$H5)*kgtoGg,IF('Net zero activities &amp; levers'!$C$8="On",(('Net zero supporting data'!X133*EF!$H5)+('Net zero supporting data'!X123*'Net zero supporting data'!X143))*kgtoGg,"ERROR"))</f>
        <v>66.148797762388369</v>
      </c>
      <c r="AH463" s="93">
        <f>IF('Net zero activities &amp; levers'!$C$8="Off",('Activity data'!BA6*EF!$H5)*kgtoGg,IF('Net zero activities &amp; levers'!$C$8="On",(('Net zero supporting data'!Y133*EF!$H5)+('Net zero supporting data'!Y123*'Net zero supporting data'!Y143))*kgtoGg,"ERROR"))</f>
        <v>66.964928200683417</v>
      </c>
      <c r="AI463" s="93">
        <f>IF('Net zero activities &amp; levers'!$C$8="Off",('Activity data'!BB6*EF!$H5)*kgtoGg,IF('Net zero activities &amp; levers'!$C$8="On",(('Net zero supporting data'!Z133*EF!$H5)+('Net zero supporting data'!Z123*'Net zero supporting data'!Z143))*kgtoGg,"ERROR"))</f>
        <v>67.813138093866527</v>
      </c>
      <c r="AJ463" s="93">
        <f>IF('Net zero activities &amp; levers'!$C$8="Off",('Activity data'!BC6*EF!$H5)*kgtoGg,IF('Net zero activities &amp; levers'!$C$8="On",(('Net zero supporting data'!AA133*EF!$H5)+('Net zero supporting data'!AA123*'Net zero supporting data'!AA143))*kgtoGg,"ERROR"))</f>
        <v>68.743329465813233</v>
      </c>
      <c r="AK463" s="93">
        <f>IF('Net zero activities &amp; levers'!$C$8="Off",('Activity data'!BD6*EF!$H5)*kgtoGg,IF('Net zero activities &amp; levers'!$C$8="On",(('Net zero supporting data'!AB133*EF!$H5)+('Net zero supporting data'!AB123*'Net zero supporting data'!AB143))*kgtoGg,"ERROR"))</f>
        <v>69.615364317606563</v>
      </c>
      <c r="AL463" s="93">
        <f>IF('Net zero activities &amp; levers'!$C$8="Off",('Activity data'!BE6*EF!$H5)*kgtoGg,IF('Net zero activities &amp; levers'!$C$8="On",(('Net zero supporting data'!AC133*EF!$H5)+('Net zero supporting data'!AC123*'Net zero supporting data'!AC143))*kgtoGg,"ERROR"))</f>
        <v>70.499080089034265</v>
      </c>
      <c r="AM463" s="93">
        <f>IF('Net zero activities &amp; levers'!$C$8="Off",('Activity data'!BF6*EF!$H5)*kgtoGg,IF('Net zero activities &amp; levers'!$C$8="On",(('Net zero supporting data'!AD133*EF!$H5)+('Net zero supporting data'!AD123*'Net zero supporting data'!AD143))*kgtoGg,"ERROR"))</f>
        <v>71.39689136574691</v>
      </c>
      <c r="AN463" s="93">
        <f>IF('Net zero activities &amp; levers'!$C$8="Off",('Activity data'!BG6*EF!$H5)*kgtoGg,IF('Net zero activities &amp; levers'!$C$8="On",(('Net zero supporting data'!AE133*EF!$H5)+('Net zero supporting data'!AE123*'Net zero supporting data'!AE143))*kgtoGg,"ERROR"))</f>
        <v>72.3234598096615</v>
      </c>
      <c r="AO463" s="93">
        <f>IF('Net zero activities &amp; levers'!$C$8="Off",('Activity data'!BH6*EF!$H5)*kgtoGg,IF('Net zero activities &amp; levers'!$C$8="On",(('Net zero supporting data'!AF133*EF!$H5)+('Net zero supporting data'!AF123*'Net zero supporting data'!AF143))*kgtoGg,"ERROR"))</f>
        <v>73.208550641952925</v>
      </c>
      <c r="AP463" s="93">
        <f>IF('Net zero activities &amp; levers'!$C$8="Off",('Activity data'!BI6*EF!$H5)*kgtoGg,IF('Net zero activities &amp; levers'!$C$8="On",(('Net zero supporting data'!AG133*EF!$H5)+('Net zero supporting data'!AG123*'Net zero supporting data'!AG143))*kgtoGg,"ERROR"))</f>
        <v>74.124489722131145</v>
      </c>
      <c r="AQ463" s="93">
        <f>IF('Net zero activities &amp; levers'!$C$8="Off",('Activity data'!BJ6*EF!$H5)*kgtoGg,IF('Net zero activities &amp; levers'!$C$8="On",(('Net zero supporting data'!AH133*EF!$H5)+('Net zero supporting data'!AH123*'Net zero supporting data'!AH143))*kgtoGg,"ERROR"))</f>
        <v>75.075061353002226</v>
      </c>
      <c r="AR463" s="93">
        <f>IF('Net zero activities &amp; levers'!$C$8="Off",('Activity data'!BK6*EF!$H5)*kgtoGg,IF('Net zero activities &amp; levers'!$C$8="On",(('Net zero supporting data'!AI133*EF!$H5)+('Net zero supporting data'!AI123*'Net zero supporting data'!AI143))*kgtoGg,"ERROR"))</f>
        <v>76.064231814656821</v>
      </c>
      <c r="AS463" s="93">
        <f>IF('Net zero activities &amp; levers'!$C$8="Off",('Activity data'!BL6*EF!$H5)*kgtoGg,IF('Net zero activities &amp; levers'!$C$8="On",(('Net zero supporting data'!AJ133*EF!$H5)+('Net zero supporting data'!AJ123*'Net zero supporting data'!AJ143))*kgtoGg,"ERROR"))</f>
        <v>77.034528860212504</v>
      </c>
      <c r="AT463" s="93">
        <f>IF('Net zero activities &amp; levers'!$C$8="Off",('Activity data'!BM6*EF!$H5)*kgtoGg,IF('Net zero activities &amp; levers'!$C$8="On",(('Net zero supporting data'!AK133*EF!$H5)+('Net zero supporting data'!AK123*'Net zero supporting data'!AK143))*kgtoGg,"ERROR"))</f>
        <v>77.155980922191077</v>
      </c>
      <c r="AU463" s="93">
        <f>IF('Net zero activities &amp; levers'!$C$8="Off",('Activity data'!BN6*EF!$H5)*kgtoGg,IF('Net zero activities &amp; levers'!$C$8="On",(('Net zero supporting data'!AL133*EF!$H5)+('Net zero supporting data'!AL123*'Net zero supporting data'!AL143))*kgtoGg,"ERROR"))</f>
        <v>77.149523513131541</v>
      </c>
      <c r="AV463" s="93">
        <f>IF('Net zero activities &amp; levers'!$C$8="Off",('Activity data'!BO6*EF!$H5)*kgtoGg,IF('Net zero activities &amp; levers'!$C$8="On",(('Net zero supporting data'!AM133*EF!$H5)+('Net zero supporting data'!AM123*'Net zero supporting data'!AM143))*kgtoGg,"ERROR"))</f>
        <v>77.18461164334586</v>
      </c>
      <c r="AW463" s="93">
        <f>IF('Net zero activities &amp; levers'!$C$8="Off",('Activity data'!BP6*EF!$H5)*kgtoGg,IF('Net zero activities &amp; levers'!$C$8="On",(('Net zero supporting data'!AN133*EF!$H5)+('Net zero supporting data'!AN123*'Net zero supporting data'!AN143))*kgtoGg,"ERROR"))</f>
        <v>77.18281632776204</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26.315577355767893</v>
      </c>
      <c r="T464" s="93">
        <f>IF('Net zero activities &amp; levers'!$C$8="Off",('Activity data'!AM7*EF!$H6)*kgtoGg,IF('Net zero activities &amp; levers'!$C$8="On",(('Net zero supporting data'!K134*EF!$H6)+('Net zero supporting data'!K124*'Net zero supporting data'!K144))*kgtoGg,"ERROR"))</f>
        <v>26.595521058133311</v>
      </c>
      <c r="U464" s="93">
        <f>IF('Net zero activities &amp; levers'!$C$8="Off",('Activity data'!AN7*EF!$H6)*kgtoGg,IF('Net zero activities &amp; levers'!$C$8="On",(('Net zero supporting data'!L134*EF!$H6)+('Net zero supporting data'!L124*'Net zero supporting data'!L144))*kgtoGg,"ERROR"))</f>
        <v>26.776260582046472</v>
      </c>
      <c r="V464" s="93">
        <f>IF('Net zero activities &amp; levers'!$C$8="Off",('Activity data'!AO7*EF!$H6)*kgtoGg,IF('Net zero activities &amp; levers'!$C$8="On",(('Net zero supporting data'!M134*EF!$H6)+('Net zero supporting data'!M124*'Net zero supporting data'!M144))*kgtoGg,"ERROR"))</f>
        <v>26.934564252315681</v>
      </c>
      <c r="W464" s="93">
        <f>IF('Net zero activities &amp; levers'!$C$8="Off",('Activity data'!AP7*EF!$H6)*kgtoGg,IF('Net zero activities &amp; levers'!$C$8="On",(('Net zero supporting data'!N134*EF!$H6)+('Net zero supporting data'!N124*'Net zero supporting data'!N144))*kgtoGg,"ERROR"))</f>
        <v>27.119044511125868</v>
      </c>
      <c r="X464" s="93">
        <f>IF('Net zero activities &amp; levers'!$C$8="Off",('Activity data'!AQ7*EF!$H6)*kgtoGg,IF('Net zero activities &amp; levers'!$C$8="On",(('Net zero supporting data'!O134*EF!$H6)+('Net zero supporting data'!O124*'Net zero supporting data'!O144))*kgtoGg,"ERROR"))</f>
        <v>27.335853743121671</v>
      </c>
      <c r="Y464" s="93">
        <f>IF('Net zero activities &amp; levers'!$C$8="Off",('Activity data'!AR7*EF!$H6)*kgtoGg,IF('Net zero activities &amp; levers'!$C$8="On",(('Net zero supporting data'!P134*EF!$H6)+('Net zero supporting data'!P124*'Net zero supporting data'!P144))*kgtoGg,"ERROR"))</f>
        <v>27.552411538366737</v>
      </c>
      <c r="Z464" s="93">
        <f>IF('Net zero activities &amp; levers'!$C$8="Off",('Activity data'!AS7*EF!$H6)*kgtoGg,IF('Net zero activities &amp; levers'!$C$8="On",(('Net zero supporting data'!Q134*EF!$H6)+('Net zero supporting data'!Q124*'Net zero supporting data'!Q144))*kgtoGg,"ERROR"))</f>
        <v>27.792605728234577</v>
      </c>
      <c r="AA464" s="93">
        <f>IF('Net zero activities &amp; levers'!$C$8="Off",('Activity data'!AT7*EF!$H6)*kgtoGg,IF('Net zero activities &amp; levers'!$C$8="On",(('Net zero supporting data'!R134*EF!$H6)+('Net zero supporting data'!R124*'Net zero supporting data'!R144))*kgtoGg,"ERROR"))</f>
        <v>28.032203859799587</v>
      </c>
      <c r="AB464" s="93">
        <f>IF('Net zero activities &amp; levers'!$C$8="Off",('Activity data'!AU7*EF!$H6)*kgtoGg,IF('Net zero activities &amp; levers'!$C$8="On",(('Net zero supporting data'!S134*EF!$H6)+('Net zero supporting data'!S124*'Net zero supporting data'!S144))*kgtoGg,"ERROR"))</f>
        <v>28.294059399751969</v>
      </c>
      <c r="AC464" s="93">
        <f>IF('Net zero activities &amp; levers'!$C$8="Off",('Activity data'!AV7*EF!$H6)*kgtoGg,IF('Net zero activities &amp; levers'!$C$8="On",(('Net zero supporting data'!T134*EF!$H6)+('Net zero supporting data'!T124*'Net zero supporting data'!T144))*kgtoGg,"ERROR"))</f>
        <v>28.557331374318672</v>
      </c>
      <c r="AD464" s="93">
        <f>IF('Net zero activities &amp; levers'!$C$8="Off",('Activity data'!AW7*EF!$H6)*kgtoGg,IF('Net zero activities &amp; levers'!$C$8="On",(('Net zero supporting data'!U134*EF!$H6)+('Net zero supporting data'!U124*'Net zero supporting data'!U144))*kgtoGg,"ERROR"))</f>
        <v>28.858828112731018</v>
      </c>
      <c r="AE464" s="93">
        <f>IF('Net zero activities &amp; levers'!$C$8="Off",('Activity data'!AX7*EF!$H6)*kgtoGg,IF('Net zero activities &amp; levers'!$C$8="On",(('Net zero supporting data'!V134*EF!$H6)+('Net zero supporting data'!V124*'Net zero supporting data'!V144))*kgtoGg,"ERROR"))</f>
        <v>29.180191276648134</v>
      </c>
      <c r="AF464" s="93">
        <f>IF('Net zero activities &amp; levers'!$C$8="Off",('Activity data'!AY7*EF!$H6)*kgtoGg,IF('Net zero activities &amp; levers'!$C$8="On",(('Net zero supporting data'!W134*EF!$H6)+('Net zero supporting data'!W124*'Net zero supporting data'!W144))*kgtoGg,"ERROR"))</f>
        <v>29.519721590923922</v>
      </c>
      <c r="AG464" s="93">
        <f>IF('Net zero activities &amp; levers'!$C$8="Off",('Activity data'!AZ7*EF!$H6)*kgtoGg,IF('Net zero activities &amp; levers'!$C$8="On",(('Net zero supporting data'!X134*EF!$H6)+('Net zero supporting data'!X124*'Net zero supporting data'!X144))*kgtoGg,"ERROR"))</f>
        <v>29.90842057540781</v>
      </c>
      <c r="AH464" s="93">
        <f>IF('Net zero activities &amp; levers'!$C$8="Off",('Activity data'!BA7*EF!$H6)*kgtoGg,IF('Net zero activities &amp; levers'!$C$8="On",(('Net zero supporting data'!Y134*EF!$H6)+('Net zero supporting data'!Y124*'Net zero supporting data'!Y144))*kgtoGg,"ERROR"))</f>
        <v>30.277424596926085</v>
      </c>
      <c r="AI464" s="93">
        <f>IF('Net zero activities &amp; levers'!$C$8="Off",('Activity data'!BB7*EF!$H6)*kgtoGg,IF('Net zero activities &amp; levers'!$C$8="On",(('Net zero supporting data'!Z134*EF!$H6)+('Net zero supporting data'!Z124*'Net zero supporting data'!Z144))*kgtoGg,"ERROR"))</f>
        <v>30.660932976211647</v>
      </c>
      <c r="AJ464" s="93">
        <f>IF('Net zero activities &amp; levers'!$C$8="Off",('Activity data'!BC7*EF!$H6)*kgtoGg,IF('Net zero activities &amp; levers'!$C$8="On",(('Net zero supporting data'!AA134*EF!$H6)+('Net zero supporting data'!AA124*'Net zero supporting data'!AA144))*kgtoGg,"ERROR"))</f>
        <v>31.081508341280731</v>
      </c>
      <c r="AK464" s="93">
        <f>IF('Net zero activities &amp; levers'!$C$8="Off",('Activity data'!BD7*EF!$H6)*kgtoGg,IF('Net zero activities &amp; levers'!$C$8="On",(('Net zero supporting data'!AB134*EF!$H6)+('Net zero supporting data'!AB124*'Net zero supporting data'!AB144))*kgtoGg,"ERROR"))</f>
        <v>31.475788902471496</v>
      </c>
      <c r="AL464" s="93">
        <f>IF('Net zero activities &amp; levers'!$C$8="Off",('Activity data'!BE7*EF!$H6)*kgtoGg,IF('Net zero activities &amp; levers'!$C$8="On",(('Net zero supporting data'!AC134*EF!$H6)+('Net zero supporting data'!AC124*'Net zero supporting data'!AC144))*kgtoGg,"ERROR"))</f>
        <v>31.875350857564332</v>
      </c>
      <c r="AM464" s="93">
        <f>IF('Net zero activities &amp; levers'!$C$8="Off",('Activity data'!BF7*EF!$H6)*kgtoGg,IF('Net zero activities &amp; levers'!$C$8="On",(('Net zero supporting data'!AD134*EF!$H6)+('Net zero supporting data'!AD124*'Net zero supporting data'!AD144))*kgtoGg,"ERROR"))</f>
        <v>32.281285933780239</v>
      </c>
      <c r="AN464" s="93">
        <f>IF('Net zero activities &amp; levers'!$C$8="Off",('Activity data'!BG7*EF!$H6)*kgtoGg,IF('Net zero activities &amp; levers'!$C$8="On",(('Net zero supporting data'!AE134*EF!$H6)+('Net zero supporting data'!AE124*'Net zero supporting data'!AE144))*kgtoGg,"ERROR"))</f>
        <v>32.700223233473018</v>
      </c>
      <c r="AO464" s="93">
        <f>IF('Net zero activities &amp; levers'!$C$8="Off",('Activity data'!BH7*EF!$H6)*kgtoGg,IF('Net zero activities &amp; levers'!$C$8="On",(('Net zero supporting data'!AF134*EF!$H6)+('Net zero supporting data'!AF124*'Net zero supporting data'!AF144))*kgtoGg,"ERROR"))</f>
        <v>33.100406906571621</v>
      </c>
      <c r="AP464" s="93">
        <f>IF('Net zero activities &amp; levers'!$C$8="Off",('Activity data'!BI7*EF!$H6)*kgtoGg,IF('Net zero activities &amp; levers'!$C$8="On",(('Net zero supporting data'!AG134*EF!$H6)+('Net zero supporting data'!AG124*'Net zero supporting data'!AG144))*kgtoGg,"ERROR"))</f>
        <v>33.514538261306519</v>
      </c>
      <c r="AQ464" s="93">
        <f>IF('Net zero activities &amp; levers'!$C$8="Off",('Activity data'!BJ7*EF!$H6)*kgtoGg,IF('Net zero activities &amp; levers'!$C$8="On",(('Net zero supporting data'!AH134*EF!$H6)+('Net zero supporting data'!AH124*'Net zero supporting data'!AH144))*kgtoGg,"ERROR"))</f>
        <v>33.944328326808041</v>
      </c>
      <c r="AR464" s="93">
        <f>IF('Net zero activities &amp; levers'!$C$8="Off",('Activity data'!BK7*EF!$H6)*kgtoGg,IF('Net zero activities &amp; levers'!$C$8="On",(('Net zero supporting data'!AI134*EF!$H6)+('Net zero supporting data'!AI124*'Net zero supporting data'!AI144))*kgtoGg,"ERROR"))</f>
        <v>34.391570411149551</v>
      </c>
      <c r="AS464" s="93">
        <f>IF('Net zero activities &amp; levers'!$C$8="Off",('Activity data'!BL7*EF!$H6)*kgtoGg,IF('Net zero activities &amp; levers'!$C$8="On",(('Net zero supporting data'!AJ134*EF!$H6)+('Net zero supporting data'!AJ124*'Net zero supporting data'!AJ144))*kgtoGg,"ERROR"))</f>
        <v>34.830279096767654</v>
      </c>
      <c r="AT464" s="93">
        <f>IF('Net zero activities &amp; levers'!$C$8="Off",('Activity data'!BM7*EF!$H6)*kgtoGg,IF('Net zero activities &amp; levers'!$C$8="On",(('Net zero supporting data'!AK134*EF!$H6)+('Net zero supporting data'!AK124*'Net zero supporting data'!AK144))*kgtoGg,"ERROR"))</f>
        <v>34.885192254259252</v>
      </c>
      <c r="AU464" s="93">
        <f>IF('Net zero activities &amp; levers'!$C$8="Off",('Activity data'!BN7*EF!$H6)*kgtoGg,IF('Net zero activities &amp; levers'!$C$8="On",(('Net zero supporting data'!AL134*EF!$H6)+('Net zero supporting data'!AL124*'Net zero supporting data'!AL144))*kgtoGg,"ERROR"))</f>
        <v>34.882272610781008</v>
      </c>
      <c r="AV464" s="93">
        <f>IF('Net zero activities &amp; levers'!$C$8="Off",('Activity data'!BO7*EF!$H6)*kgtoGg,IF('Net zero activities &amp; levers'!$C$8="On",(('Net zero supporting data'!AM134*EF!$H6)+('Net zero supporting data'!AM124*'Net zero supporting data'!AM144))*kgtoGg,"ERROR"))</f>
        <v>34.898137306605477</v>
      </c>
      <c r="AW464" s="93">
        <f>IF('Net zero activities &amp; levers'!$C$8="Off",('Activity data'!BP7*EF!$H6)*kgtoGg,IF('Net zero activities &amp; levers'!$C$8="On",(('Net zero supporting data'!AN134*EF!$H6)+('Net zero supporting data'!AN124*'Net zero supporting data'!AN144))*kgtoGg,"ERROR"))</f>
        <v>34.89732557524583</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371.86802211396304</v>
      </c>
      <c r="T465" s="93">
        <f>IF('Net zero activities &amp; levers'!$C$8="Off",('Activity data'!AM8*EF!$H7)*kgtoGg,IF('Net zero activities &amp; levers'!$C$8="On",(('Net zero supporting data'!K135*EF!$H7)+('Net zero supporting data'!K125*'Net zero supporting data'!K145))*kgtoGg,"ERROR"))</f>
        <v>377.88391715324576</v>
      </c>
      <c r="U465" s="93">
        <f>IF('Net zero activities &amp; levers'!$C$8="Off",('Activity data'!AN8*EF!$H7)*kgtoGg,IF('Net zero activities &amp; levers'!$C$8="On",(('Net zero supporting data'!L135*EF!$H7)+('Net zero supporting data'!L125*'Net zero supporting data'!L145))*kgtoGg,"ERROR"))</f>
        <v>379.18644168002265</v>
      </c>
      <c r="V465" s="93">
        <f>IF('Net zero activities &amp; levers'!$C$8="Off",('Activity data'!AO8*EF!$H7)*kgtoGg,IF('Net zero activities &amp; levers'!$C$8="On",(('Net zero supporting data'!M135*EF!$H7)+('Net zero supporting data'!M125*'Net zero supporting data'!M145))*kgtoGg,"ERROR"))</f>
        <v>379.26924643481152</v>
      </c>
      <c r="W465" s="93">
        <f>IF('Net zero activities &amp; levers'!$C$8="Off",('Activity data'!AP8*EF!$H7)*kgtoGg,IF('Net zero activities &amp; levers'!$C$8="On",(('Net zero supporting data'!N135*EF!$H7)+('Net zero supporting data'!N125*'Net zero supporting data'!N145))*kgtoGg,"ERROR"))</f>
        <v>380.23704005881922</v>
      </c>
      <c r="X465" s="93">
        <f>IF('Net zero activities &amp; levers'!$C$8="Off",('Activity data'!AQ8*EF!$H7)*kgtoGg,IF('Net zero activities &amp; levers'!$C$8="On",(('Net zero supporting data'!O135*EF!$H7)+('Net zero supporting data'!O125*'Net zero supporting data'!O145))*kgtoGg,"ERROR"))</f>
        <v>382.31047197436595</v>
      </c>
      <c r="Y465" s="93">
        <f>IF('Net zero activities &amp; levers'!$C$8="Off",('Activity data'!AR8*EF!$H7)*kgtoGg,IF('Net zero activities &amp; levers'!$C$8="On",(('Net zero supporting data'!P135*EF!$H7)+('Net zero supporting data'!P125*'Net zero supporting data'!P145))*kgtoGg,"ERROR"))</f>
        <v>384.85658472774611</v>
      </c>
      <c r="Z465" s="93">
        <f>IF('Net zero activities &amp; levers'!$C$8="Off",('Activity data'!AS8*EF!$H7)*kgtoGg,IF('Net zero activities &amp; levers'!$C$8="On",(('Net zero supporting data'!Q135*EF!$H7)+('Net zero supporting data'!Q125*'Net zero supporting data'!Q145))*kgtoGg,"ERROR"))</f>
        <v>388.0944574824394</v>
      </c>
      <c r="AA465" s="93">
        <f>IF('Net zero activities &amp; levers'!$C$8="Off",('Activity data'!AT8*EF!$H7)*kgtoGg,IF('Net zero activities &amp; levers'!$C$8="On",(('Net zero supporting data'!R135*EF!$H7)+('Net zero supporting data'!R125*'Net zero supporting data'!R145))*kgtoGg,"ERROR"))</f>
        <v>391.0342343026249</v>
      </c>
      <c r="AB465" s="93">
        <f>IF('Net zero activities &amp; levers'!$C$8="Off",('Activity data'!AU8*EF!$H7)*kgtoGg,IF('Net zero activities &amp; levers'!$C$8="On",(('Net zero supporting data'!S135*EF!$H7)+('Net zero supporting data'!S125*'Net zero supporting data'!S145))*kgtoGg,"ERROR"))</f>
        <v>394.58259538166374</v>
      </c>
      <c r="AC465" s="93">
        <f>IF('Net zero activities &amp; levers'!$C$8="Off",('Activity data'!AV8*EF!$H7)*kgtoGg,IF('Net zero activities &amp; levers'!$C$8="On",(('Net zero supporting data'!T135*EF!$H7)+('Net zero supporting data'!T125*'Net zero supporting data'!T145))*kgtoGg,"ERROR"))</f>
        <v>397.91029507858417</v>
      </c>
      <c r="AD465" s="93">
        <f>IF('Net zero activities &amp; levers'!$C$8="Off",('Activity data'!AW8*EF!$H7)*kgtoGg,IF('Net zero activities &amp; levers'!$C$8="On",(('Net zero supporting data'!U135*EF!$H7)+('Net zero supporting data'!U125*'Net zero supporting data'!U145))*kgtoGg,"ERROR"))</f>
        <v>399.59459401940535</v>
      </c>
      <c r="AE465" s="93">
        <f>IF('Net zero activities &amp; levers'!$C$8="Off",('Activity data'!AX8*EF!$H7)*kgtoGg,IF('Net zero activities &amp; levers'!$C$8="On",(('Net zero supporting data'!V135*EF!$H7)+('Net zero supporting data'!V125*'Net zero supporting data'!V145))*kgtoGg,"ERROR"))</f>
        <v>401.56331886371214</v>
      </c>
      <c r="AF465" s="93">
        <f>IF('Net zero activities &amp; levers'!$C$8="Off",('Activity data'!AY8*EF!$H7)*kgtoGg,IF('Net zero activities &amp; levers'!$C$8="On",(('Net zero supporting data'!W135*EF!$H7)+('Net zero supporting data'!W125*'Net zero supporting data'!W145))*kgtoGg,"ERROR"))</f>
        <v>403.71959236612065</v>
      </c>
      <c r="AG465" s="93">
        <f>IF('Net zero activities &amp; levers'!$C$8="Off",('Activity data'!AZ8*EF!$H7)*kgtoGg,IF('Net zero activities &amp; levers'!$C$8="On",(('Net zero supporting data'!X135*EF!$H7)+('Net zero supporting data'!X125*'Net zero supporting data'!X145))*kgtoGg,"ERROR"))</f>
        <v>407.12008928644985</v>
      </c>
      <c r="AH465" s="93">
        <f>IF('Net zero activities &amp; levers'!$C$8="Off",('Activity data'!BA8*EF!$H7)*kgtoGg,IF('Net zero activities &amp; levers'!$C$8="On",(('Net zero supporting data'!Y135*EF!$H7)+('Net zero supporting data'!Y125*'Net zero supporting data'!Y145))*kgtoGg,"ERROR"))</f>
        <v>409.29779632679129</v>
      </c>
      <c r="AI465" s="93">
        <f>IF('Net zero activities &amp; levers'!$C$8="Off",('Activity data'!BB8*EF!$H7)*kgtoGg,IF('Net zero activities &amp; levers'!$C$8="On",(('Net zero supporting data'!Z135*EF!$H7)+('Net zero supporting data'!Z125*'Net zero supporting data'!Z145))*kgtoGg,"ERROR"))</f>
        <v>411.92425438545865</v>
      </c>
      <c r="AJ465" s="93">
        <f>IF('Net zero activities &amp; levers'!$C$8="Off",('Activity data'!BC8*EF!$H7)*kgtoGg,IF('Net zero activities &amp; levers'!$C$8="On",(('Net zero supporting data'!AA135*EF!$H7)+('Net zero supporting data'!AA125*'Net zero supporting data'!AA145))*kgtoGg,"ERROR"))</f>
        <v>415.23138804752585</v>
      </c>
      <c r="AK465" s="93">
        <f>IF('Net zero activities &amp; levers'!$C$8="Off",('Activity data'!BD8*EF!$H7)*kgtoGg,IF('Net zero activities &amp; levers'!$C$8="On",(('Net zero supporting data'!AB135*EF!$H7)+('Net zero supporting data'!AB125*'Net zero supporting data'!AB145))*kgtoGg,"ERROR"))</f>
        <v>417.12702253127077</v>
      </c>
      <c r="AL465" s="93">
        <f>IF('Net zero activities &amp; levers'!$C$8="Off",('Activity data'!BE8*EF!$H7)*kgtoGg,IF('Net zero activities &amp; levers'!$C$8="On",(('Net zero supporting data'!AC135*EF!$H7)+('Net zero supporting data'!AC125*'Net zero supporting data'!AC145))*kgtoGg,"ERROR"))</f>
        <v>418.66786680539423</v>
      </c>
      <c r="AM465" s="93">
        <f>IF('Net zero activities &amp; levers'!$C$8="Off",('Activity data'!BF8*EF!$H7)*kgtoGg,IF('Net zero activities &amp; levers'!$C$8="On",(('Net zero supporting data'!AD135*EF!$H7)+('Net zero supporting data'!AD125*'Net zero supporting data'!AD145))*kgtoGg,"ERROR"))</f>
        <v>419.88737276079786</v>
      </c>
      <c r="AN465" s="93">
        <f>IF('Net zero activities &amp; levers'!$C$8="Off",('Activity data'!BG8*EF!$H7)*kgtoGg,IF('Net zero activities &amp; levers'!$C$8="On",(('Net zero supporting data'!AE135*EF!$H7)+('Net zero supporting data'!AE125*'Net zero supporting data'!AE145))*kgtoGg,"ERROR"))</f>
        <v>423.51043805795996</v>
      </c>
      <c r="AO465" s="93">
        <f>IF('Net zero activities &amp; levers'!$C$8="Off",('Activity data'!BH8*EF!$H7)*kgtoGg,IF('Net zero activities &amp; levers'!$C$8="On",(('Net zero supporting data'!AF135*EF!$H7)+('Net zero supporting data'!AF125*'Net zero supporting data'!AF145))*kgtoGg,"ERROR"))</f>
        <v>426.15125754977788</v>
      </c>
      <c r="AP465" s="93">
        <f>IF('Net zero activities &amp; levers'!$C$8="Off",('Activity data'!BI8*EF!$H7)*kgtoGg,IF('Net zero activities &amp; levers'!$C$8="On",(('Net zero supporting data'!AG135*EF!$H7)+('Net zero supporting data'!AG125*'Net zero supporting data'!AG145))*kgtoGg,"ERROR"))</f>
        <v>428.78385161183411</v>
      </c>
      <c r="AQ465" s="93">
        <f>IF('Net zero activities &amp; levers'!$C$8="Off",('Activity data'!BJ8*EF!$H7)*kgtoGg,IF('Net zero activities &amp; levers'!$C$8="On",(('Net zero supporting data'!AH135*EF!$H7)+('Net zero supporting data'!AH125*'Net zero supporting data'!AH145))*kgtoGg,"ERROR"))</f>
        <v>431.44004141324541</v>
      </c>
      <c r="AR465" s="93">
        <f>IF('Net zero activities &amp; levers'!$C$8="Off",('Activity data'!BK8*EF!$H7)*kgtoGg,IF('Net zero activities &amp; levers'!$C$8="On",(('Net zero supporting data'!AI135*EF!$H7)+('Net zero supporting data'!AI125*'Net zero supporting data'!AI145))*kgtoGg,"ERROR"))</f>
        <v>434.15005112765465</v>
      </c>
      <c r="AS465" s="93">
        <f>IF('Net zero activities &amp; levers'!$C$8="Off",('Activity data'!BL8*EF!$H7)*kgtoGg,IF('Net zero activities &amp; levers'!$C$8="On",(('Net zero supporting data'!AJ135*EF!$H7)+('Net zero supporting data'!AJ125*'Net zero supporting data'!AJ145))*kgtoGg,"ERROR"))</f>
        <v>436.54806948418684</v>
      </c>
      <c r="AT465" s="93">
        <f>IF('Net zero activities &amp; levers'!$C$8="Off",('Activity data'!BM8*EF!$H7)*kgtoGg,IF('Net zero activities &amp; levers'!$C$8="On",(('Net zero supporting data'!AK135*EF!$H7)+('Net zero supporting data'!AK125*'Net zero supporting data'!AK145))*kgtoGg,"ERROR"))</f>
        <v>428.49876345855586</v>
      </c>
      <c r="AU465" s="93">
        <f>IF('Net zero activities &amp; levers'!$C$8="Off",('Activity data'!BN8*EF!$H7)*kgtoGg,IF('Net zero activities &amp; levers'!$C$8="On",(('Net zero supporting data'!AL135*EF!$H7)+('Net zero supporting data'!AL125*'Net zero supporting data'!AL145))*kgtoGg,"ERROR"))</f>
        <v>418.9897739728454</v>
      </c>
      <c r="AV465" s="93">
        <f>IF('Net zero activities &amp; levers'!$C$8="Off",('Activity data'!BO8*EF!$H7)*kgtoGg,IF('Net zero activities &amp; levers'!$C$8="On",(('Net zero supporting data'!AM135*EF!$H7)+('Net zero supporting data'!AM125*'Net zero supporting data'!AM145))*kgtoGg,"ERROR"))</f>
        <v>410.03332100048516</v>
      </c>
      <c r="AW465" s="93">
        <f>IF('Net zero activities &amp; levers'!$C$8="Off",('Activity data'!BP8*EF!$H7)*kgtoGg,IF('Net zero activities &amp; levers'!$C$8="On",(('Net zero supporting data'!AN135*EF!$H7)+('Net zero supporting data'!AN125*'Net zero supporting data'!AN145))*kgtoGg,"ERROR"))</f>
        <v>400.73215996719455</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261.86170026858338</v>
      </c>
      <c r="T466" s="93">
        <f>IF('Net zero activities &amp; levers'!$C$8="Off",('Activity data'!AM9*EF!$H8)*kgtoGg,IF('Net zero activities &amp; levers'!$C$8="On",(('Net zero supporting data'!K136*EF!$H8)+('Net zero supporting data'!K126*'Net zero supporting data'!K146))*kgtoGg,"ERROR"))</f>
        <v>266.0979680032184</v>
      </c>
      <c r="U466" s="93">
        <f>IF('Net zero activities &amp; levers'!$C$8="Off",('Activity data'!AN9*EF!$H8)*kgtoGg,IF('Net zero activities &amp; levers'!$C$8="On",(('Net zero supporting data'!L136*EF!$H8)+('Net zero supporting data'!L126*'Net zero supporting data'!L146))*kgtoGg,"ERROR"))</f>
        <v>267.01517859122316</v>
      </c>
      <c r="V466" s="93">
        <f>IF('Net zero activities &amp; levers'!$C$8="Off",('Activity data'!AO9*EF!$H8)*kgtoGg,IF('Net zero activities &amp; levers'!$C$8="On",(('Net zero supporting data'!M136*EF!$H8)+('Net zero supporting data'!M126*'Net zero supporting data'!M146))*kgtoGg,"ERROR"))</f>
        <v>267.07348797140611</v>
      </c>
      <c r="W466" s="93">
        <f>IF('Net zero activities &amp; levers'!$C$8="Off",('Activity data'!AP9*EF!$H8)*kgtoGg,IF('Net zero activities &amp; levers'!$C$8="On",(('Net zero supporting data'!N136*EF!$H8)+('Net zero supporting data'!N126*'Net zero supporting data'!N146))*kgtoGg,"ERROR"))</f>
        <v>267.7549880435314</v>
      </c>
      <c r="X466" s="93">
        <f>IF('Net zero activities &amp; levers'!$C$8="Off",('Activity data'!AQ9*EF!$H8)*kgtoGg,IF('Net zero activities &amp; levers'!$C$8="On",(('Net zero supporting data'!O136*EF!$H8)+('Net zero supporting data'!O126*'Net zero supporting data'!O146))*kgtoGg,"ERROR"))</f>
        <v>269.21505552583238</v>
      </c>
      <c r="Y466" s="93">
        <f>IF('Net zero activities &amp; levers'!$C$8="Off",('Activity data'!AR9*EF!$H8)*kgtoGg,IF('Net zero activities &amp; levers'!$C$8="On",(('Net zero supporting data'!P136*EF!$H8)+('Net zero supporting data'!P126*'Net zero supporting data'!P146))*kgtoGg,"ERROR"))</f>
        <v>271.00797498926329</v>
      </c>
      <c r="Z466" s="93">
        <f>IF('Net zero activities &amp; levers'!$C$8="Off",('Activity data'!AS9*EF!$H8)*kgtoGg,IF('Net zero activities &amp; levers'!$C$8="On",(('Net zero supporting data'!Q136*EF!$H8)+('Net zero supporting data'!Q126*'Net zero supporting data'!Q146))*kgtoGg,"ERROR"))</f>
        <v>273.28801740855329</v>
      </c>
      <c r="AA466" s="93">
        <f>IF('Net zero activities &amp; levers'!$C$8="Off",('Activity data'!AT9*EF!$H8)*kgtoGg,IF('Net zero activities &amp; levers'!$C$8="On",(('Net zero supporting data'!R136*EF!$H8)+('Net zero supporting data'!R126*'Net zero supporting data'!R146))*kgtoGg,"ERROR"))</f>
        <v>275.35814689203983</v>
      </c>
      <c r="AB466" s="93">
        <f>IF('Net zero activities &amp; levers'!$C$8="Off",('Activity data'!AU9*EF!$H8)*kgtoGg,IF('Net zero activities &amp; levers'!$C$8="On",(('Net zero supporting data'!S136*EF!$H8)+('Net zero supporting data'!S126*'Net zero supporting data'!S146))*kgtoGg,"ERROR"))</f>
        <v>277.8568287094273</v>
      </c>
      <c r="AC466" s="93">
        <f>IF('Net zero activities &amp; levers'!$C$8="Off",('Activity data'!AV9*EF!$H8)*kgtoGg,IF('Net zero activities &amp; levers'!$C$8="On",(('Net zero supporting data'!T136*EF!$H8)+('Net zero supporting data'!T126*'Net zero supporting data'!T146))*kgtoGg,"ERROR"))</f>
        <v>280.20012538674092</v>
      </c>
      <c r="AD466" s="93">
        <f>IF('Net zero activities &amp; levers'!$C$8="Off",('Activity data'!AW9*EF!$H8)*kgtoGg,IF('Net zero activities &amp; levers'!$C$8="On",(('Net zero supporting data'!U136*EF!$H8)+('Net zero supporting data'!U126*'Net zero supporting data'!U146))*kgtoGg,"ERROR"))</f>
        <v>281.38617354946473</v>
      </c>
      <c r="AE466" s="93">
        <f>IF('Net zero activities &amp; levers'!$C$8="Off",('Activity data'!AX9*EF!$H8)*kgtoGg,IF('Net zero activities &amp; levers'!$C$8="On",(('Net zero supporting data'!V136*EF!$H8)+('Net zero supporting data'!V126*'Net zero supporting data'!V146))*kgtoGg,"ERROR"))</f>
        <v>282.7725084974403</v>
      </c>
      <c r="AF466" s="93">
        <f>IF('Net zero activities &amp; levers'!$C$8="Off",('Activity data'!AY9*EF!$H8)*kgtoGg,IF('Net zero activities &amp; levers'!$C$8="On",(('Net zero supporting data'!W136*EF!$H8)+('Net zero supporting data'!W126*'Net zero supporting data'!W146))*kgtoGg,"ERROR"))</f>
        <v>284.29091129630149</v>
      </c>
      <c r="AG466" s="93">
        <f>IF('Net zero activities &amp; levers'!$C$8="Off",('Activity data'!AZ9*EF!$H8)*kgtoGg,IF('Net zero activities &amp; levers'!$C$8="On",(('Net zero supporting data'!X136*EF!$H8)+('Net zero supporting data'!X126*'Net zero supporting data'!X146))*kgtoGg,"ERROR"))</f>
        <v>286.68547025905781</v>
      </c>
      <c r="AH466" s="93">
        <f>IF('Net zero activities &amp; levers'!$C$8="Off",('Activity data'!BA9*EF!$H8)*kgtoGg,IF('Net zero activities &amp; levers'!$C$8="On",(('Net zero supporting data'!Y136*EF!$H8)+('Net zero supporting data'!Y126*'Net zero supporting data'!Y146))*kgtoGg,"ERROR"))</f>
        <v>288.2189661080123</v>
      </c>
      <c r="AI466" s="93">
        <f>IF('Net zero activities &amp; levers'!$C$8="Off",('Activity data'!BB9*EF!$H8)*kgtoGg,IF('Net zero activities &amp; levers'!$C$8="On",(('Net zero supporting data'!Z136*EF!$H8)+('Net zero supporting data'!Z126*'Net zero supporting data'!Z146))*kgtoGg,"ERROR"))</f>
        <v>290.06846305861598</v>
      </c>
      <c r="AJ466" s="93">
        <f>IF('Net zero activities &amp; levers'!$C$8="Off",('Activity data'!BC9*EF!$H8)*kgtoGg,IF('Net zero activities &amp; levers'!$C$8="On",(('Net zero supporting data'!AA136*EF!$H8)+('Net zero supporting data'!AA126*'Net zero supporting data'!AA146))*kgtoGg,"ERROR"))</f>
        <v>292.39727756340005</v>
      </c>
      <c r="AK466" s="93">
        <f>IF('Net zero activities &amp; levers'!$C$8="Off",('Activity data'!BD9*EF!$H8)*kgtoGg,IF('Net zero activities &amp; levers'!$C$8="On",(('Net zero supporting data'!AB136*EF!$H8)+('Net zero supporting data'!AB126*'Net zero supporting data'!AB146))*kgtoGg,"ERROR"))</f>
        <v>293.73214380486758</v>
      </c>
      <c r="AL466" s="93">
        <f>IF('Net zero activities &amp; levers'!$C$8="Off",('Activity data'!BE9*EF!$H8)*kgtoGg,IF('Net zero activities &amp; levers'!$C$8="On",(('Net zero supporting data'!AC136*EF!$H8)+('Net zero supporting data'!AC126*'Net zero supporting data'!AC146))*kgtoGg,"ERROR"))</f>
        <v>294.81717418520878</v>
      </c>
      <c r="AM466" s="93">
        <f>IF('Net zero activities &amp; levers'!$C$8="Off",('Activity data'!BF9*EF!$H8)*kgtoGg,IF('Net zero activities &amp; levers'!$C$8="On",(('Net zero supporting data'!AD136*EF!$H8)+('Net zero supporting data'!AD126*'Net zero supporting data'!AD146))*kgtoGg,"ERROR"))</f>
        <v>295.67592482785426</v>
      </c>
      <c r="AN466" s="93">
        <f>IF('Net zero activities &amp; levers'!$C$8="Off",('Activity data'!BG9*EF!$H8)*kgtoGg,IF('Net zero activities &amp; levers'!$C$8="On",(('Net zero supporting data'!AE136*EF!$H8)+('Net zero supporting data'!AE126*'Net zero supporting data'!AE146))*kgtoGg,"ERROR"))</f>
        <v>298.22721179656338</v>
      </c>
      <c r="AO466" s="93">
        <f>IF('Net zero activities &amp; levers'!$C$8="Off",('Activity data'!BH9*EF!$H8)*kgtoGg,IF('Net zero activities &amp; levers'!$C$8="On",(('Net zero supporting data'!AF136*EF!$H8)+('Net zero supporting data'!AF126*'Net zero supporting data'!AF146))*kgtoGg,"ERROR"))</f>
        <v>300.08682176866768</v>
      </c>
      <c r="AP466" s="93">
        <f>IF('Net zero activities &amp; levers'!$C$8="Off",('Activity data'!BI9*EF!$H8)*kgtoGg,IF('Net zero activities &amp; levers'!$C$8="On",(('Net zero supporting data'!AG136*EF!$H8)+('Net zero supporting data'!AG126*'Net zero supporting data'!AG146))*kgtoGg,"ERROR"))</f>
        <v>301.94063956479908</v>
      </c>
      <c r="AQ466" s="93">
        <f>IF('Net zero activities &amp; levers'!$C$8="Off",('Activity data'!BJ9*EF!$H8)*kgtoGg,IF('Net zero activities &amp; levers'!$C$8="On",(('Net zero supporting data'!AH136*EF!$H8)+('Net zero supporting data'!AH126*'Net zero supporting data'!AH146))*kgtoGg,"ERROR"))</f>
        <v>303.81107298813993</v>
      </c>
      <c r="AR466" s="93">
        <f>IF('Net zero activities &amp; levers'!$C$8="Off",('Activity data'!BK9*EF!$H8)*kgtoGg,IF('Net zero activities &amp; levers'!$C$8="On",(('Net zero supporting data'!AI136*EF!$H8)+('Net zero supporting data'!AI126*'Net zero supporting data'!AI146))*kgtoGg,"ERROR"))</f>
        <v>305.71940527098968</v>
      </c>
      <c r="AS466" s="93">
        <f>IF('Net zero activities &amp; levers'!$C$8="Off",('Activity data'!BL9*EF!$H8)*kgtoGg,IF('Net zero activities &amp; levers'!$C$8="On",(('Net zero supporting data'!AJ136*EF!$H8)+('Net zero supporting data'!AJ126*'Net zero supporting data'!AJ146))*kgtoGg,"ERROR"))</f>
        <v>307.40803975089761</v>
      </c>
      <c r="AT466" s="93">
        <f>IF('Net zero activities &amp; levers'!$C$8="Off",('Activity data'!BM9*EF!$H8)*kgtoGg,IF('Net zero activities &amp; levers'!$C$8="On",(('Net zero supporting data'!AK136*EF!$H8)+('Net zero supporting data'!AK126*'Net zero supporting data'!AK146))*kgtoGg,"ERROR"))</f>
        <v>301.7398864370644</v>
      </c>
      <c r="AU466" s="93">
        <f>IF('Net zero activities &amp; levers'!$C$8="Off",('Activity data'!BN9*EF!$H8)*kgtoGg,IF('Net zero activities &amp; levers'!$C$8="On",(('Net zero supporting data'!AL136*EF!$H8)+('Net zero supporting data'!AL126*'Net zero supporting data'!AL146))*kgtoGg,"ERROR"))</f>
        <v>295.04385449430936</v>
      </c>
      <c r="AV466" s="93">
        <f>IF('Net zero activities &amp; levers'!$C$8="Off",('Activity data'!BO9*EF!$H8)*kgtoGg,IF('Net zero activities &amp; levers'!$C$8="On",(('Net zero supporting data'!AM136*EF!$H8)+('Net zero supporting data'!AM126*'Net zero supporting data'!AM146))*kgtoGg,"ERROR"))</f>
        <v>288.73690723279117</v>
      </c>
      <c r="AW466" s="93">
        <f>IF('Net zero activities &amp; levers'!$C$8="Off",('Activity data'!BP9*EF!$H8)*kgtoGg,IF('Net zero activities &amp; levers'!$C$8="On",(('Net zero supporting data'!AN136*EF!$H8)+('Net zero supporting data'!AN126*'Net zero supporting data'!AN146))*kgtoGg,"ERROR"))</f>
        <v>282.1872237488401</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35.398874749106575</v>
      </c>
      <c r="T467" s="93">
        <f>IF('Net zero activities &amp; levers'!$C$8="Off",('Activity data'!AM10*EF!$H9)*kgtoGg,IF('Net zero activities &amp; levers'!$C$8="On",(('Net zero supporting data'!K137*EF!$H9)+('Net zero supporting data'!K127*'Net zero supporting data'!K147))*kgtoGg,"ERROR"))</f>
        <v>36.838191353060658</v>
      </c>
      <c r="U467" s="93">
        <f>IF('Net zero activities &amp; levers'!$C$8="Off",('Activity data'!AN10*EF!$H9)*kgtoGg,IF('Net zero activities &amp; levers'!$C$8="On",(('Net zero supporting data'!L137*EF!$H9)+('Net zero supporting data'!L127*'Net zero supporting data'!L147))*kgtoGg,"ERROR"))</f>
        <v>37.843529530347269</v>
      </c>
      <c r="V467" s="93">
        <f>IF('Net zero activities &amp; levers'!$C$8="Off",('Activity data'!AO10*EF!$H9)*kgtoGg,IF('Net zero activities &amp; levers'!$C$8="On",(('Net zero supporting data'!M137*EF!$H9)+('Net zero supporting data'!M127*'Net zero supporting data'!M147))*kgtoGg,"ERROR"))</f>
        <v>38.739790959771824</v>
      </c>
      <c r="W467" s="93">
        <f>IF('Net zero activities &amp; levers'!$C$8="Off",('Activity data'!AP10*EF!$H9)*kgtoGg,IF('Net zero activities &amp; levers'!$C$8="On",(('Net zero supporting data'!N137*EF!$H9)+('Net zero supporting data'!N127*'Net zero supporting data'!N147))*kgtoGg,"ERROR"))</f>
        <v>39.739068458789191</v>
      </c>
      <c r="X467" s="93">
        <f>IF('Net zero activities &amp; levers'!$C$8="Off",('Activity data'!AQ10*EF!$H9)*kgtoGg,IF('Net zero activities &amp; levers'!$C$8="On",(('Net zero supporting data'!O137*EF!$H9)+('Net zero supporting data'!O127*'Net zero supporting data'!O147))*kgtoGg,"ERROR"))</f>
        <v>40.871987054199685</v>
      </c>
      <c r="Y467" s="93">
        <f>IF('Net zero activities &amp; levers'!$C$8="Off",('Activity data'!AR10*EF!$H9)*kgtoGg,IF('Net zero activities &amp; levers'!$C$8="On",(('Net zero supporting data'!P137*EF!$H9)+('Net zero supporting data'!P127*'Net zero supporting data'!P147))*kgtoGg,"ERROR"))</f>
        <v>42.078126916824068</v>
      </c>
      <c r="Z467" s="93">
        <f>IF('Net zero activities &amp; levers'!$C$8="Off",('Activity data'!AS10*EF!$H9)*kgtoGg,IF('Net zero activities &amp; levers'!$C$8="On",(('Net zero supporting data'!Q137*EF!$H9)+('Net zero supporting data'!Q127*'Net zero supporting data'!Q147))*kgtoGg,"ERROR"))</f>
        <v>43.386298782942156</v>
      </c>
      <c r="AA467" s="93">
        <f>IF('Net zero activities &amp; levers'!$C$8="Off",('Activity data'!AT10*EF!$H9)*kgtoGg,IF('Net zero activities &amp; levers'!$C$8="On",(('Net zero supporting data'!R137*EF!$H9)+('Net zero supporting data'!R127*'Net zero supporting data'!R147))*kgtoGg,"ERROR"))</f>
        <v>44.689431875584368</v>
      </c>
      <c r="AB467" s="93">
        <f>IF('Net zero activities &amp; levers'!$C$8="Off",('Activity data'!AU10*EF!$H9)*kgtoGg,IF('Net zero activities &amp; levers'!$C$8="On",(('Net zero supporting data'!S137*EF!$H9)+('Net zero supporting data'!S127*'Net zero supporting data'!S147))*kgtoGg,"ERROR"))</f>
        <v>46.092143184348259</v>
      </c>
      <c r="AC467" s="93">
        <f>IF('Net zero activities &amp; levers'!$C$8="Off",('Activity data'!AV10*EF!$H9)*kgtoGg,IF('Net zero activities &amp; levers'!$C$8="On",(('Net zero supporting data'!T137*EF!$H9)+('Net zero supporting data'!T127*'Net zero supporting data'!T147))*kgtoGg,"ERROR"))</f>
        <v>47.501070752296521</v>
      </c>
      <c r="AD467" s="93">
        <f>IF('Net zero activities &amp; levers'!$C$8="Off",('Activity data'!AW10*EF!$H9)*kgtoGg,IF('Net zero activities &amp; levers'!$C$8="On",(('Net zero supporting data'!U137*EF!$H9)+('Net zero supporting data'!U127*'Net zero supporting data'!U147))*kgtoGg,"ERROR"))</f>
        <v>49.284068253147211</v>
      </c>
      <c r="AE467" s="93">
        <f>IF('Net zero activities &amp; levers'!$C$8="Off",('Activity data'!AX10*EF!$H9)*kgtoGg,IF('Net zero activities &amp; levers'!$C$8="On",(('Net zero supporting data'!V137*EF!$H9)+('Net zero supporting data'!V127*'Net zero supporting data'!V147))*kgtoGg,"ERROR"))</f>
        <v>51.172475495945278</v>
      </c>
      <c r="AF467" s="93">
        <f>IF('Net zero activities &amp; levers'!$C$8="Off",('Activity data'!AY10*EF!$H9)*kgtoGg,IF('Net zero activities &amp; levers'!$C$8="On",(('Net zero supporting data'!W137*EF!$H9)+('Net zero supporting data'!W127*'Net zero supporting data'!W147))*kgtoGg,"ERROR"))</f>
        <v>53.161023119328362</v>
      </c>
      <c r="AG467" s="93">
        <f>IF('Net zero activities &amp; levers'!$C$8="Off",('Activity data'!AZ10*EF!$H9)*kgtoGg,IF('Net zero activities &amp; levers'!$C$8="On",(('Net zero supporting data'!X137*EF!$H9)+('Net zero supporting data'!X127*'Net zero supporting data'!X147))*kgtoGg,"ERROR"))</f>
        <v>55.400239771345767</v>
      </c>
      <c r="AH467" s="93">
        <f>IF('Net zero activities &amp; levers'!$C$8="Off",('Activity data'!BA10*EF!$H9)*kgtoGg,IF('Net zero activities &amp; levers'!$C$8="On",(('Net zero supporting data'!Y137*EF!$H9)+('Net zero supporting data'!Y127*'Net zero supporting data'!Y147))*kgtoGg,"ERROR"))</f>
        <v>57.564850264863111</v>
      </c>
      <c r="AI467" s="93">
        <f>IF('Net zero activities &amp; levers'!$C$8="Off",('Activity data'!BB10*EF!$H9)*kgtoGg,IF('Net zero activities &amp; levers'!$C$8="On",(('Net zero supporting data'!Z137*EF!$H9)+('Net zero supporting data'!Z127*'Net zero supporting data'!Z147))*kgtoGg,"ERROR"))</f>
        <v>59.886123100274006</v>
      </c>
      <c r="AJ467" s="93">
        <f>IF('Net zero activities &amp; levers'!$C$8="Off",('Activity data'!BC10*EF!$H9)*kgtoGg,IF('Net zero activities &amp; levers'!$C$8="On",(('Net zero supporting data'!AA137*EF!$H9)+('Net zero supporting data'!AA127*'Net zero supporting data'!AA147))*kgtoGg,"ERROR"))</f>
        <v>62.410928867820786</v>
      </c>
      <c r="AK467" s="93">
        <f>IF('Net zero activities &amp; levers'!$C$8="Off",('Activity data'!BD10*EF!$H9)*kgtoGg,IF('Net zero activities &amp; levers'!$C$8="On",(('Net zero supporting data'!AB137*EF!$H9)+('Net zero supporting data'!AB127*'Net zero supporting data'!AB147))*kgtoGg,"ERROR"))</f>
        <v>64.830602873876416</v>
      </c>
      <c r="AL467" s="93">
        <f>IF('Net zero activities &amp; levers'!$C$8="Off",('Activity data'!BE10*EF!$H9)*kgtoGg,IF('Net zero activities &amp; levers'!$C$8="On",(('Net zero supporting data'!AC137*EF!$H9)+('Net zero supporting data'!AC127*'Net zero supporting data'!AC147))*kgtoGg,"ERROR"))</f>
        <v>67.29940552451562</v>
      </c>
      <c r="AM467" s="93">
        <f>IF('Net zero activities &amp; levers'!$C$8="Off",('Activity data'!BF10*EF!$H9)*kgtoGg,IF('Net zero activities &amp; levers'!$C$8="On",(('Net zero supporting data'!AD137*EF!$H9)+('Net zero supporting data'!AD127*'Net zero supporting data'!AD147))*kgtoGg,"ERROR"))</f>
        <v>69.823564443290891</v>
      </c>
      <c r="AN467" s="93">
        <f>IF('Net zero activities &amp; levers'!$C$8="Off",('Activity data'!BG10*EF!$H9)*kgtoGg,IF('Net zero activities &amp; levers'!$C$8="On",(('Net zero supporting data'!AE137*EF!$H9)+('Net zero supporting data'!AE127*'Net zero supporting data'!AE147))*kgtoGg,"ERROR"))</f>
        <v>72.413135748054685</v>
      </c>
      <c r="AO467" s="93">
        <f>IF('Net zero activities &amp; levers'!$C$8="Off",('Activity data'!BH10*EF!$H9)*kgtoGg,IF('Net zero activities &amp; levers'!$C$8="On",(('Net zero supporting data'!AF137*EF!$H9)+('Net zero supporting data'!AF127*'Net zero supporting data'!AF147))*kgtoGg,"ERROR"))</f>
        <v>74.927672214176809</v>
      </c>
      <c r="AP467" s="93">
        <f>IF('Net zero activities &amp; levers'!$C$8="Off",('Activity data'!BI10*EF!$H9)*kgtoGg,IF('Net zero activities &amp; levers'!$C$8="On",(('Net zero supporting data'!AG137*EF!$H9)+('Net zero supporting data'!AG127*'Net zero supporting data'!AG147))*kgtoGg,"ERROR"))</f>
        <v>77.533375133504563</v>
      </c>
      <c r="AQ467" s="93">
        <f>IF('Net zero activities &amp; levers'!$C$8="Off",('Activity data'!BJ10*EF!$H9)*kgtoGg,IF('Net zero activities &amp; levers'!$C$8="On",(('Net zero supporting data'!AH137*EF!$H9)+('Net zero supporting data'!AH127*'Net zero supporting data'!AH147))*kgtoGg,"ERROR"))</f>
        <v>80.240658672987692</v>
      </c>
      <c r="AR467" s="93">
        <f>IF('Net zero activities &amp; levers'!$C$8="Off",('Activity data'!BK10*EF!$H9)*kgtoGg,IF('Net zero activities &amp; levers'!$C$8="On",(('Net zero supporting data'!AI137*EF!$H9)+('Net zero supporting data'!AI127*'Net zero supporting data'!AI147))*kgtoGg,"ERROR"))</f>
        <v>83.060598053507462</v>
      </c>
      <c r="AS467" s="93">
        <f>IF('Net zero activities &amp; levers'!$C$8="Off",('Activity data'!BL10*EF!$H9)*kgtoGg,IF('Net zero activities &amp; levers'!$C$8="On",(('Net zero supporting data'!AJ137*EF!$H9)+('Net zero supporting data'!AJ127*'Net zero supporting data'!AJ147))*kgtoGg,"ERROR"))</f>
        <v>85.927328590781258</v>
      </c>
      <c r="AT467" s="93">
        <f>IF('Net zero activities &amp; levers'!$C$8="Off",('Activity data'!BM10*EF!$H9)*kgtoGg,IF('Net zero activities &amp; levers'!$C$8="On",(('Net zero supporting data'!AK137*EF!$H9)+('Net zero supporting data'!AK127*'Net zero supporting data'!AK147))*kgtoGg,"ERROR"))</f>
        <v>86.788322423877631</v>
      </c>
      <c r="AU467" s="93">
        <f>IF('Net zero activities &amp; levers'!$C$8="Off",('Activity data'!BN10*EF!$H9)*kgtoGg,IF('Net zero activities &amp; levers'!$C$8="On",(('Net zero supporting data'!AL137*EF!$H9)+('Net zero supporting data'!AL127*'Net zero supporting data'!AL147))*kgtoGg,"ERROR"))</f>
        <v>87.337695281027223</v>
      </c>
      <c r="AV467" s="93">
        <f>IF('Net zero activities &amp; levers'!$C$8="Off",('Activity data'!BO10*EF!$H9)*kgtoGg,IF('Net zero activities &amp; levers'!$C$8="On",(('Net zero supporting data'!AM137*EF!$H9)+('Net zero supporting data'!AM127*'Net zero supporting data'!AM147))*kgtoGg,"ERROR"))</f>
        <v>87.979991040548214</v>
      </c>
      <c r="AW467" s="93">
        <f>IF('Net zero activities &amp; levers'!$C$8="Off",('Activity data'!BP10*EF!$H9)*kgtoGg,IF('Net zero activities &amp; levers'!$C$8="On",(('Net zero supporting data'!AN137*EF!$H9)+('Net zero supporting data'!AN127*'Net zero supporting data'!AN147))*kgtoGg,"ERROR"))</f>
        <v>88.526074738003331</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135.27274994198945</v>
      </c>
      <c r="T468" s="93">
        <f>IF('Net zero activities &amp; levers'!$C$8="Off",('Activity data'!AM11*EF!$H10)*kgtoGg,IF('Net zero activities &amp; levers'!$C$8="On",(('Net zero supporting data'!K138*EF!$H10)+('Net zero supporting data'!K128*'Net zero supporting data'!K148))*kgtoGg,"ERROR"))</f>
        <v>135.4767328122187</v>
      </c>
      <c r="U468" s="93">
        <f>IF('Net zero activities &amp; levers'!$C$8="Off",('Activity data'!AN11*EF!$H10)*kgtoGg,IF('Net zero activities &amp; levers'!$C$8="On",(('Net zero supporting data'!L138*EF!$H10)+('Net zero supporting data'!L128*'Net zero supporting data'!L148))*kgtoGg,"ERROR"))</f>
        <v>135.70433284880139</v>
      </c>
      <c r="V468" s="93">
        <f>IF('Net zero activities &amp; levers'!$C$8="Off",('Activity data'!AO11*EF!$H10)*kgtoGg,IF('Net zero activities &amp; levers'!$C$8="On",(('Net zero supporting data'!M138*EF!$H10)+('Net zero supporting data'!M128*'Net zero supporting data'!M148))*kgtoGg,"ERROR"))</f>
        <v>135.96081188340216</v>
      </c>
      <c r="W468" s="93">
        <f>IF('Net zero activities &amp; levers'!$C$8="Off",('Activity data'!AP11*EF!$H10)*kgtoGg,IF('Net zero activities &amp; levers'!$C$8="On",(('Net zero supporting data'!N138*EF!$H10)+('Net zero supporting data'!N128*'Net zero supporting data'!N148))*kgtoGg,"ERROR"))</f>
        <v>136.24900724713456</v>
      </c>
      <c r="X468" s="93">
        <f>IF('Net zero activities &amp; levers'!$C$8="Off",('Activity data'!AQ11*EF!$H10)*kgtoGg,IF('Net zero activities &amp; levers'!$C$8="On",(('Net zero supporting data'!O138*EF!$H10)+('Net zero supporting data'!O128*'Net zero supporting data'!O148))*kgtoGg,"ERROR"))</f>
        <v>136.56795077103493</v>
      </c>
      <c r="Y468" s="93">
        <f>IF('Net zero activities &amp; levers'!$C$8="Off",('Activity data'!AR11*EF!$H10)*kgtoGg,IF('Net zero activities &amp; levers'!$C$8="On",(('Net zero supporting data'!P138*EF!$H10)+('Net zero supporting data'!P128*'Net zero supporting data'!P148))*kgtoGg,"ERROR"))</f>
        <v>136.76447745560924</v>
      </c>
      <c r="Z468" s="93">
        <f>IF('Net zero activities &amp; levers'!$C$8="Off",('Activity data'!AS11*EF!$H10)*kgtoGg,IF('Net zero activities &amp; levers'!$C$8="On",(('Net zero supporting data'!Q138*EF!$H10)+('Net zero supporting data'!Q128*'Net zero supporting data'!Q148))*kgtoGg,"ERROR"))</f>
        <v>136.98669206595702</v>
      </c>
      <c r="AA468" s="93">
        <f>IF('Net zero activities &amp; levers'!$C$8="Off",('Activity data'!AT11*EF!$H10)*kgtoGg,IF('Net zero activities &amp; levers'!$C$8="On",(('Net zero supporting data'!R138*EF!$H10)+('Net zero supporting data'!R128*'Net zero supporting data'!R148))*kgtoGg,"ERROR"))</f>
        <v>137.23114401317784</v>
      </c>
      <c r="AB468" s="93">
        <f>IF('Net zero activities &amp; levers'!$C$8="Off",('Activity data'!AU11*EF!$H10)*kgtoGg,IF('Net zero activities &amp; levers'!$C$8="On",(('Net zero supporting data'!S138*EF!$H10)+('Net zero supporting data'!S128*'Net zero supporting data'!S148))*kgtoGg,"ERROR"))</f>
        <v>137.49894195790617</v>
      </c>
      <c r="AC468" s="93">
        <f>IF('Net zero activities &amp; levers'!$C$8="Off",('Activity data'!AV11*EF!$H10)*kgtoGg,IF('Net zero activities &amp; levers'!$C$8="On",(('Net zero supporting data'!T138*EF!$H10)+('Net zero supporting data'!T128*'Net zero supporting data'!T148))*kgtoGg,"ERROR"))</f>
        <v>137.78717893038962</v>
      </c>
      <c r="AD468" s="93">
        <f>IF('Net zero activities &amp; levers'!$C$8="Off",('Activity data'!AW11*EF!$H10)*kgtoGg,IF('Net zero activities &amp; levers'!$C$8="On",(('Net zero supporting data'!U138*EF!$H10)+('Net zero supporting data'!U128*'Net zero supporting data'!U148))*kgtoGg,"ERROR"))</f>
        <v>137.97851546222114</v>
      </c>
      <c r="AE468" s="93">
        <f>IF('Net zero activities &amp; levers'!$C$8="Off",('Activity data'!AX11*EF!$H10)*kgtoGg,IF('Net zero activities &amp; levers'!$C$8="On",(('Net zero supporting data'!V138*EF!$H10)+('Net zero supporting data'!V128*'Net zero supporting data'!V148))*kgtoGg,"ERROR"))</f>
        <v>138.1892814696532</v>
      </c>
      <c r="AF468" s="93">
        <f>IF('Net zero activities &amp; levers'!$C$8="Off",('Activity data'!AY11*EF!$H10)*kgtoGg,IF('Net zero activities &amp; levers'!$C$8="On",(('Net zero supporting data'!W138*EF!$H10)+('Net zero supporting data'!W128*'Net zero supporting data'!W148))*kgtoGg,"ERROR"))</f>
        <v>138.41857163759772</v>
      </c>
      <c r="AG468" s="93">
        <f>IF('Net zero activities &amp; levers'!$C$8="Off",('Activity data'!AZ11*EF!$H10)*kgtoGg,IF('Net zero activities &amp; levers'!$C$8="On",(('Net zero supporting data'!X138*EF!$H10)+('Net zero supporting data'!X128*'Net zero supporting data'!X148))*kgtoGg,"ERROR"))</f>
        <v>138.66862562733903</v>
      </c>
      <c r="AH468" s="93">
        <f>IF('Net zero activities &amp; levers'!$C$8="Off",('Activity data'!BA11*EF!$H10)*kgtoGg,IF('Net zero activities &amp; levers'!$C$8="On",(('Net zero supporting data'!Y138*EF!$H10)+('Net zero supporting data'!Y128*'Net zero supporting data'!Y148))*kgtoGg,"ERROR"))</f>
        <v>138.93233782317995</v>
      </c>
      <c r="AI468" s="93">
        <f>IF('Net zero activities &amp; levers'!$C$8="Off",('Activity data'!BB11*EF!$H10)*kgtoGg,IF('Net zero activities &amp; levers'!$C$8="On",(('Net zero supporting data'!Z138*EF!$H10)+('Net zero supporting data'!Z128*'Net zero supporting data'!Z148))*kgtoGg,"ERROR"))</f>
        <v>139.09908449268423</v>
      </c>
      <c r="AJ468" s="93">
        <f>IF('Net zero activities &amp; levers'!$C$8="Off",('Activity data'!BC11*EF!$H10)*kgtoGg,IF('Net zero activities &amp; levers'!$C$8="On",(('Net zero supporting data'!AA138*EF!$H10)+('Net zero supporting data'!AA128*'Net zero supporting data'!AA148))*kgtoGg,"ERROR"))</f>
        <v>139.28285549492142</v>
      </c>
      <c r="AK468" s="93">
        <f>IF('Net zero activities &amp; levers'!$C$8="Off",('Activity data'!BD11*EF!$H10)*kgtoGg,IF('Net zero activities &amp; levers'!$C$8="On",(('Net zero supporting data'!AB138*EF!$H10)+('Net zero supporting data'!AB128*'Net zero supporting data'!AB148))*kgtoGg,"ERROR"))</f>
        <v>139.47717572353361</v>
      </c>
      <c r="AL468" s="93">
        <f>IF('Net zero activities &amp; levers'!$C$8="Off",('Activity data'!BE11*EF!$H10)*kgtoGg,IF('Net zero activities &amp; levers'!$C$8="On",(('Net zero supporting data'!AC138*EF!$H10)+('Net zero supporting data'!AC128*'Net zero supporting data'!AC148))*kgtoGg,"ERROR"))</f>
        <v>139.68454502725515</v>
      </c>
      <c r="AM468" s="93">
        <f>IF('Net zero activities &amp; levers'!$C$8="Off",('Activity data'!BF11*EF!$H10)*kgtoGg,IF('Net zero activities &amp; levers'!$C$8="On",(('Net zero supporting data'!AD138*EF!$H10)+('Net zero supporting data'!AD128*'Net zero supporting data'!AD148))*kgtoGg,"ERROR"))</f>
        <v>139.90462964378</v>
      </c>
      <c r="AN468" s="93">
        <f>IF('Net zero activities &amp; levers'!$C$8="Off",('Activity data'!BG11*EF!$H10)*kgtoGg,IF('Net zero activities &amp; levers'!$C$8="On",(('Net zero supporting data'!AE138*EF!$H10)+('Net zero supporting data'!AE128*'Net zero supporting data'!AE148))*kgtoGg,"ERROR"))</f>
        <v>140.03216415496829</v>
      </c>
      <c r="AO468" s="93">
        <f>IF('Net zero activities &amp; levers'!$C$8="Off",('Activity data'!BH11*EF!$H10)*kgtoGg,IF('Net zero activities &amp; levers'!$C$8="On",(('Net zero supporting data'!AF138*EF!$H10)+('Net zero supporting data'!AF128*'Net zero supporting data'!AF148))*kgtoGg,"ERROR"))</f>
        <v>140.16860884449162</v>
      </c>
      <c r="AP468" s="93">
        <f>IF('Net zero activities &amp; levers'!$C$8="Off",('Activity data'!BI11*EF!$H10)*kgtoGg,IF('Net zero activities &amp; levers'!$C$8="On",(('Net zero supporting data'!AG138*EF!$H10)+('Net zero supporting data'!AG128*'Net zero supporting data'!AG148))*kgtoGg,"ERROR"))</f>
        <v>140.3166670904786</v>
      </c>
      <c r="AQ468" s="93">
        <f>IF('Net zero activities &amp; levers'!$C$8="Off",('Activity data'!BJ11*EF!$H10)*kgtoGg,IF('Net zero activities &amp; levers'!$C$8="On",(('Net zero supporting data'!AH138*EF!$H10)+('Net zero supporting data'!AH128*'Net zero supporting data'!AH148))*kgtoGg,"ERROR"))</f>
        <v>140.47615285754415</v>
      </c>
      <c r="AR468" s="93">
        <f>IF('Net zero activities &amp; levers'!$C$8="Off",('Activity data'!BK11*EF!$H10)*kgtoGg,IF('Net zero activities &amp; levers'!$C$8="On",(('Net zero supporting data'!AI138*EF!$H10)+('Net zero supporting data'!AI128*'Net zero supporting data'!AI148))*kgtoGg,"ERROR"))</f>
        <v>140.64691103050956</v>
      </c>
      <c r="AS468" s="93">
        <f>IF('Net zero activities &amp; levers'!$C$8="Off",('Activity data'!BL11*EF!$H10)*kgtoGg,IF('Net zero activities &amp; levers'!$C$8="On",(('Net zero supporting data'!AJ138*EF!$H10)+('Net zero supporting data'!AJ128*'Net zero supporting data'!AJ148))*kgtoGg,"ERROR"))</f>
        <v>140.71966772636441</v>
      </c>
      <c r="AT468" s="93">
        <f>IF('Net zero activities &amp; levers'!$C$8="Off",('Activity data'!BM11*EF!$H10)*kgtoGg,IF('Net zero activities &amp; levers'!$C$8="On",(('Net zero supporting data'!AK138*EF!$H10)+('Net zero supporting data'!AK128*'Net zero supporting data'!AK148))*kgtoGg,"ERROR"))</f>
        <v>140.76491791548446</v>
      </c>
      <c r="AU468" s="93">
        <f>IF('Net zero activities &amp; levers'!$C$8="Off",('Activity data'!BN11*EF!$H10)*kgtoGg,IF('Net zero activities &amp; levers'!$C$8="On",(('Net zero supporting data'!AL138*EF!$H10)+('Net zero supporting data'!AL128*'Net zero supporting data'!AL148))*kgtoGg,"ERROR"))</f>
        <v>140.81301220823124</v>
      </c>
      <c r="AV468" s="93">
        <f>IF('Net zero activities &amp; levers'!$C$8="Off",('Activity data'!BO11*EF!$H10)*kgtoGg,IF('Net zero activities &amp; levers'!$C$8="On",(('Net zero supporting data'!AM138*EF!$H10)+('Net zero supporting data'!AM128*'Net zero supporting data'!AM148))*kgtoGg,"ERROR"))</f>
        <v>140.87088220657802</v>
      </c>
      <c r="AW468" s="93">
        <f>IF('Net zero activities &amp; levers'!$C$8="Off",('Activity data'!BP11*EF!$H10)*kgtoGg,IF('Net zero activities &amp; levers'!$C$8="On",(('Net zero supporting data'!AN138*EF!$H10)+('Net zero supporting data'!AN128*'Net zero supporting data'!AN148))*kgtoGg,"ERROR"))</f>
        <v>140.93494720928268</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14.660024134711691</v>
      </c>
      <c r="T469" s="93">
        <f>IF('Net zero activities &amp; levers'!$C$8="Off",('Activity data'!AM12*EF!$H11)*kgtoGg,IF('Net zero activities &amp; levers'!$C$8="On",(('Net zero supporting data'!K139*EF!$H11)+('Net zero supporting data'!K129*'Net zero supporting data'!K149))*kgtoGg,"ERROR"))</f>
        <v>14.682130536791275</v>
      </c>
      <c r="U469" s="93">
        <f>IF('Net zero activities &amp; levers'!$C$8="Off",('Activity data'!AN12*EF!$H11)*kgtoGg,IF('Net zero activities &amp; levers'!$C$8="On",(('Net zero supporting data'!L139*EF!$H11)+('Net zero supporting data'!L129*'Net zero supporting data'!L149))*kgtoGg,"ERROR"))</f>
        <v>14.706796421315655</v>
      </c>
      <c r="V469" s="93">
        <f>IF('Net zero activities &amp; levers'!$C$8="Off",('Activity data'!AO12*EF!$H11)*kgtoGg,IF('Net zero activities &amp; levers'!$C$8="On",(('Net zero supporting data'!M139*EF!$H11)+('Net zero supporting data'!M129*'Net zero supporting data'!M149))*kgtoGg,"ERROR"))</f>
        <v>14.734592033062341</v>
      </c>
      <c r="W469" s="93">
        <f>IF('Net zero activities &amp; levers'!$C$8="Off",('Activity data'!AP12*EF!$H11)*kgtoGg,IF('Net zero activities &amp; levers'!$C$8="On",(('Net zero supporting data'!N139*EF!$H11)+('Net zero supporting data'!N129*'Net zero supporting data'!N149))*kgtoGg,"ERROR"))</f>
        <v>14.765824864431863</v>
      </c>
      <c r="X469" s="93">
        <f>IF('Net zero activities &amp; levers'!$C$8="Off",('Activity data'!AQ12*EF!$H11)*kgtoGg,IF('Net zero activities &amp; levers'!$C$8="On",(('Net zero supporting data'!O139*EF!$H11)+('Net zero supporting data'!O129*'Net zero supporting data'!O149))*kgtoGg,"ERROR"))</f>
        <v>14.800389991258912</v>
      </c>
      <c r="Y469" s="93">
        <f>IF('Net zero activities &amp; levers'!$C$8="Off",('Activity data'!AR12*EF!$H11)*kgtoGg,IF('Net zero activities &amp; levers'!$C$8="On",(('Net zero supporting data'!P139*EF!$H11)+('Net zero supporting data'!P129*'Net zero supporting data'!P149))*kgtoGg,"ERROR"))</f>
        <v>14.821688338045018</v>
      </c>
      <c r="Z469" s="93">
        <f>IF('Net zero activities &amp; levers'!$C$8="Off",('Activity data'!AS12*EF!$H11)*kgtoGg,IF('Net zero activities &amp; levers'!$C$8="On",(('Net zero supporting data'!Q139*EF!$H11)+('Net zero supporting data'!Q129*'Net zero supporting data'!Q149))*kgtoGg,"ERROR"))</f>
        <v>14.845770583376622</v>
      </c>
      <c r="AA469" s="93">
        <f>IF('Net zero activities &amp; levers'!$C$8="Off",('Activity data'!AT12*EF!$H11)*kgtoGg,IF('Net zero activities &amp; levers'!$C$8="On",(('Net zero supporting data'!R139*EF!$H11)+('Net zero supporting data'!R129*'Net zero supporting data'!R149))*kgtoGg,"ERROR"))</f>
        <v>14.872262773766565</v>
      </c>
      <c r="AB469" s="93">
        <f>IF('Net zero activities &amp; levers'!$C$8="Off",('Activity data'!AU12*EF!$H11)*kgtoGg,IF('Net zero activities &amp; levers'!$C$8="On",(('Net zero supporting data'!S139*EF!$H11)+('Net zero supporting data'!S129*'Net zero supporting data'!S149))*kgtoGg,"ERROR"))</f>
        <v>14.901285058998642</v>
      </c>
      <c r="AC469" s="93">
        <f>IF('Net zero activities &amp; levers'!$C$8="Off",('Activity data'!AV12*EF!$H11)*kgtoGg,IF('Net zero activities &amp; levers'!$C$8="On",(('Net zero supporting data'!T139*EF!$H11)+('Net zero supporting data'!T129*'Net zero supporting data'!T149))*kgtoGg,"ERROR"))</f>
        <v>14.932522399667294</v>
      </c>
      <c r="AD469" s="93">
        <f>IF('Net zero activities &amp; levers'!$C$8="Off",('Activity data'!AW12*EF!$H11)*kgtoGg,IF('Net zero activities &amp; levers'!$C$8="On",(('Net zero supporting data'!U139*EF!$H11)+('Net zero supporting data'!U129*'Net zero supporting data'!U149))*kgtoGg,"ERROR"))</f>
        <v>14.953258269794169</v>
      </c>
      <c r="AE469" s="93">
        <f>IF('Net zero activities &amp; levers'!$C$8="Off",('Activity data'!AX12*EF!$H11)*kgtoGg,IF('Net zero activities &amp; levers'!$C$8="On",(('Net zero supporting data'!V139*EF!$H11)+('Net zero supporting data'!V129*'Net zero supporting data'!V149))*kgtoGg,"ERROR"))</f>
        <v>14.976099786338008</v>
      </c>
      <c r="AF469" s="93">
        <f>IF('Net zero activities &amp; levers'!$C$8="Off",('Activity data'!AY12*EF!$H11)*kgtoGg,IF('Net zero activities &amp; levers'!$C$8="On",(('Net zero supporting data'!W139*EF!$H11)+('Net zero supporting data'!W129*'Net zero supporting data'!W149))*kgtoGg,"ERROR"))</f>
        <v>15.00094883684789</v>
      </c>
      <c r="AG469" s="93">
        <f>IF('Net zero activities &amp; levers'!$C$8="Off",('Activity data'!AZ12*EF!$H11)*kgtoGg,IF('Net zero activities &amp; levers'!$C$8="On",(('Net zero supporting data'!X139*EF!$H11)+('Net zero supporting data'!X129*'Net zero supporting data'!X149))*kgtoGg,"ERROR"))</f>
        <v>15.028048141964115</v>
      </c>
      <c r="AH469" s="93">
        <f>IF('Net zero activities &amp; levers'!$C$8="Off",('Activity data'!BA12*EF!$H11)*kgtoGg,IF('Net zero activities &amp; levers'!$C$8="On",(('Net zero supporting data'!Y139*EF!$H11)+('Net zero supporting data'!Y129*'Net zero supporting data'!Y149))*kgtoGg,"ERROR"))</f>
        <v>15.056627638997357</v>
      </c>
      <c r="AI469" s="93">
        <f>IF('Net zero activities &amp; levers'!$C$8="Off",('Activity data'!BB12*EF!$H11)*kgtoGg,IF('Net zero activities &amp; levers'!$C$8="On",(('Net zero supporting data'!Z139*EF!$H11)+('Net zero supporting data'!Z129*'Net zero supporting data'!Z149))*kgtoGg,"ERROR"))</f>
        <v>15.074698611904788</v>
      </c>
      <c r="AJ469" s="93">
        <f>IF('Net zero activities &amp; levers'!$C$8="Off",('Activity data'!BC12*EF!$H11)*kgtoGg,IF('Net zero activities &amp; levers'!$C$8="On",(('Net zero supporting data'!AA139*EF!$H11)+('Net zero supporting data'!AA129*'Net zero supporting data'!AA149))*kgtoGg,"ERROR"))</f>
        <v>15.094614576718195</v>
      </c>
      <c r="AK469" s="93">
        <f>IF('Net zero activities &amp; levers'!$C$8="Off",('Activity data'!BD12*EF!$H11)*kgtoGg,IF('Net zero activities &amp; levers'!$C$8="On",(('Net zero supporting data'!AB139*EF!$H11)+('Net zero supporting data'!AB129*'Net zero supporting data'!AB149))*kgtoGg,"ERROR"))</f>
        <v>15.115673801451477</v>
      </c>
      <c r="AL469" s="93">
        <f>IF('Net zero activities &amp; levers'!$C$8="Off",('Activity data'!BE12*EF!$H11)*kgtoGg,IF('Net zero activities &amp; levers'!$C$8="On",(('Net zero supporting data'!AC139*EF!$H11)+('Net zero supporting data'!AC129*'Net zero supporting data'!AC149))*kgtoGg,"ERROR"))</f>
        <v>15.138147204251819</v>
      </c>
      <c r="AM469" s="93">
        <f>IF('Net zero activities &amp; levers'!$C$8="Off",('Activity data'!BF12*EF!$H11)*kgtoGg,IF('Net zero activities &amp; levers'!$C$8="On",(('Net zero supporting data'!AD139*EF!$H11)+('Net zero supporting data'!AD129*'Net zero supporting data'!AD149))*kgtoGg,"ERROR"))</f>
        <v>15.161998614024419</v>
      </c>
      <c r="AN469" s="93">
        <f>IF('Net zero activities &amp; levers'!$C$8="Off",('Activity data'!BG12*EF!$H11)*kgtoGg,IF('Net zero activities &amp; levers'!$C$8="On",(('Net zero supporting data'!AE139*EF!$H11)+('Net zero supporting data'!AE129*'Net zero supporting data'!AE149))*kgtoGg,"ERROR"))</f>
        <v>15.175820015694976</v>
      </c>
      <c r="AO469" s="93">
        <f>IF('Net zero activities &amp; levers'!$C$8="Off",('Activity data'!BH12*EF!$H11)*kgtoGg,IF('Net zero activities &amp; levers'!$C$8="On",(('Net zero supporting data'!AF139*EF!$H11)+('Net zero supporting data'!AF129*'Net zero supporting data'!AF149))*kgtoGg,"ERROR"))</f>
        <v>15.190607047394435</v>
      </c>
      <c r="AP469" s="93">
        <f>IF('Net zero activities &amp; levers'!$C$8="Off",('Activity data'!BI12*EF!$H11)*kgtoGg,IF('Net zero activities &amp; levers'!$C$8="On",(('Net zero supporting data'!AG139*EF!$H11)+('Net zero supporting data'!AG129*'Net zero supporting data'!AG149))*kgtoGg,"ERROR"))</f>
        <v>15.206652684527141</v>
      </c>
      <c r="AQ469" s="93">
        <f>IF('Net zero activities &amp; levers'!$C$8="Off",('Activity data'!BJ12*EF!$H11)*kgtoGg,IF('Net zero activities &amp; levers'!$C$8="On",(('Net zero supporting data'!AH139*EF!$H11)+('Net zero supporting data'!AH129*'Net zero supporting data'!AH149))*kgtoGg,"ERROR"))</f>
        <v>15.223936765728466</v>
      </c>
      <c r="AR469" s="93">
        <f>IF('Net zero activities &amp; levers'!$C$8="Off",('Activity data'!BK12*EF!$H11)*kgtoGg,IF('Net zero activities &amp; levers'!$C$8="On",(('Net zero supporting data'!AI139*EF!$H11)+('Net zero supporting data'!AI129*'Net zero supporting data'!AI149))*kgtoGg,"ERROR"))</f>
        <v>15.242442480574551</v>
      </c>
      <c r="AS469" s="93">
        <f>IF('Net zero activities &amp; levers'!$C$8="Off",('Activity data'!BL12*EF!$H11)*kgtoGg,IF('Net zero activities &amp; levers'!$C$8="On",(('Net zero supporting data'!AJ139*EF!$H11)+('Net zero supporting data'!AJ129*'Net zero supporting data'!AJ149))*kgtoGg,"ERROR"))</f>
        <v>15.250327401356088</v>
      </c>
      <c r="AT469" s="93">
        <f>IF('Net zero activities &amp; levers'!$C$8="Off",('Activity data'!BM12*EF!$H11)*kgtoGg,IF('Net zero activities &amp; levers'!$C$8="On",(('Net zero supporting data'!AK139*EF!$H11)+('Net zero supporting data'!AK129*'Net zero supporting data'!AK149))*kgtoGg,"ERROR"))</f>
        <v>15.255231337033344</v>
      </c>
      <c r="AU469" s="93">
        <f>IF('Net zero activities &amp; levers'!$C$8="Off",('Activity data'!BN12*EF!$H11)*kgtoGg,IF('Net zero activities &amp; levers'!$C$8="On",(('Net zero supporting data'!AL139*EF!$H11)+('Net zero supporting data'!AL129*'Net zero supporting data'!AL149))*kgtoGg,"ERROR"))</f>
        <v>15.260443499074196</v>
      </c>
      <c r="AV469" s="93">
        <f>IF('Net zero activities &amp; levers'!$C$8="Off",('Activity data'!BO12*EF!$H11)*kgtoGg,IF('Net zero activities &amp; levers'!$C$8="On",(('Net zero supporting data'!AM139*EF!$H11)+('Net zero supporting data'!AM129*'Net zero supporting data'!AM149))*kgtoGg,"ERROR"))</f>
        <v>15.266715091636653</v>
      </c>
      <c r="AW469" s="93">
        <f>IF('Net zero activities &amp; levers'!$C$8="Off",('Activity data'!BP12*EF!$H11)*kgtoGg,IF('Net zero activities &amp; levers'!$C$8="On",(('Net zero supporting data'!AN139*EF!$H11)+('Net zero supporting data'!AN129*'Net zero supporting data'!AN149))*kgtoGg,"ERROR"))</f>
        <v>15.273658060462553</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15.74379363900659</v>
      </c>
      <c r="T470" s="93">
        <f>IF('Net zero activities &amp; levers'!$C$8="Off",('Activity data'!AM13*EF!$H12)*kgtoGg,IF('Net zero activities &amp; levers'!$C$8="On",(('Net zero supporting data'!K140*EF!$H12)+('Net zero supporting data'!K130*'Net zero supporting data'!K150))*kgtoGg,"ERROR"))</f>
        <v>15.789177564335771</v>
      </c>
      <c r="U470" s="93">
        <f>IF('Net zero activities &amp; levers'!$C$8="Off",('Activity data'!AN13*EF!$H12)*kgtoGg,IF('Net zero activities &amp; levers'!$C$8="On",(('Net zero supporting data'!L140*EF!$H12)+('Net zero supporting data'!L130*'Net zero supporting data'!L150))*kgtoGg,"ERROR"))</f>
        <v>15.837421522718094</v>
      </c>
      <c r="V470" s="93">
        <f>IF('Net zero activities &amp; levers'!$C$8="Off",('Activity data'!AO13*EF!$H12)*kgtoGg,IF('Net zero activities &amp; levers'!$C$8="On",(('Net zero supporting data'!M140*EF!$H12)+('Net zero supporting data'!M130*'Net zero supporting data'!M150))*kgtoGg,"ERROR"))</f>
        <v>15.889528936231425</v>
      </c>
      <c r="W470" s="93">
        <f>IF('Net zero activities &amp; levers'!$C$8="Off",('Activity data'!AP13*EF!$H12)*kgtoGg,IF('Net zero activities &amp; levers'!$C$8="On",(('Net zero supporting data'!N140*EF!$H12)+('Net zero supporting data'!N130*'Net zero supporting data'!N150))*kgtoGg,"ERROR"))</f>
        <v>15.946058209850227</v>
      </c>
      <c r="X470" s="93">
        <f>IF('Net zero activities &amp; levers'!$C$8="Off",('Activity data'!AQ13*EF!$H12)*kgtoGg,IF('Net zero activities &amp; levers'!$C$8="On",(('Net zero supporting data'!O140*EF!$H12)+('Net zero supporting data'!O130*'Net zero supporting data'!O150))*kgtoGg,"ERROR"))</f>
        <v>16.006888945182933</v>
      </c>
      <c r="Y470" s="93">
        <f>IF('Net zero activities &amp; levers'!$C$8="Off",('Activity data'!AR13*EF!$H12)*kgtoGg,IF('Net zero activities &amp; levers'!$C$8="On",(('Net zero supporting data'!P140*EF!$H12)+('Net zero supporting data'!P130*'Net zero supporting data'!P150))*kgtoGg,"ERROR"))</f>
        <v>16.045374657831026</v>
      </c>
      <c r="Z470" s="93">
        <f>IF('Net zero activities &amp; levers'!$C$8="Off",('Activity data'!AS13*EF!$H12)*kgtoGg,IF('Net zero activities &amp; levers'!$C$8="On",(('Net zero supporting data'!Q140*EF!$H12)+('Net zero supporting data'!Q130*'Net zero supporting data'!Q150))*kgtoGg,"ERROR"))</f>
        <v>16.087479117910242</v>
      </c>
      <c r="AA470" s="93">
        <f>IF('Net zero activities &amp; levers'!$C$8="Off",('Activity data'!AT13*EF!$H12)*kgtoGg,IF('Net zero activities &amp; levers'!$C$8="On",(('Net zero supporting data'!R140*EF!$H12)+('Net zero supporting data'!R130*'Net zero supporting data'!R150))*kgtoGg,"ERROR"))</f>
        <v>16.132634899984698</v>
      </c>
      <c r="AB470" s="93">
        <f>IF('Net zero activities &amp; levers'!$C$8="Off",('Activity data'!AU13*EF!$H12)*kgtoGg,IF('Net zero activities &amp; levers'!$C$8="On",(('Net zero supporting data'!S140*EF!$H12)+('Net zero supporting data'!S130*'Net zero supporting data'!S150))*kgtoGg,"ERROR"))</f>
        <v>16.181064068128425</v>
      </c>
      <c r="AC470" s="93">
        <f>IF('Net zero activities &amp; levers'!$C$8="Off",('Activity data'!AV13*EF!$H12)*kgtoGg,IF('Net zero activities &amp; levers'!$C$8="On",(('Net zero supporting data'!T140*EF!$H12)+('Net zero supporting data'!T130*'Net zero supporting data'!T150))*kgtoGg,"ERROR"))</f>
        <v>16.232289068961919</v>
      </c>
      <c r="AD470" s="93">
        <f>IF('Net zero activities &amp; levers'!$C$8="Off",('Activity data'!AW13*EF!$H12)*kgtoGg,IF('Net zero activities &amp; levers'!$C$8="On",(('Net zero supporting data'!U140*EF!$H12)+('Net zero supporting data'!U130*'Net zero supporting data'!U150))*kgtoGg,"ERROR"))</f>
        <v>16.266107359963815</v>
      </c>
      <c r="AE470" s="93">
        <f>IF('Net zero activities &amp; levers'!$C$8="Off",('Activity data'!AX13*EF!$H12)*kgtoGg,IF('Net zero activities &amp; levers'!$C$8="On",(('Net zero supporting data'!V140*EF!$H12)+('Net zero supporting data'!V130*'Net zero supporting data'!V150))*kgtoGg,"ERROR"))</f>
        <v>16.302674719379858</v>
      </c>
      <c r="AF470" s="93">
        <f>IF('Net zero activities &amp; levers'!$C$8="Off",('Activity data'!AY13*EF!$H12)*kgtoGg,IF('Net zero activities &amp; levers'!$C$8="On",(('Net zero supporting data'!W140*EF!$H12)+('Net zero supporting data'!W130*'Net zero supporting data'!W150))*kgtoGg,"ERROR"))</f>
        <v>16.341852027594634</v>
      </c>
      <c r="AG470" s="93">
        <f>IF('Net zero activities &amp; levers'!$C$8="Off",('Activity data'!AZ13*EF!$H12)*kgtoGg,IF('Net zero activities &amp; levers'!$C$8="On",(('Net zero supporting data'!X140*EF!$H12)+('Net zero supporting data'!X130*'Net zero supporting data'!X150))*kgtoGg,"ERROR"))</f>
        <v>16.384037805485768</v>
      </c>
      <c r="AH470" s="93">
        <f>IF('Net zero activities &amp; levers'!$C$8="Off",('Activity data'!BA13*EF!$H12)*kgtoGg,IF('Net zero activities &amp; levers'!$C$8="On",(('Net zero supporting data'!Y140*EF!$H12)+('Net zero supporting data'!Y130*'Net zero supporting data'!Y150))*kgtoGg,"ERROR"))</f>
        <v>16.428027256604828</v>
      </c>
      <c r="AI470" s="93">
        <f>IF('Net zero activities &amp; levers'!$C$8="Off",('Activity data'!BB13*EF!$H12)*kgtoGg,IF('Net zero activities &amp; levers'!$C$8="On",(('Net zero supporting data'!Z140*EF!$H12)+('Net zero supporting data'!Z130*'Net zero supporting data'!Z150))*kgtoGg,"ERROR"))</f>
        <v>16.454953704560829</v>
      </c>
      <c r="AJ470" s="93">
        <f>IF('Net zero activities &amp; levers'!$C$8="Off",('Activity data'!BC13*EF!$H12)*kgtoGg,IF('Net zero activities &amp; levers'!$C$8="On",(('Net zero supporting data'!AA140*EF!$H12)+('Net zero supporting data'!AA130*'Net zero supporting data'!AA150))*kgtoGg,"ERROR"))</f>
        <v>16.48435701608895</v>
      </c>
      <c r="AK470" s="93">
        <f>IF('Net zero activities &amp; levers'!$C$8="Off",('Activity data'!BD13*EF!$H12)*kgtoGg,IF('Net zero activities &amp; levers'!$C$8="On",(('Net zero supporting data'!AB140*EF!$H12)+('Net zero supporting data'!AB130*'Net zero supporting data'!AB150))*kgtoGg,"ERROR"))</f>
        <v>16.515143013222563</v>
      </c>
      <c r="AL470" s="93">
        <f>IF('Net zero activities &amp; levers'!$C$8="Off",('Activity data'!BE13*EF!$H12)*kgtoGg,IF('Net zero activities &amp; levers'!$C$8="On",(('Net zero supporting data'!AC140*EF!$H12)+('Net zero supporting data'!AC130*'Net zero supporting data'!AC150))*kgtoGg,"ERROR"))</f>
        <v>16.547747702117324</v>
      </c>
      <c r="AM470" s="93">
        <f>IF('Net zero activities &amp; levers'!$C$8="Off",('Activity data'!BF13*EF!$H12)*kgtoGg,IF('Net zero activities &amp; levers'!$C$8="On",(('Net zero supporting data'!AD140*EF!$H12)+('Net zero supporting data'!AD130*'Net zero supporting data'!AD150))*kgtoGg,"ERROR"))</f>
        <v>16.582122595716356</v>
      </c>
      <c r="AN470" s="93">
        <f>IF('Net zero activities &amp; levers'!$C$8="Off",('Activity data'!BG13*EF!$H12)*kgtoGg,IF('Net zero activities &amp; levers'!$C$8="On",(('Net zero supporting data'!AE140*EF!$H12)+('Net zero supporting data'!AE130*'Net zero supporting data'!AE150))*kgtoGg,"ERROR"))</f>
        <v>16.600470123477731</v>
      </c>
      <c r="AO470" s="93">
        <f>IF('Net zero activities &amp; levers'!$C$8="Off",('Activity data'!BH13*EF!$H12)*kgtoGg,IF('Net zero activities &amp; levers'!$C$8="On",(('Net zero supporting data'!AF140*EF!$H12)+('Net zero supporting data'!AF130*'Net zero supporting data'!AF150))*kgtoGg,"ERROR"))</f>
        <v>16.620020877934213</v>
      </c>
      <c r="AP470" s="93">
        <f>IF('Net zero activities &amp; levers'!$C$8="Off",('Activity data'!BI13*EF!$H12)*kgtoGg,IF('Net zero activities &amp; levers'!$C$8="On",(('Net zero supporting data'!AG140*EF!$H12)+('Net zero supporting data'!AG130*'Net zero supporting data'!AG150))*kgtoGg,"ERROR"))</f>
        <v>16.641237794269543</v>
      </c>
      <c r="AQ470" s="93">
        <f>IF('Net zero activities &amp; levers'!$C$8="Off",('Activity data'!BJ13*EF!$H12)*kgtoGg,IF('Net zero activities &amp; levers'!$C$8="On",(('Net zero supporting data'!AH140*EF!$H12)+('Net zero supporting data'!AH130*'Net zero supporting data'!AH150))*kgtoGg,"ERROR"))</f>
        <v>16.664093670955594</v>
      </c>
      <c r="AR470" s="93">
        <f>IF('Net zero activities &amp; levers'!$C$8="Off",('Activity data'!BK13*EF!$H12)*kgtoGg,IF('Net zero activities &amp; levers'!$C$8="On",(('Net zero supporting data'!AI140*EF!$H12)+('Net zero supporting data'!AI130*'Net zero supporting data'!AI150))*kgtoGg,"ERROR"))</f>
        <v>16.688566019350009</v>
      </c>
      <c r="AS470" s="93">
        <f>IF('Net zero activities &amp; levers'!$C$8="Off",('Activity data'!BL13*EF!$H12)*kgtoGg,IF('Net zero activities &amp; levers'!$C$8="On",(('Net zero supporting data'!AJ140*EF!$H12)+('Net zero supporting data'!AJ130*'Net zero supporting data'!AJ150))*kgtoGg,"ERROR"))</f>
        <v>16.696331381272817</v>
      </c>
      <c r="AT470" s="93">
        <f>IF('Net zero activities &amp; levers'!$C$8="Off",('Activity data'!BM13*EF!$H12)*kgtoGg,IF('Net zero activities &amp; levers'!$C$8="On",(('Net zero supporting data'!AK140*EF!$H12)+('Net zero supporting data'!AK130*'Net zero supporting data'!AK150))*kgtoGg,"ERROR"))</f>
        <v>16.699285630129914</v>
      </c>
      <c r="AU470" s="93">
        <f>IF('Net zero activities &amp; levers'!$C$8="Off",('Activity data'!BN13*EF!$H12)*kgtoGg,IF('Net zero activities &amp; levers'!$C$8="On",(('Net zero supporting data'!AL140*EF!$H12)+('Net zero supporting data'!AL130*'Net zero supporting data'!AL150))*kgtoGg,"ERROR"))</f>
        <v>16.702534642083243</v>
      </c>
      <c r="AV470" s="93">
        <f>IF('Net zero activities &amp; levers'!$C$8="Off",('Activity data'!BO13*EF!$H12)*kgtoGg,IF('Net zero activities &amp; levers'!$C$8="On",(('Net zero supporting data'!AM140*EF!$H12)+('Net zero supporting data'!AM130*'Net zero supporting data'!AM150))*kgtoGg,"ERROR"))</f>
        <v>16.707242014459261</v>
      </c>
      <c r="AW470" s="93">
        <f>IF('Net zero activities &amp; levers'!$C$8="Off",('Activity data'!BP13*EF!$H12)*kgtoGg,IF('Net zero activities &amp; levers'!$C$8="On",(('Net zero supporting data'!AN140*EF!$H12)+('Net zero supporting data'!AN130*'Net zero supporting data'!AN150))*kgtoGg,"ERROR"))</f>
        <v>16.712811774495297</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23.299199623740702</v>
      </c>
      <c r="T471" s="93">
        <f>IF('Net zero activities &amp; levers'!$C$8="Off",('Activity data'!AM14*EF!$H13)*kgtoGg,IF('Net zero activities &amp; levers'!$C$8="On",(('Net zero supporting data'!K141*EF!$H13)+('Net zero supporting data'!K131*'Net zero supporting data'!K151))*kgtoGg,"ERROR"))</f>
        <v>23.366363177849646</v>
      </c>
      <c r="U471" s="93">
        <f>IF('Net zero activities &amp; levers'!$C$8="Off",('Activity data'!AN14*EF!$H13)*kgtoGg,IF('Net zero activities &amp; levers'!$C$8="On",(('Net zero supporting data'!L141*EF!$H13)+('Net zero supporting data'!L131*'Net zero supporting data'!L151))*kgtoGg,"ERROR"))</f>
        <v>23.43775928750166</v>
      </c>
      <c r="V471" s="93">
        <f>IF('Net zero activities &amp; levers'!$C$8="Off",('Activity data'!AO14*EF!$H13)*kgtoGg,IF('Net zero activities &amp; levers'!$C$8="On",(('Net zero supporting data'!M141*EF!$H13)+('Net zero supporting data'!M131*'Net zero supporting data'!M151))*kgtoGg,"ERROR"))</f>
        <v>23.514872914443256</v>
      </c>
      <c r="W471" s="93">
        <f>IF('Net zero activities &amp; levers'!$C$8="Off",('Activity data'!AP14*EF!$H13)*kgtoGg,IF('Net zero activities &amp; levers'!$C$8="On",(('Net zero supporting data'!N141*EF!$H13)+('Net zero supporting data'!N131*'Net zero supporting data'!N151))*kgtoGg,"ERROR"))</f>
        <v>23.598530440756761</v>
      </c>
      <c r="X471" s="93">
        <f>IF('Net zero activities &amp; levers'!$C$8="Off",('Activity data'!AQ14*EF!$H13)*kgtoGg,IF('Net zero activities &amp; levers'!$C$8="On",(('Net zero supporting data'!O141*EF!$H13)+('Net zero supporting data'!O131*'Net zero supporting data'!O151))*kgtoGg,"ERROR"))</f>
        <v>23.688553689172828</v>
      </c>
      <c r="Y471" s="93">
        <f>IF('Net zero activities &amp; levers'!$C$8="Off",('Activity data'!AR14*EF!$H13)*kgtoGg,IF('Net zero activities &amp; levers'!$C$8="On",(('Net zero supporting data'!P141*EF!$H13)+('Net zero supporting data'!P131*'Net zero supporting data'!P151))*kgtoGg,"ERROR"))</f>
        <v>23.745508596116498</v>
      </c>
      <c r="Z471" s="93">
        <f>IF('Net zero activities &amp; levers'!$C$8="Off",('Activity data'!AS14*EF!$H13)*kgtoGg,IF('Net zero activities &amp; levers'!$C$8="On",(('Net zero supporting data'!Q141*EF!$H13)+('Net zero supporting data'!Q131*'Net zero supporting data'!Q151))*kgtoGg,"ERROR"))</f>
        <v>23.807818878055468</v>
      </c>
      <c r="AA471" s="93">
        <f>IF('Net zero activities &amp; levers'!$C$8="Off",('Activity data'!AT14*EF!$H13)*kgtoGg,IF('Net zero activities &amp; levers'!$C$8="On",(('Net zero supporting data'!R141*EF!$H13)+('Net zero supporting data'!R131*'Net zero supporting data'!R151))*kgtoGg,"ERROR"))</f>
        <v>23.874644803549824</v>
      </c>
      <c r="AB471" s="93">
        <f>IF('Net zero activities &amp; levers'!$C$8="Off",('Activity data'!AU14*EF!$H13)*kgtoGg,IF('Net zero activities &amp; levers'!$C$8="On",(('Net zero supporting data'!S141*EF!$H13)+('Net zero supporting data'!S131*'Net zero supporting data'!S151))*kgtoGg,"ERROR"))</f>
        <v>23.946315004650327</v>
      </c>
      <c r="AC471" s="93">
        <f>IF('Net zero activities &amp; levers'!$C$8="Off",('Activity data'!AV14*EF!$H13)*kgtoGg,IF('Net zero activities &amp; levers'!$C$8="On",(('Net zero supporting data'!T141*EF!$H13)+('Net zero supporting data'!T131*'Net zero supporting data'!T151))*kgtoGg,"ERROR"))</f>
        <v>24.022122751341634</v>
      </c>
      <c r="AD471" s="93">
        <f>IF('Net zero activities &amp; levers'!$C$8="Off",('Activity data'!AW14*EF!$H13)*kgtoGg,IF('Net zero activities &amp; levers'!$C$8="On",(('Net zero supporting data'!U141*EF!$H13)+('Net zero supporting data'!U131*'Net zero supporting data'!U151))*kgtoGg,"ERROR"))</f>
        <v>24.072170353022251</v>
      </c>
      <c r="AE471" s="93">
        <f>IF('Net zero activities &amp; levers'!$C$8="Off",('Activity data'!AX14*EF!$H13)*kgtoGg,IF('Net zero activities &amp; levers'!$C$8="On",(('Net zero supporting data'!V141*EF!$H13)+('Net zero supporting data'!V131*'Net zero supporting data'!V151))*kgtoGg,"ERROR"))</f>
        <v>24.126286293962728</v>
      </c>
      <c r="AF471" s="93">
        <f>IF('Net zero activities &amp; levers'!$C$8="Off",('Activity data'!AY14*EF!$H13)*kgtoGg,IF('Net zero activities &amp; levers'!$C$8="On",(('Net zero supporting data'!W141*EF!$H13)+('Net zero supporting data'!W131*'Net zero supporting data'!W151))*kgtoGg,"ERROR"))</f>
        <v>24.184264691402795</v>
      </c>
      <c r="AG471" s="93">
        <f>IF('Net zero activities &amp; levers'!$C$8="Off",('Activity data'!AZ14*EF!$H13)*kgtoGg,IF('Net zero activities &amp; levers'!$C$8="On",(('Net zero supporting data'!X141*EF!$H13)+('Net zero supporting data'!X131*'Net zero supporting data'!X151))*kgtoGg,"ERROR"))</f>
        <v>24.246695315362018</v>
      </c>
      <c r="AH471" s="93">
        <f>IF('Net zero activities &amp; levers'!$C$8="Off",('Activity data'!BA14*EF!$H13)*kgtoGg,IF('Net zero activities &amp; levers'!$C$8="On",(('Net zero supporting data'!Y141*EF!$H13)+('Net zero supporting data'!Y131*'Net zero supporting data'!Y151))*kgtoGg,"ERROR"))</f>
        <v>24.311795190681927</v>
      </c>
      <c r="AI471" s="93">
        <f>IF('Net zero activities &amp; levers'!$C$8="Off",('Activity data'!BB14*EF!$H13)*kgtoGg,IF('Net zero activities &amp; levers'!$C$8="On",(('Net zero supporting data'!Z141*EF!$H13)+('Net zero supporting data'!Z131*'Net zero supporting data'!Z151))*kgtoGg,"ERROR"))</f>
        <v>24.351643571603976</v>
      </c>
      <c r="AJ471" s="93">
        <f>IF('Net zero activities &amp; levers'!$C$8="Off",('Activity data'!BC14*EF!$H13)*kgtoGg,IF('Net zero activities &amp; levers'!$C$8="On",(('Net zero supporting data'!AA141*EF!$H13)+('Net zero supporting data'!AA131*'Net zero supporting data'!AA151))*kgtoGg,"ERROR"))</f>
        <v>24.395157456541803</v>
      </c>
      <c r="AK471" s="93">
        <f>IF('Net zero activities &amp; levers'!$C$8="Off",('Activity data'!BD14*EF!$H13)*kgtoGg,IF('Net zero activities &amp; levers'!$C$8="On",(('Net zero supporting data'!AB141*EF!$H13)+('Net zero supporting data'!AB131*'Net zero supporting data'!AB151))*kgtoGg,"ERROR"))</f>
        <v>24.440717574343065</v>
      </c>
      <c r="AL471" s="93">
        <f>IF('Net zero activities &amp; levers'!$C$8="Off",('Activity data'!BE14*EF!$H13)*kgtoGg,IF('Net zero activities &amp; levers'!$C$8="On",(('Net zero supporting data'!AC141*EF!$H13)+('Net zero supporting data'!AC131*'Net zero supporting data'!AC151))*kgtoGg,"ERROR"))</f>
        <v>24.488969169393634</v>
      </c>
      <c r="AM471" s="93">
        <f>IF('Net zero activities &amp; levers'!$C$8="Off",('Activity data'!BF14*EF!$H13)*kgtoGg,IF('Net zero activities &amp; levers'!$C$8="On",(('Net zero supporting data'!AD141*EF!$H13)+('Net zero supporting data'!AD131*'Net zero supporting data'!AD151))*kgtoGg,"ERROR"))</f>
        <v>24.539840485823007</v>
      </c>
      <c r="AN471" s="93">
        <f>IF('Net zero activities &amp; levers'!$C$8="Off",('Activity data'!BG14*EF!$H13)*kgtoGg,IF('Net zero activities &amp; levers'!$C$8="On",(('Net zero supporting data'!AE141*EF!$H13)+('Net zero supporting data'!AE131*'Net zero supporting data'!AE151))*kgtoGg,"ERROR"))</f>
        <v>24.566992944862818</v>
      </c>
      <c r="AO471" s="93">
        <f>IF('Net zero activities &amp; levers'!$C$8="Off",('Activity data'!BH14*EF!$H13)*kgtoGg,IF('Net zero activities &amp; levers'!$C$8="On",(('Net zero supporting data'!AF141*EF!$H13)+('Net zero supporting data'!AF131*'Net zero supporting data'!AF151))*kgtoGg,"ERROR"))</f>
        <v>24.595926055987174</v>
      </c>
      <c r="AP471" s="93">
        <f>IF('Net zero activities &amp; levers'!$C$8="Off",('Activity data'!BI14*EF!$H13)*kgtoGg,IF('Net zero activities &amp; levers'!$C$8="On",(('Net zero supporting data'!AG141*EF!$H13)+('Net zero supporting data'!AG131*'Net zero supporting data'!AG151))*kgtoGg,"ERROR"))</f>
        <v>24.627324915781191</v>
      </c>
      <c r="AQ471" s="93">
        <f>IF('Net zero activities &amp; levers'!$C$8="Off",('Activity data'!BJ14*EF!$H13)*kgtoGg,IF('Net zero activities &amp; levers'!$C$8="On",(('Net zero supporting data'!AH141*EF!$H13)+('Net zero supporting data'!AH131*'Net zero supporting data'!AH151))*kgtoGg,"ERROR"))</f>
        <v>24.66114926877351</v>
      </c>
      <c r="AR471" s="93">
        <f>IF('Net zero activities &amp; levers'!$C$8="Off",('Activity data'!BK14*EF!$H13)*kgtoGg,IF('Net zero activities &amp; levers'!$C$8="On",(('Net zero supporting data'!AI141*EF!$H13)+('Net zero supporting data'!AI131*'Net zero supporting data'!AI151))*kgtoGg,"ERROR"))</f>
        <v>24.697365834080266</v>
      </c>
      <c r="AS471" s="93">
        <f>IF('Net zero activities &amp; levers'!$C$8="Off",('Activity data'!BL14*EF!$H13)*kgtoGg,IF('Net zero activities &amp; levers'!$C$8="On",(('Net zero supporting data'!AJ141*EF!$H13)+('Net zero supporting data'!AJ131*'Net zero supporting data'!AJ151))*kgtoGg,"ERROR"))</f>
        <v>24.708857773173129</v>
      </c>
      <c r="AT471" s="93">
        <f>IF('Net zero activities &amp; levers'!$C$8="Off",('Activity data'!BM14*EF!$H13)*kgtoGg,IF('Net zero activities &amp; levers'!$C$8="On",(('Net zero supporting data'!AK141*EF!$H13)+('Net zero supporting data'!AK131*'Net zero supporting data'!AK151))*kgtoGg,"ERROR"))</f>
        <v>24.71322975844161</v>
      </c>
      <c r="AU471" s="93">
        <f>IF('Net zero activities &amp; levers'!$C$8="Off",('Activity data'!BN14*EF!$H13)*kgtoGg,IF('Net zero activities &amp; levers'!$C$8="On",(('Net zero supporting data'!AL141*EF!$H13)+('Net zero supporting data'!AL131*'Net zero supporting data'!AL151))*kgtoGg,"ERROR"))</f>
        <v>24.718037962856389</v>
      </c>
      <c r="AV471" s="93">
        <f>IF('Net zero activities &amp; levers'!$C$8="Off",('Activity data'!BO14*EF!$H13)*kgtoGg,IF('Net zero activities &amp; levers'!$C$8="On",(('Net zero supporting data'!AM141*EF!$H13)+('Net zero supporting data'!AM131*'Net zero supporting data'!AM151))*kgtoGg,"ERROR"))</f>
        <v>24.72500439110151</v>
      </c>
      <c r="AW471" s="93">
        <f>IF('Net zero activities &amp; levers'!$C$8="Off",('Activity data'!BP14*EF!$H13)*kgtoGg,IF('Net zero activities &amp; levers'!$C$8="On",(('Net zero supporting data'!AN141*EF!$H13)+('Net zero supporting data'!AN131*'Net zero supporting data'!AN151))*kgtoGg,"ERROR"))</f>
        <v>24.733247064621722</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5.2888001747321844</v>
      </c>
      <c r="T472" s="27">
        <f t="shared" si="109"/>
        <v>5.3549104933648488</v>
      </c>
      <c r="U472" s="27">
        <f t="shared" si="109"/>
        <v>5.3864074181281323</v>
      </c>
      <c r="V472" s="27">
        <f t="shared" si="109"/>
        <v>5.4084520023376257</v>
      </c>
      <c r="W472" s="27">
        <f t="shared" si="109"/>
        <v>5.4367019980088367</v>
      </c>
      <c r="X472" s="27">
        <f t="shared" si="109"/>
        <v>5.4730522028178319</v>
      </c>
      <c r="Y472" s="27">
        <f t="shared" si="109"/>
        <v>5.5183413325460924</v>
      </c>
      <c r="Z472" s="27">
        <f t="shared" si="109"/>
        <v>5.5691056579484624</v>
      </c>
      <c r="AA472" s="27">
        <f t="shared" si="109"/>
        <v>5.6177871904602759</v>
      </c>
      <c r="AB472" s="27">
        <f t="shared" si="109"/>
        <v>5.6715084141713676</v>
      </c>
      <c r="AC472" s="27">
        <f t="shared" si="109"/>
        <v>5.7238215564317478</v>
      </c>
      <c r="AD472" s="27">
        <f t="shared" si="109"/>
        <v>5.7951448499816118</v>
      </c>
      <c r="AE472" s="27">
        <f t="shared" si="109"/>
        <v>5.8708152391256094</v>
      </c>
      <c r="AF472" s="27">
        <f t="shared" si="109"/>
        <v>5.9502777911979985</v>
      </c>
      <c r="AG472" s="27">
        <f t="shared" si="109"/>
        <v>6.0428511203152757</v>
      </c>
      <c r="AH472" s="27">
        <f t="shared" si="109"/>
        <v>6.1276763008750397</v>
      </c>
      <c r="AI472" s="27">
        <f t="shared" si="109"/>
        <v>6.2240584028338324</v>
      </c>
      <c r="AJ472" s="27">
        <f t="shared" si="109"/>
        <v>6.3299559561580176</v>
      </c>
      <c r="AK472" s="27">
        <f t="shared" si="109"/>
        <v>6.4264327438871129</v>
      </c>
      <c r="AL472" s="27">
        <f t="shared" si="109"/>
        <v>6.5229450618536617</v>
      </c>
      <c r="AM472" s="27">
        <f t="shared" si="109"/>
        <v>6.6198156764753957</v>
      </c>
      <c r="AN472" s="27">
        <f t="shared" si="109"/>
        <v>6.7277615297054645</v>
      </c>
      <c r="AO472" s="27">
        <f t="shared" si="109"/>
        <v>6.82889575833455</v>
      </c>
      <c r="AP472" s="27">
        <f t="shared" si="109"/>
        <v>6.932846561035845</v>
      </c>
      <c r="AQ472" s="27">
        <f t="shared" si="109"/>
        <v>7.0400892153101466</v>
      </c>
      <c r="AR472" s="27">
        <f t="shared" si="109"/>
        <v>7.1511154926757348</v>
      </c>
      <c r="AS472" s="27">
        <f t="shared" si="109"/>
        <v>7.2676936564330177</v>
      </c>
      <c r="AT472" s="27">
        <f t="shared" si="109"/>
        <v>7.2719835334173766</v>
      </c>
      <c r="AU472" s="27">
        <f t="shared" si="109"/>
        <v>7.2589495808630424</v>
      </c>
      <c r="AV472" s="27">
        <f t="shared" si="109"/>
        <v>7.2508321439605989</v>
      </c>
      <c r="AW472" s="27">
        <f t="shared" si="109"/>
        <v>7.2374038316981046</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1.531675788558454</v>
      </c>
      <c r="T474" s="27">
        <f t="shared" si="109"/>
        <v>1.5509969062237812</v>
      </c>
      <c r="U474" s="27">
        <f t="shared" si="109"/>
        <v>1.5506767661897198</v>
      </c>
      <c r="V474" s="27">
        <f t="shared" si="109"/>
        <v>1.5454789101997239</v>
      </c>
      <c r="W474" s="27">
        <f t="shared" si="109"/>
        <v>1.544237667180592</v>
      </c>
      <c r="X474" s="27">
        <f t="shared" si="109"/>
        <v>1.5478449437228776</v>
      </c>
      <c r="Y474" s="27">
        <f t="shared" si="109"/>
        <v>1.5541547190586729</v>
      </c>
      <c r="Z474" s="27">
        <f t="shared" si="109"/>
        <v>1.5635202729114777</v>
      </c>
      <c r="AA474" s="27">
        <f t="shared" si="109"/>
        <v>1.5717954090973836</v>
      </c>
      <c r="AB474" s="27">
        <f t="shared" si="109"/>
        <v>1.5827536033482281</v>
      </c>
      <c r="AC474" s="27">
        <f t="shared" si="109"/>
        <v>1.5929304999956655</v>
      </c>
      <c r="AD474" s="27">
        <f t="shared" si="109"/>
        <v>1.6108800730615591</v>
      </c>
      <c r="AE474" s="27">
        <f t="shared" si="109"/>
        <v>1.6307409732214615</v>
      </c>
      <c r="AF474" s="27">
        <f t="shared" si="109"/>
        <v>1.6521566099106721</v>
      </c>
      <c r="AG474" s="27">
        <f t="shared" si="109"/>
        <v>1.6797121914547875</v>
      </c>
      <c r="AH474" s="27">
        <f t="shared" si="109"/>
        <v>1.7029021534438327</v>
      </c>
      <c r="AI474" s="27">
        <f t="shared" si="109"/>
        <v>1.7292757097784488</v>
      </c>
      <c r="AJ474" s="27">
        <f t="shared" si="109"/>
        <v>1.7595948834600084</v>
      </c>
      <c r="AK474" s="27">
        <f t="shared" si="109"/>
        <v>1.7846861220344088</v>
      </c>
      <c r="AL474" s="27">
        <f t="shared" si="109"/>
        <v>1.8091664404595389</v>
      </c>
      <c r="AM474" s="27">
        <f t="shared" si="109"/>
        <v>1.8331907504895764</v>
      </c>
      <c r="AN474" s="27">
        <f t="shared" si="109"/>
        <v>1.8597044420320308</v>
      </c>
      <c r="AO474" s="27">
        <f t="shared" si="109"/>
        <v>1.882330973166122</v>
      </c>
      <c r="AP474" s="27">
        <f t="shared" si="109"/>
        <v>1.9055114819391912</v>
      </c>
      <c r="AQ474" s="27">
        <f t="shared" si="109"/>
        <v>1.929416392805523</v>
      </c>
      <c r="AR474" s="27">
        <f t="shared" si="109"/>
        <v>1.9542139795969686</v>
      </c>
      <c r="AS474" s="27">
        <f t="shared" si="109"/>
        <v>1.9784975867023906</v>
      </c>
      <c r="AT474" s="27">
        <f t="shared" si="109"/>
        <v>1.954019421357523</v>
      </c>
      <c r="AU474" s="27">
        <f t="shared" si="109"/>
        <v>1.9226171209422818</v>
      </c>
      <c r="AV474" s="27">
        <f t="shared" si="109"/>
        <v>1.8937902246599378</v>
      </c>
      <c r="AW474" s="27">
        <f t="shared" si="109"/>
        <v>1.8632470082492709</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0.21223148573110692</v>
      </c>
      <c r="T475" s="27">
        <f t="shared" si="109"/>
        <v>0.21490865118526423</v>
      </c>
      <c r="U475" s="27">
        <f t="shared" si="109"/>
        <v>0.21486429206202268</v>
      </c>
      <c r="V475" s="27">
        <f t="shared" si="109"/>
        <v>0.21414406869124558</v>
      </c>
      <c r="W475" s="27">
        <f t="shared" si="109"/>
        <v>0.21397208004190377</v>
      </c>
      <c r="X475" s="27">
        <f t="shared" si="109"/>
        <v>0.21447191014023859</v>
      </c>
      <c r="Y475" s="27">
        <f t="shared" si="109"/>
        <v>0.21534620286207215</v>
      </c>
      <c r="Z475" s="27">
        <f t="shared" si="109"/>
        <v>0.21664390921985571</v>
      </c>
      <c r="AA475" s="27">
        <f t="shared" si="109"/>
        <v>0.21779052553414435</v>
      </c>
      <c r="AB475" s="27">
        <f t="shared" si="109"/>
        <v>0.21930891073299619</v>
      </c>
      <c r="AC475" s="27">
        <f t="shared" si="109"/>
        <v>0.22071903806656873</v>
      </c>
      <c r="AD475" s="27">
        <f t="shared" si="109"/>
        <v>0.22320616007272054</v>
      </c>
      <c r="AE475" s="27">
        <f t="shared" si="109"/>
        <v>0.22595811866629489</v>
      </c>
      <c r="AF475" s="27">
        <f t="shared" si="109"/>
        <v>0.22892550407930479</v>
      </c>
      <c r="AG475" s="27">
        <f t="shared" si="109"/>
        <v>0.23274365022679747</v>
      </c>
      <c r="AH475" s="27">
        <f t="shared" si="109"/>
        <v>0.23595688903604636</v>
      </c>
      <c r="AI475" s="27">
        <f t="shared" si="109"/>
        <v>0.2396112518501094</v>
      </c>
      <c r="AJ475" s="27">
        <f t="shared" si="109"/>
        <v>0.2438123258140929</v>
      </c>
      <c r="AK475" s="27">
        <f t="shared" si="109"/>
        <v>0.24728900859595659</v>
      </c>
      <c r="AL475" s="27">
        <f t="shared" si="109"/>
        <v>0.25068104128939345</v>
      </c>
      <c r="AM475" s="27">
        <f t="shared" si="109"/>
        <v>0.25400988871874292</v>
      </c>
      <c r="AN475" s="27">
        <f t="shared" si="109"/>
        <v>0.25768366889487748</v>
      </c>
      <c r="AO475" s="27">
        <f t="shared" si="109"/>
        <v>0.26081883780947451</v>
      </c>
      <c r="AP475" s="27">
        <f t="shared" si="109"/>
        <v>0.26403076676575937</v>
      </c>
      <c r="AQ475" s="27">
        <f t="shared" si="109"/>
        <v>0.26734307005300151</v>
      </c>
      <c r="AR475" s="27">
        <f t="shared" si="109"/>
        <v>0.27077906396673163</v>
      </c>
      <c r="AS475" s="27">
        <f t="shared" si="109"/>
        <v>0.2741438400201186</v>
      </c>
      <c r="AT475" s="27">
        <f t="shared" si="109"/>
        <v>0.27075210566098096</v>
      </c>
      <c r="AU475" s="27">
        <f t="shared" si="109"/>
        <v>0.26640095189705443</v>
      </c>
      <c r="AV475" s="27">
        <f t="shared" si="109"/>
        <v>0.26240665031396532</v>
      </c>
      <c r="AW475" s="27">
        <f t="shared" si="109"/>
        <v>0.2581745326254411</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7.4046195421518561</v>
      </c>
      <c r="T476" s="27">
        <f t="shared" si="109"/>
        <v>7.4833894882265142</v>
      </c>
      <c r="U476" s="27">
        <f t="shared" si="109"/>
        <v>7.5342455797617154</v>
      </c>
      <c r="V476" s="27">
        <f t="shared" si="109"/>
        <v>7.5787887199186921</v>
      </c>
      <c r="W476" s="27">
        <f t="shared" si="109"/>
        <v>7.6306973712494122</v>
      </c>
      <c r="X476" s="27">
        <f t="shared" si="109"/>
        <v>7.6917026782754139</v>
      </c>
      <c r="Y476" s="27">
        <f t="shared" si="109"/>
        <v>7.7526372365789742</v>
      </c>
      <c r="Z476" s="27">
        <f t="shared" si="109"/>
        <v>7.8202225518529671</v>
      </c>
      <c r="AA476" s="27">
        <f t="shared" si="109"/>
        <v>7.887640149546697</v>
      </c>
      <c r="AB476" s="27">
        <f t="shared" si="109"/>
        <v>7.9613204880830315</v>
      </c>
      <c r="AC476" s="27">
        <f t="shared" si="109"/>
        <v>8.0353993798900643</v>
      </c>
      <c r="AD476" s="27">
        <f t="shared" si="109"/>
        <v>8.1202338720603002</v>
      </c>
      <c r="AE476" s="27">
        <f t="shared" si="109"/>
        <v>8.2106583355443536</v>
      </c>
      <c r="AF476" s="27">
        <f t="shared" si="109"/>
        <v>8.3061946320219384</v>
      </c>
      <c r="AG476" s="27">
        <f t="shared" si="109"/>
        <v>8.4155659012748671</v>
      </c>
      <c r="AH476" s="27">
        <f t="shared" si="109"/>
        <v>8.5193954449678522</v>
      </c>
      <c r="AI476" s="27">
        <f t="shared" si="109"/>
        <v>8.627306193094169</v>
      </c>
      <c r="AJ476" s="27">
        <f t="shared" si="109"/>
        <v>8.745646768527358</v>
      </c>
      <c r="AK476" s="27">
        <f t="shared" si="109"/>
        <v>8.8565885696140008</v>
      </c>
      <c r="AL476" s="27">
        <f t="shared" si="109"/>
        <v>8.9690164377539467</v>
      </c>
      <c r="AM476" s="27">
        <f t="shared" si="109"/>
        <v>9.0832375607624591</v>
      </c>
      <c r="AN476" s="27">
        <f t="shared" si="109"/>
        <v>9.2011172209463741</v>
      </c>
      <c r="AO476" s="27">
        <f t="shared" si="109"/>
        <v>9.3137200267376201</v>
      </c>
      <c r="AP476" s="27">
        <f t="shared" si="109"/>
        <v>9.430247400651222</v>
      </c>
      <c r="AQ476" s="27">
        <f t="shared" si="109"/>
        <v>9.5511807883178133</v>
      </c>
      <c r="AR476" s="27">
        <f t="shared" si="109"/>
        <v>9.6770247868368919</v>
      </c>
      <c r="AS476" s="27">
        <f t="shared" si="109"/>
        <v>9.8004676763058374</v>
      </c>
      <c r="AT476" s="27">
        <f t="shared" si="109"/>
        <v>9.8159190203362741</v>
      </c>
      <c r="AU476" s="27">
        <f t="shared" si="109"/>
        <v>9.8150974974465104</v>
      </c>
      <c r="AV476" s="27">
        <f t="shared" si="109"/>
        <v>9.8195614708241035</v>
      </c>
      <c r="AW476" s="27">
        <f t="shared" si="109"/>
        <v>9.8193330676312982</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2.1096314921444392</v>
      </c>
      <c r="T477" s="27">
        <f t="shared" si="109"/>
        <v>2.1320736389593615</v>
      </c>
      <c r="U477" s="27">
        <f t="shared" si="109"/>
        <v>2.1465629198277836</v>
      </c>
      <c r="V477" s="27">
        <f t="shared" si="109"/>
        <v>2.1592535936293507</v>
      </c>
      <c r="W477" s="27">
        <f t="shared" si="109"/>
        <v>2.1740427566563829</v>
      </c>
      <c r="X477" s="27">
        <f t="shared" si="109"/>
        <v>2.1914236249315668</v>
      </c>
      <c r="Y477" s="27">
        <f t="shared" si="109"/>
        <v>2.2087843363665458</v>
      </c>
      <c r="Z477" s="27">
        <f t="shared" si="109"/>
        <v>2.2280398982082943</v>
      </c>
      <c r="AA477" s="27">
        <f t="shared" si="109"/>
        <v>2.2472476760569431</v>
      </c>
      <c r="AB477" s="27">
        <f t="shared" si="109"/>
        <v>2.2682397556152867</v>
      </c>
      <c r="AC477" s="27">
        <f t="shared" si="109"/>
        <v>2.289345385981524</v>
      </c>
      <c r="AD477" s="27">
        <f t="shared" si="109"/>
        <v>2.3135153673402695</v>
      </c>
      <c r="AE477" s="27">
        <f t="shared" si="109"/>
        <v>2.3392779733378202</v>
      </c>
      <c r="AF477" s="27">
        <f t="shared" si="109"/>
        <v>2.36649697879038</v>
      </c>
      <c r="AG477" s="27">
        <f t="shared" si="109"/>
        <v>2.3976576714685529</v>
      </c>
      <c r="AH477" s="27">
        <f t="shared" si="109"/>
        <v>2.4272394850840642</v>
      </c>
      <c r="AI477" s="27">
        <f t="shared" si="109"/>
        <v>2.4579840643689557</v>
      </c>
      <c r="AJ477" s="27">
        <f t="shared" si="109"/>
        <v>2.4917001794659104</v>
      </c>
      <c r="AK477" s="27">
        <f t="shared" si="109"/>
        <v>2.5233083284106681</v>
      </c>
      <c r="AL477" s="27">
        <f t="shared" si="109"/>
        <v>2.5553398689742997</v>
      </c>
      <c r="AM477" s="27">
        <f t="shared" si="109"/>
        <v>2.5878823212630548</v>
      </c>
      <c r="AN477" s="27">
        <f t="shared" si="109"/>
        <v>2.6214671181579678</v>
      </c>
      <c r="AO477" s="27">
        <f t="shared" si="109"/>
        <v>2.6535484997669414</v>
      </c>
      <c r="AP477" s="27">
        <f t="shared" si="109"/>
        <v>2.6867480201886997</v>
      </c>
      <c r="AQ477" s="27">
        <f t="shared" si="109"/>
        <v>2.7212028468844967</v>
      </c>
      <c r="AR477" s="27">
        <f t="shared" si="109"/>
        <v>2.7570567433422304</v>
      </c>
      <c r="AS477" s="27">
        <f t="shared" si="109"/>
        <v>2.7922265458719244</v>
      </c>
      <c r="AT477" s="27">
        <f t="shared" si="109"/>
        <v>2.7966287493581405</v>
      </c>
      <c r="AU477" s="27">
        <f t="shared" si="109"/>
        <v>2.7963946913420741</v>
      </c>
      <c r="AV477" s="27">
        <f t="shared" si="109"/>
        <v>2.7976665107466849</v>
      </c>
      <c r="AW477" s="27">
        <f t="shared" si="109"/>
        <v>2.7976014369686593</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0.43571951838874362</v>
      </c>
      <c r="T478" s="27">
        <f t="shared" si="109"/>
        <v>0.44035467928685268</v>
      </c>
      <c r="U478" s="27">
        <f t="shared" si="109"/>
        <v>0.44334726946447206</v>
      </c>
      <c r="V478" s="27">
        <f t="shared" si="109"/>
        <v>0.44596837855268867</v>
      </c>
      <c r="W478" s="27">
        <f t="shared" si="109"/>
        <v>0.44902290585544563</v>
      </c>
      <c r="X478" s="27">
        <f t="shared" si="109"/>
        <v>0.45261271932867114</v>
      </c>
      <c r="Y478" s="27">
        <f t="shared" si="109"/>
        <v>0.45619836964414207</v>
      </c>
      <c r="Z478" s="27">
        <f t="shared" si="109"/>
        <v>0.46017537897645111</v>
      </c>
      <c r="AA478" s="27">
        <f t="shared" si="109"/>
        <v>0.46414251908821719</v>
      </c>
      <c r="AB478" s="27">
        <f t="shared" si="109"/>
        <v>0.46847818568648275</v>
      </c>
      <c r="AC478" s="27">
        <f t="shared" si="109"/>
        <v>0.47283730486569064</v>
      </c>
      <c r="AD478" s="27">
        <f t="shared" si="109"/>
        <v>0.47782932962276903</v>
      </c>
      <c r="AE478" s="27">
        <f t="shared" si="109"/>
        <v>0.48315029222666028</v>
      </c>
      <c r="AF478" s="27">
        <f t="shared" si="109"/>
        <v>0.48877205697134296</v>
      </c>
      <c r="AG478" s="27">
        <f t="shared" si="109"/>
        <v>0.49520793075164554</v>
      </c>
      <c r="AH478" s="27">
        <f t="shared" si="109"/>
        <v>0.50131770567186829</v>
      </c>
      <c r="AI478" s="27">
        <f t="shared" si="109"/>
        <v>0.50766763613553445</v>
      </c>
      <c r="AJ478" s="27">
        <f t="shared" si="109"/>
        <v>0.51463130229556664</v>
      </c>
      <c r="AK478" s="27">
        <f t="shared" si="109"/>
        <v>0.52115959289354707</v>
      </c>
      <c r="AL478" s="27">
        <f t="shared" si="109"/>
        <v>0.52777533003987098</v>
      </c>
      <c r="AM478" s="27">
        <f t="shared" si="109"/>
        <v>0.53449658998088179</v>
      </c>
      <c r="AN478" s="27">
        <f t="shared" si="109"/>
        <v>0.54143313391413539</v>
      </c>
      <c r="AO478" s="27">
        <f t="shared" si="109"/>
        <v>0.54805916514089648</v>
      </c>
      <c r="AP478" s="27">
        <f t="shared" si="109"/>
        <v>0.55491613475988966</v>
      </c>
      <c r="AQ478" s="27">
        <f t="shared" si="109"/>
        <v>0.56203237309343868</v>
      </c>
      <c r="AR478" s="27">
        <f t="shared" si="109"/>
        <v>0.5694375727954224</v>
      </c>
      <c r="AS478" s="27">
        <f t="shared" si="109"/>
        <v>0.57670148096001295</v>
      </c>
      <c r="AT478" s="27">
        <f t="shared" si="109"/>
        <v>0.57761070420113625</v>
      </c>
      <c r="AU478" s="27">
        <f t="shared" si="109"/>
        <v>0.57756236227676927</v>
      </c>
      <c r="AV478" s="27">
        <f t="shared" si="109"/>
        <v>0.57782504158380354</v>
      </c>
      <c r="AW478" s="27">
        <f t="shared" si="109"/>
        <v>0.57781160136197973</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7.615946366368484E-2</v>
      </c>
      <c r="T479" s="27">
        <f t="shared" si="111"/>
        <v>7.7391533409946547E-2</v>
      </c>
      <c r="U479" s="27">
        <f t="shared" si="111"/>
        <v>7.7658293559970212E-2</v>
      </c>
      <c r="V479" s="27">
        <f t="shared" si="111"/>
        <v>7.7675252172538387E-2</v>
      </c>
      <c r="W479" s="27">
        <f t="shared" si="111"/>
        <v>7.7873458630094372E-2</v>
      </c>
      <c r="X479" s="27">
        <f t="shared" si="111"/>
        <v>7.8298102464037178E-2</v>
      </c>
      <c r="Y479" s="27">
        <f t="shared" si="111"/>
        <v>7.8819552468321966E-2</v>
      </c>
      <c r="Z479" s="27">
        <f t="shared" si="111"/>
        <v>7.9482676581567518E-2</v>
      </c>
      <c r="AA479" s="27">
        <f t="shared" si="111"/>
        <v>8.0084749931794041E-2</v>
      </c>
      <c r="AB479" s="27">
        <f t="shared" si="111"/>
        <v>8.0811462799247516E-2</v>
      </c>
      <c r="AC479" s="27">
        <f t="shared" si="111"/>
        <v>8.14929836859066E-2</v>
      </c>
      <c r="AD479" s="27">
        <f t="shared" si="111"/>
        <v>8.183793215244331E-2</v>
      </c>
      <c r="AE479" s="27">
        <f t="shared" si="111"/>
        <v>8.2241131726828398E-2</v>
      </c>
      <c r="AF479" s="27">
        <f t="shared" si="111"/>
        <v>8.2682741716636352E-2</v>
      </c>
      <c r="AG479" s="27">
        <f t="shared" si="111"/>
        <v>8.3379171649412123E-2</v>
      </c>
      <c r="AH479" s="27">
        <f t="shared" si="111"/>
        <v>8.3825171279243701E-2</v>
      </c>
      <c r="AI479" s="27">
        <f t="shared" si="111"/>
        <v>8.4363076194934383E-2</v>
      </c>
      <c r="AJ479" s="27">
        <f t="shared" si="111"/>
        <v>8.5040385108283129E-2</v>
      </c>
      <c r="AK479" s="27">
        <f t="shared" si="111"/>
        <v>8.5428615601358865E-2</v>
      </c>
      <c r="AL479" s="27">
        <f t="shared" si="111"/>
        <v>8.5744184207767651E-2</v>
      </c>
      <c r="AM479" s="27">
        <f t="shared" si="111"/>
        <v>8.5993941955073358E-2</v>
      </c>
      <c r="AN479" s="27">
        <f t="shared" si="111"/>
        <v>8.6735954425739129E-2</v>
      </c>
      <c r="AO479" s="27">
        <f t="shared" si="111"/>
        <v>8.7276800597416201E-2</v>
      </c>
      <c r="AP479" s="27">
        <f t="shared" si="111"/>
        <v>8.7815962181331475E-2</v>
      </c>
      <c r="AQ479" s="27">
        <f t="shared" si="111"/>
        <v>8.8359956229312392E-2</v>
      </c>
      <c r="AR479" s="27">
        <f t="shared" si="111"/>
        <v>8.8914972724679478E-2</v>
      </c>
      <c r="AS479" s="27">
        <f t="shared" si="111"/>
        <v>8.9406092640963095E-2</v>
      </c>
      <c r="AT479" s="27">
        <f t="shared" si="111"/>
        <v>8.7757575443135699E-2</v>
      </c>
      <c r="AU479" s="27">
        <f t="shared" si="111"/>
        <v>8.5810111568456568E-2</v>
      </c>
      <c r="AV479" s="27">
        <f t="shared" si="111"/>
        <v>8.3975808498172863E-2</v>
      </c>
      <c r="AW479" s="27">
        <f t="shared" si="111"/>
        <v>8.2070908389478128E-2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5.5944129053042968E-2</v>
      </c>
      <c r="T480" s="27">
        <f t="shared" si="111"/>
        <v>5.6849165217577838E-2</v>
      </c>
      <c r="U480" s="27">
        <f t="shared" si="111"/>
        <v>5.7045118071513815E-2</v>
      </c>
      <c r="V480" s="27">
        <f t="shared" si="111"/>
        <v>5.7057575286473525E-2</v>
      </c>
      <c r="W480" s="27">
        <f t="shared" si="111"/>
        <v>5.7203170949930729E-2</v>
      </c>
      <c r="X480" s="27">
        <f t="shared" si="111"/>
        <v>5.7515099741243927E-2</v>
      </c>
      <c r="Y480" s="27">
        <f t="shared" si="111"/>
        <v>5.7898139023968405E-2</v>
      </c>
      <c r="Z480" s="27">
        <f t="shared" si="111"/>
        <v>5.8385247246439821E-2</v>
      </c>
      <c r="AA480" s="27">
        <f t="shared" si="111"/>
        <v>5.8827509672987485E-2</v>
      </c>
      <c r="AB480" s="27">
        <f t="shared" si="111"/>
        <v>5.9361328012634086E-2</v>
      </c>
      <c r="AC480" s="27">
        <f t="shared" si="111"/>
        <v>5.9861949873680376E-2</v>
      </c>
      <c r="AD480" s="27">
        <f t="shared" si="111"/>
        <v>6.0115337182364649E-2</v>
      </c>
      <c r="AE480" s="27">
        <f t="shared" si="111"/>
        <v>6.0411513756337638E-2</v>
      </c>
      <c r="AF480" s="27">
        <f t="shared" si="111"/>
        <v>6.073590530365771E-2</v>
      </c>
      <c r="AG480" s="27">
        <f t="shared" si="111"/>
        <v>6.1247478838466964E-2</v>
      </c>
      <c r="AH480" s="27">
        <f t="shared" si="111"/>
        <v>6.157509486474428E-2</v>
      </c>
      <c r="AI480" s="27">
        <f t="shared" si="111"/>
        <v>6.1970221360836131E-2</v>
      </c>
      <c r="AJ480" s="27">
        <f t="shared" si="111"/>
        <v>6.2467749250797192E-2</v>
      </c>
      <c r="AK480" s="27">
        <f t="shared" si="111"/>
        <v>6.2752930051214392E-2</v>
      </c>
      <c r="AL480" s="27">
        <f t="shared" si="111"/>
        <v>6.2984735922642046E-2</v>
      </c>
      <c r="AM480" s="27">
        <f t="shared" si="111"/>
        <v>6.3168199394876681E-2</v>
      </c>
      <c r="AN480" s="27">
        <f t="shared" si="111"/>
        <v>6.3713256298129115E-2</v>
      </c>
      <c r="AO480" s="27">
        <f t="shared" si="111"/>
        <v>6.4110543339957013E-2</v>
      </c>
      <c r="AP480" s="27">
        <f t="shared" si="111"/>
        <v>6.4506592941411631E-2</v>
      </c>
      <c r="AQ480" s="27">
        <f t="shared" si="111"/>
        <v>6.4906192305171875E-2</v>
      </c>
      <c r="AR480" s="27">
        <f t="shared" si="111"/>
        <v>6.5313888380613E-2</v>
      </c>
      <c r="AS480" s="27">
        <f t="shared" si="111"/>
        <v>6.5674648221286505E-2</v>
      </c>
      <c r="AT480" s="27">
        <f t="shared" si="111"/>
        <v>6.4463704046723053E-2</v>
      </c>
      <c r="AU480" s="27">
        <f t="shared" si="111"/>
        <v>6.3033163899902933E-2</v>
      </c>
      <c r="AV480" s="27">
        <f t="shared" si="111"/>
        <v>6.1685747797558775E-2</v>
      </c>
      <c r="AW480" s="27">
        <f t="shared" si="111"/>
        <v>6.0286473532910972E-2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0.52286962702415485</v>
      </c>
      <c r="T481" s="27">
        <f t="shared" si="111"/>
        <v>0.54412948178544618</v>
      </c>
      <c r="U481" s="27">
        <f t="shared" si="111"/>
        <v>0.55897912888628398</v>
      </c>
      <c r="V481" s="27">
        <f t="shared" si="111"/>
        <v>0.57221762538202869</v>
      </c>
      <c r="W481" s="27">
        <f t="shared" si="111"/>
        <v>0.58697775142863484</v>
      </c>
      <c r="X481" s="27">
        <f t="shared" si="111"/>
        <v>0.60371186310957092</v>
      </c>
      <c r="Y481" s="27">
        <f t="shared" si="111"/>
        <v>0.62152751133509232</v>
      </c>
      <c r="Z481" s="27">
        <f t="shared" si="111"/>
        <v>0.64085025366994364</v>
      </c>
      <c r="AA481" s="27">
        <f t="shared" si="111"/>
        <v>0.66009856929980304</v>
      </c>
      <c r="AB481" s="27">
        <f t="shared" si="111"/>
        <v>0.68081773464147688</v>
      </c>
      <c r="AC481" s="27">
        <f t="shared" si="111"/>
        <v>0.70162871909164637</v>
      </c>
      <c r="AD481" s="27">
        <f t="shared" si="111"/>
        <v>0.72796501494461918</v>
      </c>
      <c r="AE481" s="27">
        <f t="shared" si="111"/>
        <v>0.7558582967991917</v>
      </c>
      <c r="AF481" s="27">
        <f t="shared" si="111"/>
        <v>0.7852307319832883</v>
      </c>
      <c r="AG481" s="27">
        <f t="shared" si="111"/>
        <v>0.81830574874483564</v>
      </c>
      <c r="AH481" s="27">
        <f t="shared" si="111"/>
        <v>0.85027877301240928</v>
      </c>
      <c r="AI481" s="27">
        <f t="shared" si="111"/>
        <v>0.88456582508044801</v>
      </c>
      <c r="AJ481" s="27">
        <f t="shared" si="111"/>
        <v>0.92185922096781137</v>
      </c>
      <c r="AK481" s="27">
        <f t="shared" si="111"/>
        <v>0.95759973684673139</v>
      </c>
      <c r="AL481" s="27">
        <f t="shared" si="111"/>
        <v>0.99406592200897448</v>
      </c>
      <c r="AM481" s="27">
        <f t="shared" si="111"/>
        <v>1.0313497634238211</v>
      </c>
      <c r="AN481" s="27">
        <f t="shared" si="111"/>
        <v>1.0695997979763594</v>
      </c>
      <c r="AO481" s="27">
        <f t="shared" si="111"/>
        <v>1.1067415080871619</v>
      </c>
      <c r="AP481" s="27">
        <f t="shared" si="111"/>
        <v>1.1452298194592354</v>
      </c>
      <c r="AQ481" s="27">
        <f t="shared" si="111"/>
        <v>1.185218557648545</v>
      </c>
      <c r="AR481" s="27">
        <f t="shared" si="111"/>
        <v>1.2268713125051185</v>
      </c>
      <c r="AS481" s="27">
        <f t="shared" si="111"/>
        <v>1.2692152100845446</v>
      </c>
      <c r="AT481" s="27">
        <f t="shared" si="111"/>
        <v>1.2819327760402979</v>
      </c>
      <c r="AU481" s="27">
        <f t="shared" si="111"/>
        <v>1.2900474515194176</v>
      </c>
      <c r="AV481" s="27">
        <f t="shared" si="111"/>
        <v>1.2995346724155679</v>
      </c>
      <c r="AW481" s="27">
        <f t="shared" si="111"/>
        <v>1.3076007643813732</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3.6784089815169091E-2</v>
      </c>
      <c r="T482" s="27">
        <f t="shared" si="111"/>
        <v>3.6839557928462316E-2</v>
      </c>
      <c r="U482" s="27">
        <f t="shared" si="111"/>
        <v>3.6901448147972048E-2</v>
      </c>
      <c r="V482" s="27">
        <f t="shared" si="111"/>
        <v>3.697119129911304E-2</v>
      </c>
      <c r="W482" s="27">
        <f t="shared" si="111"/>
        <v>3.7049558924140212E-2</v>
      </c>
      <c r="X482" s="27">
        <f t="shared" si="111"/>
        <v>3.7136287753369662E-2</v>
      </c>
      <c r="Y482" s="27">
        <f t="shared" si="111"/>
        <v>3.7189728340772221E-2</v>
      </c>
      <c r="Z482" s="27">
        <f t="shared" si="111"/>
        <v>3.7250154126370436E-2</v>
      </c>
      <c r="AA482" s="27">
        <f t="shared" si="111"/>
        <v>3.7316626807571335E-2</v>
      </c>
      <c r="AB482" s="27">
        <f t="shared" si="111"/>
        <v>3.7389447857305524E-2</v>
      </c>
      <c r="AC482" s="27">
        <f t="shared" si="111"/>
        <v>3.7467826796806859E-2</v>
      </c>
      <c r="AD482" s="27">
        <f t="shared" si="111"/>
        <v>3.7519856050110517E-2</v>
      </c>
      <c r="AE482" s="27">
        <f t="shared" si="111"/>
        <v>3.757716867035879E-2</v>
      </c>
      <c r="AF482" s="27">
        <f t="shared" si="111"/>
        <v>3.7639518479429895E-2</v>
      </c>
      <c r="AG482" s="27">
        <f t="shared" si="111"/>
        <v>3.7707514498001492E-2</v>
      </c>
      <c r="AH482" s="27">
        <f t="shared" si="111"/>
        <v>3.7779224529041207E-2</v>
      </c>
      <c r="AI482" s="27">
        <f t="shared" si="111"/>
        <v>3.7824567175435662E-2</v>
      </c>
      <c r="AJ482" s="27">
        <f t="shared" si="111"/>
        <v>3.7874539169459702E-2</v>
      </c>
      <c r="AK482" s="27">
        <f t="shared" si="111"/>
        <v>3.7927379765553451E-2</v>
      </c>
      <c r="AL482" s="27">
        <f t="shared" si="111"/>
        <v>3.7983768735957858E-2</v>
      </c>
      <c r="AM482" s="27">
        <f t="shared" si="111"/>
        <v>3.8043615322241195E-2</v>
      </c>
      <c r="AN482" s="27">
        <f t="shared" si="111"/>
        <v>3.8078295188778213E-2</v>
      </c>
      <c r="AO482" s="27">
        <f t="shared" si="111"/>
        <v>3.8115397958673719E-2</v>
      </c>
      <c r="AP482" s="27">
        <f t="shared" si="111"/>
        <v>3.8155658748970339E-2</v>
      </c>
      <c r="AQ482" s="27">
        <f t="shared" si="111"/>
        <v>3.8199026971930949E-2</v>
      </c>
      <c r="AR482" s="27">
        <f t="shared" si="111"/>
        <v>3.8245460447806377E-2</v>
      </c>
      <c r="AS482" s="27">
        <f t="shared" si="111"/>
        <v>3.8265244837760212E-2</v>
      </c>
      <c r="AT482" s="27">
        <f t="shared" si="111"/>
        <v>3.8277549511254755E-2</v>
      </c>
      <c r="AU482" s="27">
        <f t="shared" si="111"/>
        <v>3.8290627568622206E-2</v>
      </c>
      <c r="AV482" s="27">
        <f t="shared" si="111"/>
        <v>3.8306363888152228E-2</v>
      </c>
      <c r="AW482" s="27">
        <f t="shared" si="111"/>
        <v>3.8323784786407848E-2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4.200918389270311E-3</v>
      </c>
      <c r="T483" s="27">
        <f t="shared" si="111"/>
        <v>4.207253112198688E-3</v>
      </c>
      <c r="U483" s="27">
        <f t="shared" si="111"/>
        <v>4.2143212702681378E-3</v>
      </c>
      <c r="V483" s="27">
        <f t="shared" si="111"/>
        <v>4.2222862705610905E-3</v>
      </c>
      <c r="W483" s="27">
        <f t="shared" si="111"/>
        <v>4.2312362268806386E-3</v>
      </c>
      <c r="X483" s="27">
        <f t="shared" si="111"/>
        <v>4.2411410725739966E-3</v>
      </c>
      <c r="Y483" s="27">
        <f t="shared" si="111"/>
        <v>4.2472442423814013E-3</v>
      </c>
      <c r="Z483" s="27">
        <f t="shared" si="111"/>
        <v>4.2541451551178899E-3</v>
      </c>
      <c r="AA483" s="27">
        <f t="shared" si="111"/>
        <v>4.2617366521548999E-3</v>
      </c>
      <c r="AB483" s="27">
        <f t="shared" si="111"/>
        <v>4.2700531631380849E-3</v>
      </c>
      <c r="AC483" s="27">
        <f t="shared" si="111"/>
        <v>4.2790044116245134E-3</v>
      </c>
      <c r="AD483" s="27">
        <f t="shared" si="111"/>
        <v>4.284946400350661E-3</v>
      </c>
      <c r="AE483" s="27">
        <f t="shared" si="111"/>
        <v>4.2914917747651979E-3</v>
      </c>
      <c r="AF483" s="27">
        <f t="shared" si="111"/>
        <v>4.2986124201532016E-3</v>
      </c>
      <c r="AG483" s="27">
        <f t="shared" si="111"/>
        <v>4.3063778895789757E-3</v>
      </c>
      <c r="AH483" s="27">
        <f t="shared" si="111"/>
        <v>4.3145675169315497E-3</v>
      </c>
      <c r="AI483" s="27">
        <f t="shared" si="111"/>
        <v>4.3197458632767711E-3</v>
      </c>
      <c r="AJ483" s="27">
        <f t="shared" si="111"/>
        <v>4.3254529031872034E-3</v>
      </c>
      <c r="AK483" s="27">
        <f t="shared" si="111"/>
        <v>4.3314875511272664E-3</v>
      </c>
      <c r="AL483" s="27">
        <f t="shared" si="111"/>
        <v>4.3379274403270328E-3</v>
      </c>
      <c r="AM483" s="27">
        <f t="shared" si="111"/>
        <v>4.3447622057409914E-3</v>
      </c>
      <c r="AN483" s="27">
        <f t="shared" si="111"/>
        <v>4.3487228118020589E-3</v>
      </c>
      <c r="AO483" s="27">
        <f t="shared" si="111"/>
        <v>4.3529601249755016E-3</v>
      </c>
      <c r="AP483" s="27">
        <f t="shared" si="111"/>
        <v>4.3575580991315416E-3</v>
      </c>
      <c r="AQ483" s="27">
        <f t="shared" si="111"/>
        <v>4.3625109569094744E-3</v>
      </c>
      <c r="AR483" s="27">
        <f t="shared" si="111"/>
        <v>4.3678138811808912E-3</v>
      </c>
      <c r="AS483" s="27">
        <f t="shared" si="111"/>
        <v>4.370073352816457E-3</v>
      </c>
      <c r="AT483" s="27">
        <f t="shared" si="111"/>
        <v>4.3714786051801012E-3</v>
      </c>
      <c r="AU483" s="27">
        <f t="shared" si="111"/>
        <v>4.3729721816683845E-3</v>
      </c>
      <c r="AV483" s="27">
        <f t="shared" si="111"/>
        <v>4.3747693443663138E-3</v>
      </c>
      <c r="AW483" s="27">
        <f t="shared" si="111"/>
        <v>4.3767588939842977E-3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1.6437382879249268E-2</v>
      </c>
      <c r="T484" s="27">
        <f t="shared" si="111"/>
        <v>1.6484766183064346E-2</v>
      </c>
      <c r="U484" s="27">
        <f t="shared" si="111"/>
        <v>1.6535135518036832E-2</v>
      </c>
      <c r="V484" s="27">
        <f t="shared" si="111"/>
        <v>1.6589538511775512E-2</v>
      </c>
      <c r="W484" s="27">
        <f t="shared" si="111"/>
        <v>1.6648558169658729E-2</v>
      </c>
      <c r="X484" s="27">
        <f t="shared" si="111"/>
        <v>1.6712068789171211E-2</v>
      </c>
      <c r="Y484" s="27">
        <f t="shared" si="111"/>
        <v>1.6752249981117868E-2</v>
      </c>
      <c r="Z484" s="27">
        <f t="shared" si="111"/>
        <v>1.6796209343588896E-2</v>
      </c>
      <c r="AA484" s="27">
        <f t="shared" si="111"/>
        <v>1.6843354453350164E-2</v>
      </c>
      <c r="AB484" s="27">
        <f t="shared" si="111"/>
        <v>1.6893917157457878E-2</v>
      </c>
      <c r="AC484" s="27">
        <f t="shared" si="111"/>
        <v>1.6947398864027248E-2</v>
      </c>
      <c r="AD484" s="27">
        <f t="shared" si="111"/>
        <v>1.6982707012130935E-2</v>
      </c>
      <c r="AE484" s="27">
        <f t="shared" si="111"/>
        <v>1.7020885338231165E-2</v>
      </c>
      <c r="AF484" s="27">
        <f t="shared" si="111"/>
        <v>1.7061788593829553E-2</v>
      </c>
      <c r="AG484" s="27">
        <f t="shared" si="111"/>
        <v>1.7105832856550169E-2</v>
      </c>
      <c r="AH484" s="27">
        <f t="shared" si="111"/>
        <v>1.7151760252911648E-2</v>
      </c>
      <c r="AI484" s="27">
        <f t="shared" si="111"/>
        <v>1.7179872939394939E-2</v>
      </c>
      <c r="AJ484" s="27">
        <f t="shared" si="111"/>
        <v>1.7210571607110457E-2</v>
      </c>
      <c r="AK484" s="27">
        <f t="shared" si="111"/>
        <v>1.7242713874330656E-2</v>
      </c>
      <c r="AL484" s="27">
        <f t="shared" si="111"/>
        <v>1.7276754955363009E-2</v>
      </c>
      <c r="AM484" s="27">
        <f t="shared" si="111"/>
        <v>1.7312644227064383E-2</v>
      </c>
      <c r="AN484" s="27">
        <f t="shared" si="111"/>
        <v>1.7331800050979288E-2</v>
      </c>
      <c r="AO484" s="27">
        <f t="shared" si="111"/>
        <v>1.7352212109467094E-2</v>
      </c>
      <c r="AP484" s="27">
        <f t="shared" si="111"/>
        <v>1.7374363732215552E-2</v>
      </c>
      <c r="AQ484" s="27">
        <f t="shared" si="111"/>
        <v>1.7398226519339408E-2</v>
      </c>
      <c r="AR484" s="27">
        <f t="shared" si="111"/>
        <v>1.7423776991464291E-2</v>
      </c>
      <c r="AS484" s="27">
        <f t="shared" si="111"/>
        <v>1.7431884454636632E-2</v>
      </c>
      <c r="AT484" s="27">
        <f t="shared" si="111"/>
        <v>1.7434968852253756E-2</v>
      </c>
      <c r="AU484" s="27">
        <f t="shared" si="111"/>
        <v>1.7438360998688136E-2</v>
      </c>
      <c r="AV484" s="27">
        <f t="shared" si="111"/>
        <v>1.7443275753281213E-2</v>
      </c>
      <c r="AW484" s="27">
        <f t="shared" si="111"/>
        <v>1.7449090887826105E-2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2.7683061491625756E-2</v>
      </c>
      <c r="T485" s="27">
        <f t="shared" si="111"/>
        <v>2.7762862207033147E-2</v>
      </c>
      <c r="U485" s="27">
        <f t="shared" si="111"/>
        <v>2.7847691854646691E-2</v>
      </c>
      <c r="V485" s="27">
        <f t="shared" si="111"/>
        <v>2.7939314799251682E-2</v>
      </c>
      <c r="W485" s="27">
        <f t="shared" si="111"/>
        <v>2.8038712910885274E-2</v>
      </c>
      <c r="X485" s="27">
        <f t="shared" si="111"/>
        <v>2.8145674487326664E-2</v>
      </c>
      <c r="Y485" s="27">
        <f t="shared" si="111"/>
        <v>2.8213345747139587E-2</v>
      </c>
      <c r="Z485" s="27">
        <f t="shared" si="111"/>
        <v>2.8287380022751329E-2</v>
      </c>
      <c r="AA485" s="27">
        <f t="shared" si="111"/>
        <v>2.8366779583018205E-2</v>
      </c>
      <c r="AB485" s="27">
        <f t="shared" si="111"/>
        <v>2.8451934893768058E-2</v>
      </c>
      <c r="AC485" s="27">
        <f t="shared" si="111"/>
        <v>2.8542006250170299E-2</v>
      </c>
      <c r="AD485" s="27">
        <f t="shared" si="111"/>
        <v>2.8601470560413008E-2</v>
      </c>
      <c r="AE485" s="27">
        <f t="shared" si="111"/>
        <v>2.8665768688457115E-2</v>
      </c>
      <c r="AF485" s="27">
        <f t="shared" si="111"/>
        <v>2.8734656013663078E-2</v>
      </c>
      <c r="AG485" s="27">
        <f t="shared" si="111"/>
        <v>2.8808833274252866E-2</v>
      </c>
      <c r="AH485" s="27">
        <f t="shared" si="111"/>
        <v>2.8886182019303399E-2</v>
      </c>
      <c r="AI485" s="27">
        <f t="shared" si="111"/>
        <v>2.8933528073984294E-2</v>
      </c>
      <c r="AJ485" s="27">
        <f t="shared" si="111"/>
        <v>2.8985229315740518E-2</v>
      </c>
      <c r="AK485" s="27">
        <f t="shared" si="111"/>
        <v>2.9039361799389138E-2</v>
      </c>
      <c r="AL485" s="27">
        <f t="shared" si="111"/>
        <v>2.9096692175300115E-2</v>
      </c>
      <c r="AM485" s="27">
        <f t="shared" si="111"/>
        <v>2.9157135186374163E-2</v>
      </c>
      <c r="AN485" s="27">
        <f t="shared" si="111"/>
        <v>2.9189396517466496E-2</v>
      </c>
      <c r="AO485" s="27">
        <f t="shared" si="111"/>
        <v>2.9223773539309921E-2</v>
      </c>
      <c r="AP485" s="27">
        <f t="shared" si="111"/>
        <v>2.9261080252865827E-2</v>
      </c>
      <c r="AQ485" s="27">
        <f t="shared" ref="L485:AW492" si="112">AQ1402</f>
        <v>2.9301268828392974E-2</v>
      </c>
      <c r="AR485" s="27">
        <f t="shared" si="112"/>
        <v>2.9344299723041426E-2</v>
      </c>
      <c r="AS485" s="27">
        <f t="shared" si="112"/>
        <v>2.9357953928409133E-2</v>
      </c>
      <c r="AT485" s="27">
        <f t="shared" si="112"/>
        <v>2.9363148524746446E-2</v>
      </c>
      <c r="AU485" s="27">
        <f t="shared" si="112"/>
        <v>2.9368861417061555E-2</v>
      </c>
      <c r="AV485" s="27">
        <f t="shared" si="112"/>
        <v>2.9377138613900979E-2</v>
      </c>
      <c r="AW485" s="27">
        <f t="shared" si="112"/>
        <v>2.9386932187997955E-2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3.9372179078561824E-3</v>
      </c>
      <c r="T486" s="27">
        <f t="shared" si="112"/>
        <v>3.9864333672827218E-3</v>
      </c>
      <c r="U486" s="27">
        <f t="shared" si="112"/>
        <v>4.0098810779398324E-3</v>
      </c>
      <c r="V486" s="27">
        <f t="shared" si="112"/>
        <v>4.0262920461846766E-3</v>
      </c>
      <c r="W486" s="27">
        <f t="shared" si="112"/>
        <v>4.0473225985176902E-3</v>
      </c>
      <c r="X486" s="27">
        <f t="shared" si="112"/>
        <v>4.074383306542164E-3</v>
      </c>
      <c r="Y486" s="27">
        <f t="shared" si="112"/>
        <v>4.1080985475620913E-3</v>
      </c>
      <c r="Z486" s="27">
        <f t="shared" si="112"/>
        <v>4.1458897675838548E-3</v>
      </c>
      <c r="AA486" s="27">
        <f t="shared" si="112"/>
        <v>4.1821304640093163E-3</v>
      </c>
      <c r="AB486" s="27">
        <f t="shared" si="112"/>
        <v>4.2221229305497961E-3</v>
      </c>
      <c r="AC486" s="27">
        <f t="shared" si="112"/>
        <v>4.2610671586769686E-3</v>
      </c>
      <c r="AD486" s="27">
        <f t="shared" si="112"/>
        <v>4.3141633883196449E-3</v>
      </c>
      <c r="AE486" s="27">
        <f t="shared" si="112"/>
        <v>4.3704957891268431E-3</v>
      </c>
      <c r="AF486" s="27">
        <f t="shared" si="112"/>
        <v>4.4296512445585103E-3</v>
      </c>
      <c r="AG486" s="27">
        <f t="shared" si="112"/>
        <v>4.4985669451235956E-3</v>
      </c>
      <c r="AH486" s="27">
        <f t="shared" si="112"/>
        <v>4.5617145795403069E-3</v>
      </c>
      <c r="AI486" s="27">
        <f t="shared" si="112"/>
        <v>4.6334656998874083E-3</v>
      </c>
      <c r="AJ486" s="27">
        <f t="shared" si="112"/>
        <v>4.7123005451398577E-3</v>
      </c>
      <c r="AK486" s="27">
        <f t="shared" si="112"/>
        <v>4.7841221537826282E-3</v>
      </c>
      <c r="AL486" s="27">
        <f t="shared" si="112"/>
        <v>4.8559702127132821E-3</v>
      </c>
      <c r="AM486" s="27">
        <f t="shared" si="112"/>
        <v>4.9280850035983512E-3</v>
      </c>
      <c r="AN486" s="27">
        <f t="shared" si="112"/>
        <v>5.0084446943362898E-3</v>
      </c>
      <c r="AO486" s="27">
        <f t="shared" si="112"/>
        <v>5.0837335089823875E-3</v>
      </c>
      <c r="AP486" s="27">
        <f t="shared" si="112"/>
        <v>5.1611191065489073E-3</v>
      </c>
      <c r="AQ486" s="27">
        <f t="shared" si="112"/>
        <v>5.2409553047308866E-3</v>
      </c>
      <c r="AR486" s="27">
        <f t="shared" si="112"/>
        <v>5.3236082001030466E-3</v>
      </c>
      <c r="AS486" s="27">
        <f t="shared" si="112"/>
        <v>5.410394166455691E-3</v>
      </c>
      <c r="AT486" s="27">
        <f t="shared" si="112"/>
        <v>5.4135877415440467E-3</v>
      </c>
      <c r="AU486" s="27">
        <f t="shared" si="112"/>
        <v>5.4038846879758207E-3</v>
      </c>
      <c r="AV486" s="27">
        <f t="shared" si="112"/>
        <v>5.3978417071706688E-3</v>
      </c>
      <c r="AW486" s="27">
        <f t="shared" si="112"/>
        <v>5.3878450747085888E-3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19.377199881674734</v>
      </c>
      <c r="T488" s="27">
        <f t="shared" si="112"/>
        <v>19.621630956276206</v>
      </c>
      <c r="U488" s="27">
        <f t="shared" si="112"/>
        <v>19.617580871084247</v>
      </c>
      <c r="V488" s="27">
        <f t="shared" si="112"/>
        <v>19.551822898524588</v>
      </c>
      <c r="W488" s="27">
        <f t="shared" si="112"/>
        <v>19.536119957821917</v>
      </c>
      <c r="X488" s="27">
        <f t="shared" si="112"/>
        <v>19.581755541481652</v>
      </c>
      <c r="Y488" s="27">
        <f t="shared" si="112"/>
        <v>19.661580383529479</v>
      </c>
      <c r="Z488" s="27">
        <f t="shared" si="112"/>
        <v>19.780063818708143</v>
      </c>
      <c r="AA488" s="27">
        <f t="shared" si="112"/>
        <v>19.884752401709957</v>
      </c>
      <c r="AB488" s="27">
        <f t="shared" si="112"/>
        <v>20.023384298830091</v>
      </c>
      <c r="AC488" s="27">
        <f t="shared" si="112"/>
        <v>20.152132015537255</v>
      </c>
      <c r="AD488" s="27">
        <f t="shared" si="112"/>
        <v>20.379211706739977</v>
      </c>
      <c r="AE488" s="27">
        <f t="shared" si="112"/>
        <v>20.630471558924892</v>
      </c>
      <c r="AF488" s="27">
        <f t="shared" si="112"/>
        <v>20.901400351963218</v>
      </c>
      <c r="AG488" s="27">
        <f t="shared" si="112"/>
        <v>21.250005465019576</v>
      </c>
      <c r="AH488" s="27">
        <f t="shared" si="112"/>
        <v>21.543381212071822</v>
      </c>
      <c r="AI488" s="27">
        <f t="shared" si="112"/>
        <v>21.877032547755228</v>
      </c>
      <c r="AJ488" s="27">
        <f t="shared" si="112"/>
        <v>22.260599809876492</v>
      </c>
      <c r="AK488" s="27">
        <f t="shared" si="112"/>
        <v>22.578028569126211</v>
      </c>
      <c r="AL488" s="27">
        <f t="shared" si="112"/>
        <v>22.887728589740387</v>
      </c>
      <c r="AM488" s="27">
        <f t="shared" si="112"/>
        <v>23.191659657234435</v>
      </c>
      <c r="AN488" s="27">
        <f t="shared" si="112"/>
        <v>23.527083840639943</v>
      </c>
      <c r="AO488" s="27">
        <f t="shared" si="112"/>
        <v>23.813331635172794</v>
      </c>
      <c r="AP488" s="27">
        <f t="shared" si="112"/>
        <v>24.106587789778082</v>
      </c>
      <c r="AQ488" s="27">
        <f t="shared" si="112"/>
        <v>24.409008340831178</v>
      </c>
      <c r="AR488" s="27">
        <f t="shared" si="112"/>
        <v>24.722722117225889</v>
      </c>
      <c r="AS488" s="27">
        <f t="shared" si="112"/>
        <v>25.029933546854007</v>
      </c>
      <c r="AT488" s="27">
        <f t="shared" si="112"/>
        <v>24.720260764815329</v>
      </c>
      <c r="AU488" s="27">
        <f t="shared" si="112"/>
        <v>24.322990887968082</v>
      </c>
      <c r="AV488" s="27">
        <f t="shared" si="112"/>
        <v>23.958302397489952</v>
      </c>
      <c r="AW488" s="27">
        <f t="shared" si="112"/>
        <v>23.571900775266911</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6.4869656548252941E-2</v>
      </c>
      <c r="T489" s="27">
        <f t="shared" si="112"/>
        <v>6.5687946082135129E-2</v>
      </c>
      <c r="U489" s="27">
        <f t="shared" si="112"/>
        <v>6.5674387485588778E-2</v>
      </c>
      <c r="V489" s="27">
        <f t="shared" si="112"/>
        <v>6.5454247469420163E-2</v>
      </c>
      <c r="W489" s="27">
        <f t="shared" si="112"/>
        <v>6.5401678244950162E-2</v>
      </c>
      <c r="X489" s="27">
        <f t="shared" si="112"/>
        <v>6.5554453912046687E-2</v>
      </c>
      <c r="Y489" s="27">
        <f t="shared" si="112"/>
        <v>6.5821686026040549E-2</v>
      </c>
      <c r="Z489" s="27">
        <f t="shared" si="112"/>
        <v>6.621833671827837E-2</v>
      </c>
      <c r="AA489" s="27">
        <f t="shared" si="112"/>
        <v>6.6568805953530139E-2</v>
      </c>
      <c r="AB489" s="27">
        <f t="shared" si="112"/>
        <v>6.7032908280374615E-2</v>
      </c>
      <c r="AC489" s="27">
        <f t="shared" si="112"/>
        <v>6.7463921028096938E-2</v>
      </c>
      <c r="AD489" s="27">
        <f t="shared" si="112"/>
        <v>6.8224122794469558E-2</v>
      </c>
      <c r="AE489" s="27">
        <f t="shared" si="112"/>
        <v>6.9065273240103045E-2</v>
      </c>
      <c r="AF489" s="27">
        <f t="shared" si="112"/>
        <v>6.9972270012637228E-2</v>
      </c>
      <c r="AG489" s="27">
        <f t="shared" si="112"/>
        <v>7.1139306224939358E-2</v>
      </c>
      <c r="AH489" s="27">
        <f t="shared" si="112"/>
        <v>7.2121449365696463E-2</v>
      </c>
      <c r="AI489" s="27">
        <f t="shared" si="112"/>
        <v>7.3238424350978909E-2</v>
      </c>
      <c r="AJ489" s="27">
        <f t="shared" si="112"/>
        <v>7.4522504440408713E-2</v>
      </c>
      <c r="AK489" s="27">
        <f t="shared" si="112"/>
        <v>7.5585170600473497E-2</v>
      </c>
      <c r="AL489" s="27">
        <f t="shared" si="112"/>
        <v>7.662196302109707E-2</v>
      </c>
      <c r="AM489" s="27">
        <f t="shared" si="112"/>
        <v>7.7639442537388206E-2</v>
      </c>
      <c r="AN489" s="27">
        <f t="shared" si="112"/>
        <v>7.8762352540296898E-2</v>
      </c>
      <c r="AO489" s="27">
        <f t="shared" si="112"/>
        <v>7.9720633212036346E-2</v>
      </c>
      <c r="AP489" s="27">
        <f t="shared" si="112"/>
        <v>8.070237598942788E-2</v>
      </c>
      <c r="AQ489" s="27">
        <f t="shared" si="112"/>
        <v>8.1714798702706537E-2</v>
      </c>
      <c r="AR489" s="27">
        <f t="shared" si="112"/>
        <v>8.2765028098772481E-2</v>
      </c>
      <c r="AS489" s="27">
        <f t="shared" si="112"/>
        <v>8.3793489385716236E-2</v>
      </c>
      <c r="AT489" s="27">
        <f t="shared" si="112"/>
        <v>8.2756788152521604E-2</v>
      </c>
      <c r="AU489" s="27">
        <f t="shared" si="112"/>
        <v>8.1426835392297475E-2</v>
      </c>
      <c r="AV489" s="27">
        <f t="shared" si="112"/>
        <v>8.0205956355652461E-2</v>
      </c>
      <c r="AW489" s="27">
        <f t="shared" si="112"/>
        <v>7.8912387590487312E-2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0.59994215914204641</v>
      </c>
      <c r="T490" s="27">
        <f t="shared" si="112"/>
        <v>0.61494292789376837</v>
      </c>
      <c r="U490" s="27">
        <f t="shared" si="112"/>
        <v>0.62598476024630745</v>
      </c>
      <c r="V490" s="27">
        <f t="shared" si="112"/>
        <v>0.63603105497564771</v>
      </c>
      <c r="W490" s="27">
        <f t="shared" si="112"/>
        <v>0.64699879006556338</v>
      </c>
      <c r="X490" s="27">
        <f t="shared" si="112"/>
        <v>0.65915615829681906</v>
      </c>
      <c r="Y490" s="27">
        <f t="shared" si="112"/>
        <v>0.67152465177143505</v>
      </c>
      <c r="Z490" s="27">
        <f t="shared" si="112"/>
        <v>0.68477686806901517</v>
      </c>
      <c r="AA490" s="27">
        <f t="shared" si="112"/>
        <v>0.69795298357886826</v>
      </c>
      <c r="AB490" s="27">
        <f t="shared" si="112"/>
        <v>0.71198308194922444</v>
      </c>
      <c r="AC490" s="27">
        <f t="shared" si="112"/>
        <v>0.72603400894374959</v>
      </c>
      <c r="AD490" s="27">
        <f t="shared" si="112"/>
        <v>0.74186147053475093</v>
      </c>
      <c r="AE490" s="27">
        <f t="shared" si="112"/>
        <v>0.75849204460135511</v>
      </c>
      <c r="AF490" s="27">
        <f t="shared" si="112"/>
        <v>0.77586781908487135</v>
      </c>
      <c r="AG490" s="27">
        <f t="shared" si="112"/>
        <v>0.79528365425354652</v>
      </c>
      <c r="AH490" s="27">
        <f t="shared" si="112"/>
        <v>0.81390134450083207</v>
      </c>
      <c r="AI490" s="27">
        <f t="shared" si="112"/>
        <v>0.83337744593584484</v>
      </c>
      <c r="AJ490" s="27">
        <f t="shared" si="112"/>
        <v>0.85443122517106096</v>
      </c>
      <c r="AK490" s="27">
        <f t="shared" si="112"/>
        <v>0.87441537837700556</v>
      </c>
      <c r="AL490" s="27">
        <f t="shared" si="112"/>
        <v>0.89465104442848542</v>
      </c>
      <c r="AM490" s="27">
        <f t="shared" si="112"/>
        <v>0.91518721311964357</v>
      </c>
      <c r="AN490" s="27">
        <f t="shared" si="112"/>
        <v>0.93653448015462948</v>
      </c>
      <c r="AO490" s="27">
        <f t="shared" si="112"/>
        <v>0.95712127067386477</v>
      </c>
      <c r="AP490" s="27">
        <f t="shared" si="112"/>
        <v>0.97833942301329824</v>
      </c>
      <c r="AQ490" s="27">
        <f t="shared" si="112"/>
        <v>1.0002685137061929</v>
      </c>
      <c r="AR490" s="27">
        <f t="shared" si="112"/>
        <v>1.0229924143306466</v>
      </c>
      <c r="AS490" s="27">
        <f t="shared" si="112"/>
        <v>1.0456268249911065</v>
      </c>
      <c r="AT490" s="27">
        <f t="shared" si="112"/>
        <v>1.0516655617301693</v>
      </c>
      <c r="AU490" s="27">
        <f t="shared" si="112"/>
        <v>1.0551330282926035</v>
      </c>
      <c r="AV490" s="27">
        <f t="shared" si="112"/>
        <v>1.0593510706366738</v>
      </c>
      <c r="AW490" s="27">
        <f t="shared" si="112"/>
        <v>1.0627773035068668</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1.9531194903852347</v>
      </c>
      <c r="T491" s="27">
        <f t="shared" si="112"/>
        <v>2.0295094312446431</v>
      </c>
      <c r="U491" s="27">
        <f t="shared" si="112"/>
        <v>2.067242880953005</v>
      </c>
      <c r="V491" s="27">
        <f t="shared" si="112"/>
        <v>2.094913159160134</v>
      </c>
      <c r="W491" s="27">
        <f t="shared" si="112"/>
        <v>2.1304341993706162</v>
      </c>
      <c r="X491" s="27">
        <f t="shared" si="112"/>
        <v>2.1760413173573192</v>
      </c>
      <c r="Y491" s="27">
        <f t="shared" si="112"/>
        <v>2.2294921213964933</v>
      </c>
      <c r="Z491" s="27">
        <f t="shared" si="112"/>
        <v>2.2899554284589527</v>
      </c>
      <c r="AA491" s="27">
        <f t="shared" si="112"/>
        <v>2.3487067031337783</v>
      </c>
      <c r="AB491" s="27">
        <f t="shared" si="112"/>
        <v>2.4140193115756508</v>
      </c>
      <c r="AC491" s="27">
        <f t="shared" si="112"/>
        <v>2.4784293875670027</v>
      </c>
      <c r="AD491" s="27">
        <f t="shared" si="112"/>
        <v>2.5627465144197079</v>
      </c>
      <c r="AE491" s="27">
        <f t="shared" si="112"/>
        <v>2.6527841135186923</v>
      </c>
      <c r="AF491" s="27">
        <f t="shared" si="112"/>
        <v>2.7479347449852871</v>
      </c>
      <c r="AG491" s="27">
        <f t="shared" si="112"/>
        <v>2.8591626548735847</v>
      </c>
      <c r="AH491" s="27">
        <f t="shared" si="112"/>
        <v>2.962081100155074</v>
      </c>
      <c r="AI491" s="27">
        <f t="shared" si="112"/>
        <v>3.0759326155602094</v>
      </c>
      <c r="AJ491" s="27">
        <f t="shared" si="112"/>
        <v>3.2015497832224034</v>
      </c>
      <c r="AK491" s="27">
        <f t="shared" si="112"/>
        <v>3.3166981049814392</v>
      </c>
      <c r="AL491" s="27">
        <f t="shared" si="112"/>
        <v>3.4325123981628018</v>
      </c>
      <c r="AM491" s="27">
        <f t="shared" si="112"/>
        <v>3.5493960290021462</v>
      </c>
      <c r="AN491" s="27">
        <f t="shared" si="112"/>
        <v>3.6762100678477463</v>
      </c>
      <c r="AO491" s="27">
        <f t="shared" si="112"/>
        <v>3.7954221026982808</v>
      </c>
      <c r="AP491" s="27">
        <f t="shared" si="112"/>
        <v>3.9184155018322455</v>
      </c>
      <c r="AQ491" s="27">
        <f t="shared" si="112"/>
        <v>4.045775893893186</v>
      </c>
      <c r="AR491" s="27">
        <f t="shared" si="112"/>
        <v>4.1781107741008192</v>
      </c>
      <c r="AS491" s="27">
        <f t="shared" si="112"/>
        <v>4.3130195967011318</v>
      </c>
      <c r="AT491" s="27">
        <f t="shared" si="112"/>
        <v>4.315530629247248</v>
      </c>
      <c r="AU491" s="27">
        <f t="shared" si="112"/>
        <v>4.2979257352367837</v>
      </c>
      <c r="AV491" s="27">
        <f t="shared" si="112"/>
        <v>4.2864663365102249</v>
      </c>
      <c r="AW491" s="27">
        <f t="shared" si="112"/>
        <v>4.2690602367558386</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2.499758996425196E-2</v>
      </c>
      <c r="T492" s="27">
        <f t="shared" si="112"/>
        <v>2.5622621995573705E-2</v>
      </c>
      <c r="U492" s="27">
        <f t="shared" si="112"/>
        <v>2.6082698343596174E-2</v>
      </c>
      <c r="V492" s="27">
        <f t="shared" si="112"/>
        <v>2.6501293957318681E-2</v>
      </c>
      <c r="W492" s="27">
        <f t="shared" si="112"/>
        <v>2.6958282919398502E-2</v>
      </c>
      <c r="X492" s="27">
        <f t="shared" si="112"/>
        <v>2.7464839929034146E-2</v>
      </c>
      <c r="Y492" s="27">
        <f t="shared" si="112"/>
        <v>2.7980193823809819E-2</v>
      </c>
      <c r="Z492" s="27">
        <f t="shared" si="112"/>
        <v>2.853236950287566E-2</v>
      </c>
      <c r="AA492" s="27">
        <f t="shared" si="112"/>
        <v>2.9081374315786203E-2</v>
      </c>
      <c r="AB492" s="27">
        <f t="shared" si="112"/>
        <v>2.9665961747884381E-2</v>
      </c>
      <c r="AC492" s="27">
        <f t="shared" si="112"/>
        <v>3.0251417039322926E-2</v>
      </c>
      <c r="AD492" s="27">
        <f t="shared" si="112"/>
        <v>3.091089460561465E-2</v>
      </c>
      <c r="AE492" s="27">
        <f t="shared" si="112"/>
        <v>3.1603835191723155E-2</v>
      </c>
      <c r="AF492" s="27">
        <f t="shared" ref="L492:AW499" si="113">AF1409</f>
        <v>3.2327825795203005E-2</v>
      </c>
      <c r="AG492" s="27">
        <f t="shared" si="113"/>
        <v>3.3136818927231144E-2</v>
      </c>
      <c r="AH492" s="27">
        <f t="shared" si="113"/>
        <v>3.3912556020868033E-2</v>
      </c>
      <c r="AI492" s="27">
        <f t="shared" si="113"/>
        <v>3.4724060247326903E-2</v>
      </c>
      <c r="AJ492" s="27">
        <f t="shared" si="113"/>
        <v>3.5601301048794241E-2</v>
      </c>
      <c r="AK492" s="27">
        <f t="shared" si="113"/>
        <v>3.6433974099041928E-2</v>
      </c>
      <c r="AL492" s="27">
        <f t="shared" si="113"/>
        <v>3.7277126851186934E-2</v>
      </c>
      <c r="AM492" s="27">
        <f t="shared" si="113"/>
        <v>3.813280054665185E-2</v>
      </c>
      <c r="AN492" s="27">
        <f t="shared" si="113"/>
        <v>3.9022270006442927E-2</v>
      </c>
      <c r="AO492" s="27">
        <f t="shared" si="113"/>
        <v>3.98800529447444E-2</v>
      </c>
      <c r="AP492" s="27">
        <f t="shared" si="113"/>
        <v>4.0764142625554133E-2</v>
      </c>
      <c r="AQ492" s="27">
        <f t="shared" si="113"/>
        <v>4.167785473775807E-2</v>
      </c>
      <c r="AR492" s="27">
        <f t="shared" si="113"/>
        <v>4.2624683930443649E-2</v>
      </c>
      <c r="AS492" s="27">
        <f t="shared" si="113"/>
        <v>4.3567784374629485E-2</v>
      </c>
      <c r="AT492" s="27">
        <f t="shared" si="113"/>
        <v>4.3819398405423766E-2</v>
      </c>
      <c r="AU492" s="27">
        <f t="shared" si="113"/>
        <v>4.3963876178858524E-2</v>
      </c>
      <c r="AV492" s="27">
        <f t="shared" si="113"/>
        <v>4.413962794319478E-2</v>
      </c>
      <c r="AW492" s="27">
        <f t="shared" si="113"/>
        <v>4.4282387646119477E-2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8.1379978766051519E-2</v>
      </c>
      <c r="T493" s="27">
        <f t="shared" si="113"/>
        <v>8.4562892968526898E-2</v>
      </c>
      <c r="U493" s="27">
        <f t="shared" si="113"/>
        <v>8.6135120039708635E-2</v>
      </c>
      <c r="V493" s="27">
        <f t="shared" si="113"/>
        <v>8.7288048298338999E-2</v>
      </c>
      <c r="W493" s="27">
        <f t="shared" si="113"/>
        <v>8.8768091640442429E-2</v>
      </c>
      <c r="X493" s="27">
        <f t="shared" si="113"/>
        <v>9.0668388223221708E-2</v>
      </c>
      <c r="Y493" s="27">
        <f t="shared" si="113"/>
        <v>9.2895505058187319E-2</v>
      </c>
      <c r="Z493" s="27">
        <f t="shared" si="113"/>
        <v>9.5414809519123109E-2</v>
      </c>
      <c r="AA493" s="27">
        <f t="shared" si="113"/>
        <v>9.786277929724084E-2</v>
      </c>
      <c r="AB493" s="27">
        <f t="shared" si="113"/>
        <v>0.10058413798231887</v>
      </c>
      <c r="AC493" s="27">
        <f t="shared" si="113"/>
        <v>0.1032678911486252</v>
      </c>
      <c r="AD493" s="27">
        <f t="shared" si="113"/>
        <v>0.10678110476748792</v>
      </c>
      <c r="AE493" s="27">
        <f t="shared" si="113"/>
        <v>0.1105326713966123</v>
      </c>
      <c r="AF493" s="27">
        <f t="shared" si="113"/>
        <v>0.11449728104105371</v>
      </c>
      <c r="AG493" s="27">
        <f t="shared" si="113"/>
        <v>0.11913177728639947</v>
      </c>
      <c r="AH493" s="27">
        <f t="shared" si="113"/>
        <v>0.12342004583979488</v>
      </c>
      <c r="AI493" s="27">
        <f t="shared" si="113"/>
        <v>0.12816385898167551</v>
      </c>
      <c r="AJ493" s="27">
        <f t="shared" si="113"/>
        <v>0.1333979076342669</v>
      </c>
      <c r="AK493" s="27">
        <f t="shared" si="113"/>
        <v>0.13819575437422676</v>
      </c>
      <c r="AL493" s="27">
        <f t="shared" si="113"/>
        <v>0.1430213499234502</v>
      </c>
      <c r="AM493" s="27">
        <f t="shared" si="113"/>
        <v>0.1478915012084229</v>
      </c>
      <c r="AN493" s="27">
        <f t="shared" si="113"/>
        <v>0.15317541949365626</v>
      </c>
      <c r="AO493" s="27">
        <f t="shared" si="113"/>
        <v>0.15814258761242853</v>
      </c>
      <c r="AP493" s="27">
        <f t="shared" si="113"/>
        <v>0.16326731257634369</v>
      </c>
      <c r="AQ493" s="27">
        <f t="shared" si="113"/>
        <v>0.16857399557888289</v>
      </c>
      <c r="AR493" s="27">
        <f t="shared" si="113"/>
        <v>0.17408794892086762</v>
      </c>
      <c r="AS493" s="27">
        <f t="shared" si="113"/>
        <v>0.1797091498625473</v>
      </c>
      <c r="AT493" s="27">
        <f t="shared" si="113"/>
        <v>0.17981377621863548</v>
      </c>
      <c r="AU493" s="27">
        <f t="shared" si="113"/>
        <v>0.17908023896819947</v>
      </c>
      <c r="AV493" s="27">
        <f t="shared" si="113"/>
        <v>0.17860276402125955</v>
      </c>
      <c r="AW493" s="27">
        <f t="shared" si="113"/>
        <v>0.17787750986482673</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5.9905199350711535E-2</v>
      </c>
      <c r="T494" s="27">
        <f t="shared" si="113"/>
        <v>6.0542467652693173E-2</v>
      </c>
      <c r="U494" s="27">
        <f t="shared" si="113"/>
        <v>6.0953905983085629E-2</v>
      </c>
      <c r="V494" s="27">
        <f t="shared" si="113"/>
        <v>6.131427097896696E-2</v>
      </c>
      <c r="W494" s="27">
        <f t="shared" si="113"/>
        <v>6.1734224777847707E-2</v>
      </c>
      <c r="X494" s="27">
        <f t="shared" si="113"/>
        <v>6.2227772766105582E-2</v>
      </c>
      <c r="Y494" s="27">
        <f t="shared" si="113"/>
        <v>6.2720748379740093E-2</v>
      </c>
      <c r="Z494" s="27">
        <f t="shared" si="113"/>
        <v>6.326753025848772E-2</v>
      </c>
      <c r="AA494" s="27">
        <f t="shared" si="113"/>
        <v>6.3812955260622986E-2</v>
      </c>
      <c r="AB494" s="27">
        <f t="shared" si="113"/>
        <v>6.4409047381645629E-2</v>
      </c>
      <c r="AC494" s="27">
        <f t="shared" si="113"/>
        <v>6.5008363896980115E-2</v>
      </c>
      <c r="AD494" s="27">
        <f t="shared" si="113"/>
        <v>6.5694695873436737E-2</v>
      </c>
      <c r="AE494" s="27">
        <f t="shared" si="113"/>
        <v>6.6426252097271987E-2</v>
      </c>
      <c r="AF494" s="27">
        <f t="shared" si="113"/>
        <v>6.7199164311483497E-2</v>
      </c>
      <c r="AG494" s="27">
        <f t="shared" si="113"/>
        <v>6.8084004869535045E-2</v>
      </c>
      <c r="AH494" s="27">
        <f t="shared" si="113"/>
        <v>6.8924011500262505E-2</v>
      </c>
      <c r="AI494" s="27">
        <f t="shared" si="113"/>
        <v>6.9797036081983663E-2</v>
      </c>
      <c r="AJ494" s="27">
        <f t="shared" si="113"/>
        <v>7.0754440540409483E-2</v>
      </c>
      <c r="AK494" s="27">
        <f t="shared" si="113"/>
        <v>7.1651987088559452E-2</v>
      </c>
      <c r="AL494" s="27">
        <f t="shared" si="113"/>
        <v>7.256155628589081E-2</v>
      </c>
      <c r="AM494" s="27">
        <f t="shared" si="113"/>
        <v>7.3485633357634389E-2</v>
      </c>
      <c r="AN494" s="27">
        <f t="shared" si="113"/>
        <v>7.4439308897952486E-2</v>
      </c>
      <c r="AO494" s="27">
        <f t="shared" si="113"/>
        <v>7.5350293384052608E-2</v>
      </c>
      <c r="AP494" s="27">
        <f t="shared" si="113"/>
        <v>7.6293028594737106E-2</v>
      </c>
      <c r="AQ494" s="27">
        <f t="shared" si="113"/>
        <v>7.7271409543965289E-2</v>
      </c>
      <c r="AR494" s="27">
        <f t="shared" si="113"/>
        <v>7.8289518546792614E-2</v>
      </c>
      <c r="AS494" s="27">
        <f t="shared" si="113"/>
        <v>7.9288201984877266E-2</v>
      </c>
      <c r="AT494" s="27">
        <f t="shared" si="113"/>
        <v>7.9413207171046579E-2</v>
      </c>
      <c r="AU494" s="27">
        <f t="shared" si="113"/>
        <v>7.9406560848139351E-2</v>
      </c>
      <c r="AV494" s="27">
        <f t="shared" si="113"/>
        <v>7.9442675494348886E-2</v>
      </c>
      <c r="AW494" s="27">
        <f t="shared" si="113"/>
        <v>7.944082765615551E-2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0.26230283090767742</v>
      </c>
      <c r="T495" s="27">
        <f t="shared" si="113"/>
        <v>0.26509319437310713</v>
      </c>
      <c r="U495" s="27">
        <f t="shared" si="113"/>
        <v>0.26689473146797682</v>
      </c>
      <c r="V495" s="27">
        <f t="shared" si="113"/>
        <v>0.26847263721913406</v>
      </c>
      <c r="W495" s="27">
        <f t="shared" si="113"/>
        <v>0.27031146041796794</v>
      </c>
      <c r="X495" s="27">
        <f t="shared" si="113"/>
        <v>0.27247252549932949</v>
      </c>
      <c r="Y495" s="27">
        <f t="shared" si="113"/>
        <v>0.27463108436277217</v>
      </c>
      <c r="Z495" s="27">
        <f t="shared" si="113"/>
        <v>0.27702524106768295</v>
      </c>
      <c r="AA495" s="27">
        <f t="shared" si="113"/>
        <v>0.27941345650905608</v>
      </c>
      <c r="AB495" s="27">
        <f t="shared" si="113"/>
        <v>0.28202352462535807</v>
      </c>
      <c r="AC495" s="27">
        <f t="shared" si="113"/>
        <v>0.28464771117820842</v>
      </c>
      <c r="AD495" s="27">
        <f t="shared" si="113"/>
        <v>0.2876529064253367</v>
      </c>
      <c r="AE495" s="27">
        <f t="shared" si="113"/>
        <v>0.29085612201530103</v>
      </c>
      <c r="AF495" s="27">
        <f t="shared" si="113"/>
        <v>0.29424042027368569</v>
      </c>
      <c r="AG495" s="27">
        <f t="shared" si="113"/>
        <v>0.29811481157518288</v>
      </c>
      <c r="AH495" s="27">
        <f t="shared" si="113"/>
        <v>0.30179289160177769</v>
      </c>
      <c r="AI495" s="27">
        <f t="shared" si="113"/>
        <v>0.30561554508961269</v>
      </c>
      <c r="AJ495" s="27">
        <f t="shared" si="113"/>
        <v>0.30980766701710183</v>
      </c>
      <c r="AK495" s="27">
        <f t="shared" si="113"/>
        <v>0.3137376931751461</v>
      </c>
      <c r="AL495" s="27">
        <f t="shared" si="113"/>
        <v>0.31772036209123911</v>
      </c>
      <c r="AM495" s="27">
        <f t="shared" si="113"/>
        <v>0.32176655565243856</v>
      </c>
      <c r="AN495" s="27">
        <f t="shared" si="113"/>
        <v>0.32594235001927385</v>
      </c>
      <c r="AO495" s="27">
        <f t="shared" si="113"/>
        <v>0.32993121596424962</v>
      </c>
      <c r="AP495" s="27">
        <f t="shared" si="113"/>
        <v>0.33405910665218791</v>
      </c>
      <c r="AQ495" s="27">
        <f t="shared" si="113"/>
        <v>0.33834307691637577</v>
      </c>
      <c r="AR495" s="27">
        <f t="shared" si="113"/>
        <v>0.34280100171269862</v>
      </c>
      <c r="AS495" s="27">
        <f t="shared" si="113"/>
        <v>0.34717386910700609</v>
      </c>
      <c r="AT495" s="27">
        <f t="shared" si="113"/>
        <v>0.34772122083216089</v>
      </c>
      <c r="AU495" s="27">
        <f t="shared" si="113"/>
        <v>0.34769211902910219</v>
      </c>
      <c r="AV495" s="27">
        <f t="shared" si="113"/>
        <v>0.34785025177952567</v>
      </c>
      <c r="AW495" s="27">
        <f t="shared" si="113"/>
        <v>0.34784216077583252</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1.1670927062969525E-2</v>
      </c>
      <c r="T496" s="27">
        <f t="shared" si="113"/>
        <v>1.1795081759933766E-2</v>
      </c>
      <c r="U496" s="27">
        <f t="shared" si="113"/>
        <v>1.1875239522481353E-2</v>
      </c>
      <c r="V496" s="27">
        <f t="shared" si="113"/>
        <v>1.1945447010788935E-2</v>
      </c>
      <c r="W496" s="27">
        <f t="shared" si="113"/>
        <v>1.2027263784786468E-2</v>
      </c>
      <c r="X496" s="27">
        <f t="shared" si="113"/>
        <v>1.2123418419700712E-2</v>
      </c>
      <c r="Y496" s="27">
        <f t="shared" si="113"/>
        <v>1.2219461542716924E-2</v>
      </c>
      <c r="Z496" s="27">
        <f t="shared" si="113"/>
        <v>1.2325987378460451E-2</v>
      </c>
      <c r="AA496" s="27">
        <f t="shared" si="113"/>
        <v>1.2432248863060035E-2</v>
      </c>
      <c r="AB496" s="27">
        <f t="shared" si="113"/>
        <v>1.254838148164189E-2</v>
      </c>
      <c r="AC496" s="27">
        <f t="shared" si="113"/>
        <v>1.2665142287280017E-2</v>
      </c>
      <c r="AD496" s="27">
        <f t="shared" si="113"/>
        <v>1.279885572993654E-2</v>
      </c>
      <c r="AE496" s="27">
        <f t="shared" si="113"/>
        <v>1.2941379908528415E-2</v>
      </c>
      <c r="AF496" s="27">
        <f t="shared" si="113"/>
        <v>1.3091961196562033E-2</v>
      </c>
      <c r="AG496" s="27">
        <f t="shared" si="113"/>
        <v>1.3264348730988194E-2</v>
      </c>
      <c r="AH496" s="27">
        <f t="shared" si="113"/>
        <v>1.3428001572909914E-2</v>
      </c>
      <c r="AI496" s="27">
        <f t="shared" si="113"/>
        <v>1.3598087080142702E-2</v>
      </c>
      <c r="AJ496" s="27">
        <f t="shared" si="113"/>
        <v>1.3784611751208953E-2</v>
      </c>
      <c r="AK496" s="27">
        <f t="shared" si="113"/>
        <v>1.3959474708224619E-2</v>
      </c>
      <c r="AL496" s="27">
        <f t="shared" si="113"/>
        <v>1.4136679957115114E-2</v>
      </c>
      <c r="AM496" s="27">
        <f t="shared" si="113"/>
        <v>1.4316711677596386E-2</v>
      </c>
      <c r="AN496" s="27">
        <f t="shared" si="113"/>
        <v>1.4502509868628669E-2</v>
      </c>
      <c r="AO496" s="27">
        <f t="shared" si="113"/>
        <v>1.4679990848710658E-2</v>
      </c>
      <c r="AP496" s="27">
        <f t="shared" si="113"/>
        <v>1.4863657608905846E-2</v>
      </c>
      <c r="AQ496" s="27">
        <f t="shared" si="113"/>
        <v>1.5054268988585789E-2</v>
      </c>
      <c r="AR496" s="27">
        <f t="shared" si="113"/>
        <v>1.5252620317734802E-2</v>
      </c>
      <c r="AS496" s="27">
        <f t="shared" si="113"/>
        <v>1.5447187094762699E-2</v>
      </c>
      <c r="AT496" s="27">
        <f t="shared" si="113"/>
        <v>1.5471541014390508E-2</v>
      </c>
      <c r="AU496" s="27">
        <f t="shared" si="113"/>
        <v>1.5470246156002119E-2</v>
      </c>
      <c r="AV496" s="27">
        <f t="shared" si="113"/>
        <v>1.5477282129613506E-2</v>
      </c>
      <c r="AW496" s="27">
        <f t="shared" si="113"/>
        <v>1.5476922127726977E-2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0.42165320205642409</v>
      </c>
      <c r="T497" s="27">
        <f t="shared" si="113"/>
        <v>0.42847449685915795</v>
      </c>
      <c r="U497" s="27">
        <f t="shared" si="113"/>
        <v>0.42995140158022116</v>
      </c>
      <c r="V497" s="27">
        <f t="shared" si="113"/>
        <v>0.43004529212182702</v>
      </c>
      <c r="W497" s="27">
        <f t="shared" si="113"/>
        <v>0.43114265262669882</v>
      </c>
      <c r="X497" s="27">
        <f t="shared" si="113"/>
        <v>0.43349367275869694</v>
      </c>
      <c r="Y497" s="27">
        <f t="shared" si="113"/>
        <v>0.4363806555897467</v>
      </c>
      <c r="Z497" s="27">
        <f t="shared" si="113"/>
        <v>0.44005201030077179</v>
      </c>
      <c r="AA497" s="27">
        <f t="shared" si="113"/>
        <v>0.44338536040309012</v>
      </c>
      <c r="AB497" s="27">
        <f t="shared" si="113"/>
        <v>0.44740877118878691</v>
      </c>
      <c r="AC497" s="27">
        <f t="shared" si="113"/>
        <v>0.45118197874966381</v>
      </c>
      <c r="AD497" s="27">
        <f t="shared" si="113"/>
        <v>0.4530917693188562</v>
      </c>
      <c r="AE497" s="27">
        <f t="shared" si="113"/>
        <v>0.45532406434075945</v>
      </c>
      <c r="AF497" s="27">
        <f t="shared" si="113"/>
        <v>0.4577690167774639</v>
      </c>
      <c r="AG497" s="27">
        <f t="shared" si="113"/>
        <v>0.46162476755401327</v>
      </c>
      <c r="AH497" s="27">
        <f t="shared" si="113"/>
        <v>0.46409402302126446</v>
      </c>
      <c r="AI497" s="27">
        <f t="shared" si="113"/>
        <v>0.46707210767669788</v>
      </c>
      <c r="AJ497" s="27">
        <f t="shared" si="113"/>
        <v>0.47082199585022816</v>
      </c>
      <c r="AK497" s="27">
        <f t="shared" si="113"/>
        <v>0.47297141527450626</v>
      </c>
      <c r="AL497" s="27">
        <f t="shared" si="113"/>
        <v>0.47471854566329597</v>
      </c>
      <c r="AM497" s="27">
        <f t="shared" si="113"/>
        <v>0.47610131740069805</v>
      </c>
      <c r="AN497" s="27">
        <f t="shared" si="113"/>
        <v>0.48020943370261487</v>
      </c>
      <c r="AO497" s="27">
        <f t="shared" si="113"/>
        <v>0.48320380248014</v>
      </c>
      <c r="AP497" s="27">
        <f t="shared" si="113"/>
        <v>0.48618884461866663</v>
      </c>
      <c r="AQ497" s="27">
        <f t="shared" si="113"/>
        <v>0.48920064146171827</v>
      </c>
      <c r="AR497" s="27">
        <f t="shared" si="113"/>
        <v>0.49227346355378415</v>
      </c>
      <c r="AS497" s="27">
        <f t="shared" si="113"/>
        <v>0.49499252531358245</v>
      </c>
      <c r="AT497" s="27">
        <f t="shared" si="113"/>
        <v>0.48586558925507067</v>
      </c>
      <c r="AU497" s="27">
        <f t="shared" si="113"/>
        <v>0.47508354932010177</v>
      </c>
      <c r="AV497" s="27">
        <f t="shared" si="113"/>
        <v>0.46492801872783662</v>
      </c>
      <c r="AW497" s="27">
        <f t="shared" si="113"/>
        <v>0.45438163103299062</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0.64584379583077745</v>
      </c>
      <c r="T498" s="27">
        <f t="shared" si="113"/>
        <v>0.65629193403153729</v>
      </c>
      <c r="U498" s="27">
        <f t="shared" si="113"/>
        <v>0.65855410053822983</v>
      </c>
      <c r="V498" s="27">
        <f t="shared" si="113"/>
        <v>0.65869791214333018</v>
      </c>
      <c r="W498" s="27">
        <f t="shared" si="113"/>
        <v>0.66037873294678828</v>
      </c>
      <c r="X498" s="27">
        <f t="shared" si="113"/>
        <v>0.66397977702452537</v>
      </c>
      <c r="Y498" s="27">
        <f t="shared" si="113"/>
        <v>0.66840175210027508</v>
      </c>
      <c r="Z498" s="27">
        <f t="shared" si="113"/>
        <v>0.67402514509443601</v>
      </c>
      <c r="AA498" s="27">
        <f t="shared" si="113"/>
        <v>0.67913081836435241</v>
      </c>
      <c r="AB498" s="27">
        <f t="shared" si="113"/>
        <v>0.68529345363273886</v>
      </c>
      <c r="AC498" s="27">
        <f t="shared" si="113"/>
        <v>0.69107285405396002</v>
      </c>
      <c r="AD498" s="27">
        <f t="shared" si="113"/>
        <v>0.69399806933617181</v>
      </c>
      <c r="AE498" s="27">
        <f t="shared" si="113"/>
        <v>0.69741726284241989</v>
      </c>
      <c r="AF498" s="27">
        <f t="shared" si="113"/>
        <v>0.70116218249355922</v>
      </c>
      <c r="AG498" s="27">
        <f t="shared" si="113"/>
        <v>0.70706801388570606</v>
      </c>
      <c r="AH498" s="27">
        <f t="shared" si="113"/>
        <v>0.71085015834961085</v>
      </c>
      <c r="AI498" s="27">
        <f t="shared" si="113"/>
        <v>0.71541167356825563</v>
      </c>
      <c r="AJ498" s="27">
        <f t="shared" si="113"/>
        <v>0.72115535581736989</v>
      </c>
      <c r="AK498" s="27">
        <f t="shared" si="113"/>
        <v>0.72444760924515816</v>
      </c>
      <c r="AL498" s="27">
        <f t="shared" si="113"/>
        <v>0.72712367886019746</v>
      </c>
      <c r="AM498" s="27">
        <f t="shared" si="113"/>
        <v>0.72924166241468225</v>
      </c>
      <c r="AN498" s="27">
        <f t="shared" si="113"/>
        <v>0.73553404063736483</v>
      </c>
      <c r="AO498" s="27">
        <f t="shared" si="113"/>
        <v>0.74012049815259839</v>
      </c>
      <c r="AP498" s="27">
        <f t="shared" si="113"/>
        <v>0.74469267010826845</v>
      </c>
      <c r="AQ498" s="27">
        <f t="shared" si="113"/>
        <v>0.74930582209170149</v>
      </c>
      <c r="AR498" s="27">
        <f t="shared" si="113"/>
        <v>0.75401244609971041</v>
      </c>
      <c r="AS498" s="27">
        <f t="shared" si="113"/>
        <v>0.75817721743189037</v>
      </c>
      <c r="AT498" s="27">
        <f t="shared" si="113"/>
        <v>0.74419754171832797</v>
      </c>
      <c r="AU498" s="27">
        <f t="shared" si="113"/>
        <v>0.72768275287185891</v>
      </c>
      <c r="AV498" s="27">
        <f t="shared" si="113"/>
        <v>0.71212758479914884</v>
      </c>
      <c r="AW498" s="27">
        <f t="shared" si="113"/>
        <v>0.6959737431398817</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1.0869418314074915</v>
      </c>
      <c r="T499" s="27">
        <f t="shared" si="113"/>
        <v>1.131136835812725</v>
      </c>
      <c r="U499" s="27">
        <f t="shared" ref="L499:AW505" si="114">U1416</f>
        <v>1.1620062950073664</v>
      </c>
      <c r="V499" s="27">
        <f t="shared" si="114"/>
        <v>1.1895264929352176</v>
      </c>
      <c r="W499" s="27">
        <f t="shared" si="114"/>
        <v>1.2202098556851493</v>
      </c>
      <c r="X499" s="27">
        <f t="shared" si="114"/>
        <v>1.2549967414734373</v>
      </c>
      <c r="Y499" s="27">
        <f t="shared" si="114"/>
        <v>1.2920319263629687</v>
      </c>
      <c r="Z499" s="27">
        <f t="shared" si="114"/>
        <v>1.332200059786194</v>
      </c>
      <c r="AA499" s="27">
        <f t="shared" si="114"/>
        <v>1.3722134749109216</v>
      </c>
      <c r="AB499" s="27">
        <f t="shared" si="114"/>
        <v>1.4152844936845421</v>
      </c>
      <c r="AC499" s="27">
        <f t="shared" si="114"/>
        <v>1.4585463861000587</v>
      </c>
      <c r="AD499" s="27">
        <f t="shared" si="114"/>
        <v>1.513294300622922</v>
      </c>
      <c r="AE499" s="27">
        <f t="shared" si="114"/>
        <v>1.5712788789881398</v>
      </c>
      <c r="AF499" s="27">
        <f t="shared" si="114"/>
        <v>1.6323383225699046</v>
      </c>
      <c r="AG499" s="27">
        <f t="shared" si="114"/>
        <v>1.7010946959267546</v>
      </c>
      <c r="AH499" s="27">
        <f t="shared" si="114"/>
        <v>1.7675602463371387</v>
      </c>
      <c r="AI499" s="27">
        <f t="shared" si="114"/>
        <v>1.8388361997339808</v>
      </c>
      <c r="AJ499" s="27">
        <f t="shared" si="114"/>
        <v>1.9163617432541113</v>
      </c>
      <c r="AK499" s="27">
        <f t="shared" si="114"/>
        <v>1.9906591584739999</v>
      </c>
      <c r="AL499" s="27">
        <f t="shared" si="114"/>
        <v>2.0664650956256372</v>
      </c>
      <c r="AM499" s="27">
        <f t="shared" si="114"/>
        <v>2.1439707773000634</v>
      </c>
      <c r="AN499" s="27">
        <f t="shared" si="114"/>
        <v>2.2234849821020477</v>
      </c>
      <c r="AO499" s="27">
        <f t="shared" si="114"/>
        <v>2.3006952010990989</v>
      </c>
      <c r="AP499" s="27">
        <f t="shared" si="114"/>
        <v>2.3807047359589446</v>
      </c>
      <c r="AQ499" s="27">
        <f t="shared" si="114"/>
        <v>2.4638333593799318</v>
      </c>
      <c r="AR499" s="27">
        <f t="shared" si="114"/>
        <v>2.5504211420833234</v>
      </c>
      <c r="AS499" s="27">
        <f t="shared" si="114"/>
        <v>2.6384456728747945</v>
      </c>
      <c r="AT499" s="27">
        <f t="shared" si="114"/>
        <v>2.6648829599470334</v>
      </c>
      <c r="AU499" s="27">
        <f t="shared" si="114"/>
        <v>2.6817517543284377</v>
      </c>
      <c r="AV499" s="27">
        <f t="shared" si="114"/>
        <v>2.7014737973059932</v>
      </c>
      <c r="AW499" s="27">
        <f t="shared" si="114"/>
        <v>2.7182415962380375</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0.11955913069255579</v>
      </c>
      <c r="T500" s="27">
        <f t="shared" si="114"/>
        <v>0.11973941840498301</v>
      </c>
      <c r="U500" s="27">
        <f t="shared" si="114"/>
        <v>0.11994057985495052</v>
      </c>
      <c r="V500" s="27">
        <f t="shared" si="114"/>
        <v>0.12016726564666307</v>
      </c>
      <c r="W500" s="27">
        <f t="shared" si="114"/>
        <v>0.12042198351979162</v>
      </c>
      <c r="X500" s="27">
        <f t="shared" si="114"/>
        <v>0.12070387777028845</v>
      </c>
      <c r="Y500" s="27">
        <f t="shared" si="114"/>
        <v>0.12087757542614058</v>
      </c>
      <c r="Z500" s="27">
        <f t="shared" si="114"/>
        <v>0.12107397703438585</v>
      </c>
      <c r="AA500" s="27">
        <f t="shared" si="114"/>
        <v>0.12129003283511702</v>
      </c>
      <c r="AB500" s="27">
        <f t="shared" si="114"/>
        <v>0.12152672270419047</v>
      </c>
      <c r="AC500" s="27">
        <f t="shared" si="114"/>
        <v>0.12178147735269397</v>
      </c>
      <c r="AD500" s="27">
        <f t="shared" si="114"/>
        <v>0.12195058775686123</v>
      </c>
      <c r="AE500" s="27">
        <f t="shared" si="114"/>
        <v>0.12213687066039443</v>
      </c>
      <c r="AF500" s="27">
        <f t="shared" si="114"/>
        <v>0.12233952591185901</v>
      </c>
      <c r="AG500" s="27">
        <f t="shared" si="114"/>
        <v>0.12256053300791123</v>
      </c>
      <c r="AH500" s="27">
        <f t="shared" si="114"/>
        <v>0.12279361173885509</v>
      </c>
      <c r="AI500" s="27">
        <f t="shared" si="114"/>
        <v>0.12294098870029307</v>
      </c>
      <c r="AJ500" s="27">
        <f t="shared" si="114"/>
        <v>0.12310341240560993</v>
      </c>
      <c r="AK500" s="27">
        <f t="shared" si="114"/>
        <v>0.12327515991291509</v>
      </c>
      <c r="AL500" s="27">
        <f t="shared" si="114"/>
        <v>0.12345844068229324</v>
      </c>
      <c r="AM500" s="27">
        <f t="shared" si="114"/>
        <v>0.12365295972209839</v>
      </c>
      <c r="AN500" s="27">
        <f t="shared" si="114"/>
        <v>0.12376567950710692</v>
      </c>
      <c r="AO500" s="27">
        <f t="shared" si="114"/>
        <v>0.12388627444196276</v>
      </c>
      <c r="AP500" s="27">
        <f t="shared" si="114"/>
        <v>0.12401713387366396</v>
      </c>
      <c r="AQ500" s="27">
        <f t="shared" si="114"/>
        <v>0.12415809337715869</v>
      </c>
      <c r="AR500" s="27">
        <f t="shared" si="114"/>
        <v>0.12430901585583344</v>
      </c>
      <c r="AS500" s="27">
        <f t="shared" si="114"/>
        <v>0.12437332095284816</v>
      </c>
      <c r="AT500" s="27">
        <f t="shared" si="114"/>
        <v>0.12441331476739831</v>
      </c>
      <c r="AU500" s="27">
        <f t="shared" si="114"/>
        <v>0.12445582230742055</v>
      </c>
      <c r="AV500" s="27">
        <f t="shared" si="114"/>
        <v>0.12450696998275416</v>
      </c>
      <c r="AW500" s="27">
        <f t="shared" si="114"/>
        <v>0.12456359303532369</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6.3933222123559591E-2</v>
      </c>
      <c r="T501" s="27">
        <f t="shared" si="114"/>
        <v>6.4029629435138319E-2</v>
      </c>
      <c r="U501" s="27">
        <f t="shared" si="114"/>
        <v>6.4137198799259443E-2</v>
      </c>
      <c r="V501" s="27">
        <f t="shared" si="114"/>
        <v>6.4258417086728248E-2</v>
      </c>
      <c r="W501" s="27">
        <f t="shared" si="114"/>
        <v>6.4394625289876231E-2</v>
      </c>
      <c r="X501" s="27">
        <f t="shared" si="114"/>
        <v>6.4545365828285753E-2</v>
      </c>
      <c r="Y501" s="27">
        <f t="shared" si="114"/>
        <v>6.4638249163499126E-2</v>
      </c>
      <c r="Z501" s="27">
        <f t="shared" si="114"/>
        <v>6.4743273242987093E-2</v>
      </c>
      <c r="AA501" s="27">
        <f t="shared" si="114"/>
        <v>6.485880723373473E-2</v>
      </c>
      <c r="AB501" s="27">
        <f t="shared" si="114"/>
        <v>6.4985375115971855E-2</v>
      </c>
      <c r="AC501" s="27">
        <f t="shared" si="114"/>
        <v>6.5121602984436935E-2</v>
      </c>
      <c r="AD501" s="27">
        <f t="shared" si="114"/>
        <v>6.5212033326062888E-2</v>
      </c>
      <c r="AE501" s="27">
        <f t="shared" si="114"/>
        <v>6.5311646514787353E-2</v>
      </c>
      <c r="AF501" s="27">
        <f t="shared" si="114"/>
        <v>6.5420014676477206E-2</v>
      </c>
      <c r="AG501" s="27">
        <f t="shared" si="114"/>
        <v>6.5538196330031773E-2</v>
      </c>
      <c r="AH501" s="27">
        <f t="shared" si="114"/>
        <v>6.5662833187052988E-2</v>
      </c>
      <c r="AI501" s="27">
        <f t="shared" si="114"/>
        <v>6.574164175614286E-2</v>
      </c>
      <c r="AJ501" s="27">
        <f t="shared" si="114"/>
        <v>6.5828496442773679E-2</v>
      </c>
      <c r="AK501" s="27">
        <f t="shared" si="114"/>
        <v>6.5920336952738107E-2</v>
      </c>
      <c r="AL501" s="27">
        <f t="shared" si="114"/>
        <v>6.6018344775911092E-2</v>
      </c>
      <c r="AM501" s="27">
        <f t="shared" si="114"/>
        <v>6.6122362168034007E-2</v>
      </c>
      <c r="AN501" s="27">
        <f t="shared" si="114"/>
        <v>6.6182638108574263E-2</v>
      </c>
      <c r="AO501" s="27">
        <f t="shared" si="114"/>
        <v>6.6247125218111227E-2</v>
      </c>
      <c r="AP501" s="27">
        <f t="shared" si="114"/>
        <v>6.6317101179507523E-2</v>
      </c>
      <c r="AQ501" s="27">
        <f t="shared" si="114"/>
        <v>6.63924780678736E-2</v>
      </c>
      <c r="AR501" s="27">
        <f t="shared" si="114"/>
        <v>6.6473182571968409E-2</v>
      </c>
      <c r="AS501" s="27">
        <f t="shared" si="114"/>
        <v>6.6507569172366915E-2</v>
      </c>
      <c r="AT501" s="27">
        <f t="shared" si="114"/>
        <v>6.6528955522488345E-2</v>
      </c>
      <c r="AU501" s="27">
        <f t="shared" si="114"/>
        <v>6.655168606579713E-2</v>
      </c>
      <c r="AV501" s="27">
        <f t="shared" si="114"/>
        <v>6.6579036847533885E-2</v>
      </c>
      <c r="AW501" s="27">
        <f t="shared" si="114"/>
        <v>6.6609315540397174E-2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1.5080367323362537E-2</v>
      </c>
      <c r="T502" s="27">
        <f t="shared" si="114"/>
        <v>1.5123838819510993E-2</v>
      </c>
      <c r="U502" s="27">
        <f t="shared" si="114"/>
        <v>1.5170049830034902E-2</v>
      </c>
      <c r="V502" s="27">
        <f t="shared" si="114"/>
        <v>1.5219961493898721E-2</v>
      </c>
      <c r="W502" s="27">
        <f t="shared" si="114"/>
        <v>1.5274108685499497E-2</v>
      </c>
      <c r="X502" s="27">
        <f t="shared" si="114"/>
        <v>1.5332376079902751E-2</v>
      </c>
      <c r="Y502" s="27">
        <f t="shared" si="114"/>
        <v>1.536924004653889E-2</v>
      </c>
      <c r="Z502" s="27">
        <f t="shared" si="114"/>
        <v>1.5409570270530986E-2</v>
      </c>
      <c r="AA502" s="27">
        <f t="shared" si="114"/>
        <v>1.5452823237132972E-2</v>
      </c>
      <c r="AB502" s="27">
        <f t="shared" si="114"/>
        <v>1.5499211652880674E-2</v>
      </c>
      <c r="AC502" s="27">
        <f t="shared" si="114"/>
        <v>1.5548278087973853E-2</v>
      </c>
      <c r="AD502" s="27">
        <f t="shared" si="114"/>
        <v>1.558067131302816E-2</v>
      </c>
      <c r="AE502" s="27">
        <f t="shared" si="114"/>
        <v>1.561569776374796E-2</v>
      </c>
      <c r="AF502" s="27">
        <f t="shared" si="114"/>
        <v>1.5653224182866892E-2</v>
      </c>
      <c r="AG502" s="27">
        <f t="shared" si="114"/>
        <v>1.5693632298026883E-2</v>
      </c>
      <c r="AH502" s="27">
        <f t="shared" si="114"/>
        <v>1.5735768081589552E-2</v>
      </c>
      <c r="AI502" s="27">
        <f t="shared" si="114"/>
        <v>1.5761559878357256E-2</v>
      </c>
      <c r="AJ502" s="27">
        <f t="shared" si="114"/>
        <v>1.5789724166363976E-2</v>
      </c>
      <c r="AK502" s="27">
        <f t="shared" si="114"/>
        <v>1.5819212875110809E-2</v>
      </c>
      <c r="AL502" s="27">
        <f t="shared" si="114"/>
        <v>1.585044363792891E-2</v>
      </c>
      <c r="AM502" s="27">
        <f t="shared" si="114"/>
        <v>1.5883370010953166E-2</v>
      </c>
      <c r="AN502" s="27">
        <f t="shared" si="114"/>
        <v>1.5900944393878996E-2</v>
      </c>
      <c r="AO502" s="27">
        <f t="shared" si="114"/>
        <v>1.5919671300837566E-2</v>
      </c>
      <c r="AP502" s="27">
        <f t="shared" si="114"/>
        <v>1.5939994159428213E-2</v>
      </c>
      <c r="AQ502" s="27">
        <f t="shared" si="114"/>
        <v>1.5961886914365574E-2</v>
      </c>
      <c r="AR502" s="27">
        <f t="shared" si="114"/>
        <v>1.5985328024654182E-2</v>
      </c>
      <c r="AS502" s="27">
        <f t="shared" si="114"/>
        <v>1.5992766162683681E-2</v>
      </c>
      <c r="AT502" s="27">
        <f t="shared" si="114"/>
        <v>1.5995595922711735E-2</v>
      </c>
      <c r="AU502" s="27">
        <f t="shared" si="114"/>
        <v>1.5998708024840207E-2</v>
      </c>
      <c r="AV502" s="27">
        <f t="shared" si="114"/>
        <v>1.6003217033671621E-2</v>
      </c>
      <c r="AW502" s="27">
        <f t="shared" si="114"/>
        <v>1.6008552090086375E-2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0.11955544152752927</v>
      </c>
      <c r="T503" s="27">
        <f t="shared" si="114"/>
        <v>0.11990007861788972</v>
      </c>
      <c r="U503" s="27">
        <f t="shared" si="114"/>
        <v>0.12026643426746732</v>
      </c>
      <c r="V503" s="27">
        <f t="shared" si="114"/>
        <v>0.12066212827694729</v>
      </c>
      <c r="W503" s="27">
        <f t="shared" si="114"/>
        <v>0.12109140106987706</v>
      </c>
      <c r="X503" s="27">
        <f t="shared" si="114"/>
        <v>0.1215533383632577</v>
      </c>
      <c r="Y503" s="27">
        <f t="shared" si="114"/>
        <v>0.12184559170915679</v>
      </c>
      <c r="Z503" s="27">
        <f t="shared" si="114"/>
        <v>0.12216532515018572</v>
      </c>
      <c r="AA503" s="27">
        <f t="shared" si="114"/>
        <v>0.12250822976309024</v>
      </c>
      <c r="AB503" s="27">
        <f t="shared" si="114"/>
        <v>0.12287599186115848</v>
      </c>
      <c r="AC503" s="27">
        <f t="shared" si="114"/>
        <v>0.12326498499282172</v>
      </c>
      <c r="AD503" s="27">
        <f t="shared" si="114"/>
        <v>0.12352179480658991</v>
      </c>
      <c r="AE503" s="27">
        <f t="shared" si="114"/>
        <v>0.12379948053473928</v>
      </c>
      <c r="AF503" s="27">
        <f t="shared" si="114"/>
        <v>0.12409698572877791</v>
      </c>
      <c r="AG503" s="27">
        <f t="shared" si="114"/>
        <v>0.12441733668215049</v>
      </c>
      <c r="AH503" s="27">
        <f t="shared" si="114"/>
        <v>0.12475138439464482</v>
      </c>
      <c r="AI503" s="27">
        <f t="shared" si="114"/>
        <v>0.12495585883377697</v>
      </c>
      <c r="AJ503" s="27">
        <f t="shared" si="114"/>
        <v>0.12517914211433306</v>
      </c>
      <c r="AK503" s="27">
        <f t="shared" si="114"/>
        <v>0.1254129252522837</v>
      </c>
      <c r="AL503" s="27">
        <f t="shared" si="114"/>
        <v>0.12566051919730492</v>
      </c>
      <c r="AM503" s="27">
        <f t="shared" si="114"/>
        <v>0.12592155574770225</v>
      </c>
      <c r="AN503" s="27">
        <f t="shared" si="114"/>
        <v>0.12606088346202232</v>
      </c>
      <c r="AO503" s="27">
        <f t="shared" si="114"/>
        <v>0.12620934825613966</v>
      </c>
      <c r="AP503" s="27">
        <f t="shared" si="114"/>
        <v>0.12637046557376244</v>
      </c>
      <c r="AQ503" s="27">
        <f t="shared" si="114"/>
        <v>0.12654402885154384</v>
      </c>
      <c r="AR503" s="27">
        <f t="shared" si="114"/>
        <v>0.12672986731491526</v>
      </c>
      <c r="AS503" s="27">
        <f t="shared" si="114"/>
        <v>0.12678883602948235</v>
      </c>
      <c r="AT503" s="27">
        <f t="shared" si="114"/>
        <v>0.12681127004599649</v>
      </c>
      <c r="AU503" s="27">
        <f t="shared" si="114"/>
        <v>0.12683594243865576</v>
      </c>
      <c r="AV503" s="27">
        <f t="shared" si="114"/>
        <v>0.12687168934920059</v>
      </c>
      <c r="AW503" s="27">
        <f t="shared" si="114"/>
        <v>0.12691398507128504</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8.1130273298335012E-2</v>
      </c>
      <c r="T506" s="27">
        <f t="shared" si="115"/>
        <v>8.2153680189223185E-2</v>
      </c>
      <c r="U506" s="27">
        <f t="shared" si="115"/>
        <v>8.2136722913635787E-2</v>
      </c>
      <c r="V506" s="27">
        <f t="shared" si="115"/>
        <v>8.1861401282136564E-2</v>
      </c>
      <c r="W506" s="27">
        <f t="shared" si="115"/>
        <v>8.1795654740914145E-2</v>
      </c>
      <c r="X506" s="27">
        <f t="shared" si="115"/>
        <v>8.1986726072017291E-2</v>
      </c>
      <c r="Y506" s="27">
        <f t="shared" si="115"/>
        <v>8.2320944188715453E-2</v>
      </c>
      <c r="Z506" s="27">
        <f t="shared" si="115"/>
        <v>8.2817021719838055E-2</v>
      </c>
      <c r="AA506" s="27">
        <f t="shared" si="115"/>
        <v>8.3255341673289379E-2</v>
      </c>
      <c r="AB506" s="27">
        <f t="shared" si="115"/>
        <v>8.3835778669857683E-2</v>
      </c>
      <c r="AC506" s="27">
        <f t="shared" si="115"/>
        <v>8.437483165515855E-2</v>
      </c>
      <c r="AD506" s="27">
        <f t="shared" si="115"/>
        <v>8.5325590150724356E-2</v>
      </c>
      <c r="AE506" s="27">
        <f t="shared" si="115"/>
        <v>8.6377588406465089E-2</v>
      </c>
      <c r="AF506" s="27">
        <f t="shared" si="115"/>
        <v>8.7511938423898428E-2</v>
      </c>
      <c r="AG506" s="27">
        <f t="shared" si="115"/>
        <v>8.8971510924990643E-2</v>
      </c>
      <c r="AH506" s="27">
        <f t="shared" si="115"/>
        <v>9.0199843949514011E-2</v>
      </c>
      <c r="AI506" s="27">
        <f t="shared" si="115"/>
        <v>9.1596806576500656E-2</v>
      </c>
      <c r="AJ506" s="27">
        <f t="shared" si="115"/>
        <v>9.3202761874181292E-2</v>
      </c>
      <c r="AK506" s="27">
        <f t="shared" si="115"/>
        <v>9.4531802300452383E-2</v>
      </c>
      <c r="AL506" s="27">
        <f t="shared" si="115"/>
        <v>9.5828483320742106E-2</v>
      </c>
      <c r="AM506" s="27">
        <f t="shared" si="115"/>
        <v>9.7101010348394148E-2</v>
      </c>
      <c r="AN506" s="27">
        <f t="shared" si="115"/>
        <v>9.8505395700082432E-2</v>
      </c>
      <c r="AO506" s="27">
        <f t="shared" si="115"/>
        <v>9.9703884746142085E-2</v>
      </c>
      <c r="AP506" s="27">
        <f t="shared" si="115"/>
        <v>0.1009317170498201</v>
      </c>
      <c r="AQ506" s="27">
        <f t="shared" si="115"/>
        <v>0.10219791970592079</v>
      </c>
      <c r="AR506" s="27">
        <f t="shared" si="115"/>
        <v>0.10351140589441934</v>
      </c>
      <c r="AS506" s="27">
        <f t="shared" si="115"/>
        <v>0.10479766744914856</v>
      </c>
      <c r="AT506" s="27">
        <f t="shared" si="115"/>
        <v>0.10350110047387504</v>
      </c>
      <c r="AU506" s="27">
        <f t="shared" si="115"/>
        <v>0.10183777378691165</v>
      </c>
      <c r="AV506" s="27">
        <f t="shared" si="115"/>
        <v>0.10031086189654977</v>
      </c>
      <c r="AW506" s="27">
        <f t="shared" si="115"/>
        <v>9.8693039434826463E-2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3.1739805541684062E-2</v>
      </c>
      <c r="T507" s="27">
        <f t="shared" si="115"/>
        <v>3.2140183038101004E-2</v>
      </c>
      <c r="U507" s="27">
        <f t="shared" si="115"/>
        <v>3.2133549008560865E-2</v>
      </c>
      <c r="V507" s="27">
        <f t="shared" si="115"/>
        <v>3.2025837611939903E-2</v>
      </c>
      <c r="W507" s="27">
        <f t="shared" si="115"/>
        <v>3.200011623385747E-2</v>
      </c>
      <c r="X507" s="27">
        <f t="shared" si="115"/>
        <v>3.2074867207165583E-2</v>
      </c>
      <c r="Y507" s="27">
        <f t="shared" si="115"/>
        <v>3.2205620101260976E-2</v>
      </c>
      <c r="Z507" s="27">
        <f t="shared" si="115"/>
        <v>3.2399695675412322E-2</v>
      </c>
      <c r="AA507" s="27">
        <f t="shared" si="115"/>
        <v>3.257117531577329E-2</v>
      </c>
      <c r="AB507" s="27">
        <f t="shared" si="115"/>
        <v>3.279825402081514E-2</v>
      </c>
      <c r="AC507" s="27">
        <f t="shared" si="115"/>
        <v>3.3009142462755894E-2</v>
      </c>
      <c r="AD507" s="27">
        <f t="shared" si="115"/>
        <v>3.3381098436026137E-2</v>
      </c>
      <c r="AE507" s="27">
        <f t="shared" si="115"/>
        <v>3.3792661453256691E-2</v>
      </c>
      <c r="AF507" s="27">
        <f t="shared" si="115"/>
        <v>3.4236442147019971E-2</v>
      </c>
      <c r="AG507" s="27">
        <f t="shared" si="115"/>
        <v>3.4807456461101005E-2</v>
      </c>
      <c r="AH507" s="27">
        <f t="shared" si="115"/>
        <v>3.5288005210091851E-2</v>
      </c>
      <c r="AI507" s="27">
        <f t="shared" si="115"/>
        <v>3.5834525273774016E-2</v>
      </c>
      <c r="AJ507" s="27">
        <f t="shared" si="115"/>
        <v>3.6462807501661768E-2</v>
      </c>
      <c r="AK507" s="27">
        <f t="shared" si="115"/>
        <v>3.6982755025217647E-2</v>
      </c>
      <c r="AL507" s="27">
        <f t="shared" si="115"/>
        <v>3.7490042893979614E-2</v>
      </c>
      <c r="AM507" s="27">
        <f t="shared" si="115"/>
        <v>3.7987881231780977E-2</v>
      </c>
      <c r="AN507" s="27">
        <f t="shared" si="115"/>
        <v>3.8537305215652733E-2</v>
      </c>
      <c r="AO507" s="27">
        <f t="shared" si="115"/>
        <v>3.9006178396023897E-2</v>
      </c>
      <c r="AP507" s="27">
        <f t="shared" si="115"/>
        <v>3.9486531252882047E-2</v>
      </c>
      <c r="AQ507" s="27">
        <f t="shared" si="115"/>
        <v>3.9981895368484323E-2</v>
      </c>
      <c r="AR507" s="27">
        <f t="shared" si="115"/>
        <v>4.0495757759300248E-2</v>
      </c>
      <c r="AS507" s="27">
        <f t="shared" si="115"/>
        <v>4.0998969322174235E-2</v>
      </c>
      <c r="AT507" s="27">
        <f t="shared" si="115"/>
        <v>4.0491726070131642E-2</v>
      </c>
      <c r="AU507" s="27">
        <f t="shared" si="115"/>
        <v>3.9840998993170167E-2</v>
      </c>
      <c r="AV507" s="27">
        <f t="shared" si="115"/>
        <v>3.9243640146600554E-2</v>
      </c>
      <c r="AW507" s="27">
        <f t="shared" si="115"/>
        <v>3.8610715243867361E-2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0.35383822662590492</v>
      </c>
      <c r="T508" s="27">
        <f t="shared" si="115"/>
        <v>0.3626854885364949</v>
      </c>
      <c r="U508" s="27">
        <f t="shared" si="115"/>
        <v>0.36919782029846049</v>
      </c>
      <c r="V508" s="27">
        <f t="shared" si="115"/>
        <v>0.37512299667925436</v>
      </c>
      <c r="W508" s="27">
        <f t="shared" si="115"/>
        <v>0.38159162682164721</v>
      </c>
      <c r="X508" s="27">
        <f t="shared" si="115"/>
        <v>0.38876188740399625</v>
      </c>
      <c r="Y508" s="27">
        <f t="shared" si="115"/>
        <v>0.39605666695966335</v>
      </c>
      <c r="Z508" s="27">
        <f t="shared" si="115"/>
        <v>0.40387265495474683</v>
      </c>
      <c r="AA508" s="27">
        <f t="shared" si="115"/>
        <v>0.41164375967672828</v>
      </c>
      <c r="AB508" s="27">
        <f t="shared" si="115"/>
        <v>0.41991853258792566</v>
      </c>
      <c r="AC508" s="27">
        <f t="shared" si="115"/>
        <v>0.42820558995576041</v>
      </c>
      <c r="AD508" s="27">
        <f t="shared" si="115"/>
        <v>0.43754042474943189</v>
      </c>
      <c r="AE508" s="27">
        <f t="shared" si="115"/>
        <v>0.44734892502871404</v>
      </c>
      <c r="AF508" s="27">
        <f t="shared" si="115"/>
        <v>0.45759693500069432</v>
      </c>
      <c r="AG508" s="27">
        <f t="shared" si="115"/>
        <v>0.46904814672145345</v>
      </c>
      <c r="AH508" s="27">
        <f t="shared" si="115"/>
        <v>0.48002862275666097</v>
      </c>
      <c r="AI508" s="27">
        <f t="shared" si="115"/>
        <v>0.49151537875194934</v>
      </c>
      <c r="AJ508" s="27">
        <f t="shared" si="115"/>
        <v>0.50393262897322999</v>
      </c>
      <c r="AK508" s="27">
        <f t="shared" si="115"/>
        <v>0.51571902741724662</v>
      </c>
      <c r="AL508" s="27">
        <f t="shared" si="115"/>
        <v>0.52765376492675775</v>
      </c>
      <c r="AM508" s="27">
        <f t="shared" si="115"/>
        <v>0.53976573505694736</v>
      </c>
      <c r="AN508" s="27">
        <f t="shared" si="115"/>
        <v>0.55235608063587927</v>
      </c>
      <c r="AO508" s="27">
        <f t="shared" si="115"/>
        <v>0.56449790687403256</v>
      </c>
      <c r="AP508" s="27">
        <f t="shared" si="115"/>
        <v>0.57701210225380073</v>
      </c>
      <c r="AQ508" s="27">
        <f t="shared" si="115"/>
        <v>0.58994559999863116</v>
      </c>
      <c r="AR508" s="27">
        <f t="shared" si="115"/>
        <v>0.60334786649458561</v>
      </c>
      <c r="AS508" s="27">
        <f t="shared" si="115"/>
        <v>0.61669735295220163</v>
      </c>
      <c r="AT508" s="27">
        <f t="shared" si="115"/>
        <v>0.62025892279064465</v>
      </c>
      <c r="AU508" s="27">
        <f t="shared" si="115"/>
        <v>0.62230399030363781</v>
      </c>
      <c r="AV508" s="27">
        <f t="shared" si="115"/>
        <v>0.62479173783082131</v>
      </c>
      <c r="AW508" s="27">
        <f t="shared" si="115"/>
        <v>0.62681248623851804</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1.5039020075966305</v>
      </c>
      <c r="T509" s="27">
        <f t="shared" si="115"/>
        <v>1.5627222620583752</v>
      </c>
      <c r="U509" s="27">
        <f t="shared" si="115"/>
        <v>1.5917770183338138</v>
      </c>
      <c r="V509" s="27">
        <f t="shared" si="115"/>
        <v>1.6130831325533028</v>
      </c>
      <c r="W509" s="27">
        <f t="shared" si="115"/>
        <v>1.6404343335153744</v>
      </c>
      <c r="X509" s="27">
        <f t="shared" si="115"/>
        <v>1.6755518143651351</v>
      </c>
      <c r="Y509" s="27">
        <f t="shared" si="115"/>
        <v>1.7167089334752998</v>
      </c>
      <c r="Z509" s="27">
        <f t="shared" si="115"/>
        <v>1.7632656799133932</v>
      </c>
      <c r="AA509" s="27">
        <f t="shared" si="115"/>
        <v>1.8085041614130093</v>
      </c>
      <c r="AB509" s="27">
        <f t="shared" si="115"/>
        <v>1.8587948699132508</v>
      </c>
      <c r="AC509" s="27">
        <f t="shared" si="115"/>
        <v>1.9083906284265915</v>
      </c>
      <c r="AD509" s="27">
        <f t="shared" si="115"/>
        <v>1.9733148161031748</v>
      </c>
      <c r="AE509" s="27">
        <f t="shared" si="115"/>
        <v>2.0426437674093929</v>
      </c>
      <c r="AF509" s="27">
        <f t="shared" si="115"/>
        <v>2.1159097536386708</v>
      </c>
      <c r="AG509" s="27">
        <f t="shared" si="115"/>
        <v>2.2015552442526598</v>
      </c>
      <c r="AH509" s="27">
        <f t="shared" si="115"/>
        <v>2.2808024471194068</v>
      </c>
      <c r="AI509" s="27">
        <f t="shared" si="115"/>
        <v>2.3684681139813608</v>
      </c>
      <c r="AJ509" s="27">
        <f t="shared" si="115"/>
        <v>2.4651933330812499</v>
      </c>
      <c r="AK509" s="27">
        <f t="shared" si="115"/>
        <v>2.5538575408357072</v>
      </c>
      <c r="AL509" s="27">
        <f t="shared" si="115"/>
        <v>2.6430345465853575</v>
      </c>
      <c r="AM509" s="27">
        <f t="shared" si="115"/>
        <v>2.7330349423316522</v>
      </c>
      <c r="AN509" s="27">
        <f t="shared" si="115"/>
        <v>2.8306817522427643</v>
      </c>
      <c r="AO509" s="27">
        <f t="shared" si="115"/>
        <v>2.9224750190776758</v>
      </c>
      <c r="AP509" s="27">
        <f t="shared" si="115"/>
        <v>3.0171799364108285</v>
      </c>
      <c r="AQ509" s="27">
        <f t="shared" si="115"/>
        <v>3.1152474382977524</v>
      </c>
      <c r="AR509" s="27">
        <f t="shared" si="115"/>
        <v>3.2171452960576303</v>
      </c>
      <c r="AS509" s="27">
        <f t="shared" si="115"/>
        <v>3.3210250894598712</v>
      </c>
      <c r="AT509" s="27">
        <f t="shared" si="115"/>
        <v>3.3229585845203804</v>
      </c>
      <c r="AU509" s="27">
        <f t="shared" si="115"/>
        <v>3.3094028161323226</v>
      </c>
      <c r="AV509" s="27">
        <f t="shared" si="115"/>
        <v>3.3005790791128726</v>
      </c>
      <c r="AW509" s="27">
        <f t="shared" si="115"/>
        <v>3.287176382301995</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1.4743259442746052E-2</v>
      </c>
      <c r="T510" s="27">
        <f t="shared" si="115"/>
        <v>1.5111895355687303E-2</v>
      </c>
      <c r="U510" s="27">
        <f t="shared" si="115"/>
        <v>1.5383242512435868E-2</v>
      </c>
      <c r="V510" s="27">
        <f t="shared" si="115"/>
        <v>1.5630124861635612E-2</v>
      </c>
      <c r="W510" s="27">
        <f t="shared" si="115"/>
        <v>1.589965111756865E-2</v>
      </c>
      <c r="X510" s="27">
        <f t="shared" si="115"/>
        <v>1.6198411975166523E-2</v>
      </c>
      <c r="Y510" s="27">
        <f t="shared" si="115"/>
        <v>1.6502361123319324E-2</v>
      </c>
      <c r="Z510" s="27">
        <f t="shared" si="115"/>
        <v>1.6828027289781132E-2</v>
      </c>
      <c r="AA510" s="27">
        <f t="shared" si="115"/>
        <v>1.7151823319863691E-2</v>
      </c>
      <c r="AB510" s="27">
        <f t="shared" si="115"/>
        <v>1.7496605524496917E-2</v>
      </c>
      <c r="AC510" s="27">
        <f t="shared" si="115"/>
        <v>1.7841899581490028E-2</v>
      </c>
      <c r="AD510" s="27">
        <f t="shared" si="115"/>
        <v>1.8230851031226344E-2</v>
      </c>
      <c r="AE510" s="27">
        <f t="shared" si="115"/>
        <v>1.8639538542863106E-2</v>
      </c>
      <c r="AF510" s="27">
        <f t="shared" si="115"/>
        <v>1.9066538958362279E-2</v>
      </c>
      <c r="AG510" s="27">
        <f t="shared" si="115"/>
        <v>1.954367278006058E-2</v>
      </c>
      <c r="AH510" s="27">
        <f t="shared" si="115"/>
        <v>2.0001192614860892E-2</v>
      </c>
      <c r="AI510" s="27">
        <f t="shared" si="115"/>
        <v>2.0479807447997905E-2</v>
      </c>
      <c r="AJ510" s="27">
        <f t="shared" si="115"/>
        <v>2.0997192873884605E-2</v>
      </c>
      <c r="AK510" s="27">
        <f t="shared" si="115"/>
        <v>2.1488292809051963E-2</v>
      </c>
      <c r="AL510" s="27">
        <f t="shared" si="115"/>
        <v>2.1985573538614932E-2</v>
      </c>
      <c r="AM510" s="27">
        <f t="shared" si="115"/>
        <v>2.2490238960706156E-2</v>
      </c>
      <c r="AN510" s="27">
        <f t="shared" si="115"/>
        <v>2.3014836693161657E-2</v>
      </c>
      <c r="AO510" s="27">
        <f t="shared" si="115"/>
        <v>2.3520746119751378E-2</v>
      </c>
      <c r="AP510" s="27">
        <f t="shared" si="115"/>
        <v>2.4042170927241719E-2</v>
      </c>
      <c r="AQ510" s="27">
        <f t="shared" si="115"/>
        <v>2.4581066666609655E-2</v>
      </c>
      <c r="AR510" s="27">
        <f t="shared" si="115"/>
        <v>2.5139494437274423E-2</v>
      </c>
      <c r="AS510" s="27">
        <f t="shared" si="115"/>
        <v>2.5695723039675093E-2</v>
      </c>
      <c r="AT510" s="27">
        <f t="shared" si="115"/>
        <v>2.5844121782943548E-2</v>
      </c>
      <c r="AU510" s="27">
        <f t="shared" si="115"/>
        <v>2.5929332929318261E-2</v>
      </c>
      <c r="AV510" s="27">
        <f t="shared" si="115"/>
        <v>2.6032989076284239E-2</v>
      </c>
      <c r="AW510" s="27">
        <f t="shared" si="115"/>
        <v>2.6117186926604932E-2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6.2662583649859674E-2</v>
      </c>
      <c r="T511" s="27">
        <f t="shared" si="115"/>
        <v>6.5113427585765701E-2</v>
      </c>
      <c r="U511" s="27">
        <f t="shared" si="115"/>
        <v>6.6324042430575644E-2</v>
      </c>
      <c r="V511" s="27">
        <f t="shared" si="115"/>
        <v>6.721179718972102E-2</v>
      </c>
      <c r="W511" s="27">
        <f t="shared" si="115"/>
        <v>6.8351430563140664E-2</v>
      </c>
      <c r="X511" s="27">
        <f t="shared" si="115"/>
        <v>6.9814658931880699E-2</v>
      </c>
      <c r="Y511" s="27">
        <f t="shared" si="115"/>
        <v>7.152953889480422E-2</v>
      </c>
      <c r="Z511" s="27">
        <f t="shared" si="115"/>
        <v>7.3469403329724778E-2</v>
      </c>
      <c r="AA511" s="27">
        <f t="shared" si="115"/>
        <v>7.5354340058875438E-2</v>
      </c>
      <c r="AB511" s="27">
        <f t="shared" si="115"/>
        <v>7.744978624638553E-2</v>
      </c>
      <c r="AC511" s="27">
        <f t="shared" si="115"/>
        <v>7.9516276184441403E-2</v>
      </c>
      <c r="AD511" s="27">
        <f t="shared" si="115"/>
        <v>8.2221450670965687E-2</v>
      </c>
      <c r="AE511" s="27">
        <f t="shared" si="115"/>
        <v>8.5110156975391468E-2</v>
      </c>
      <c r="AF511" s="27">
        <f t="shared" si="115"/>
        <v>8.8162906401611355E-2</v>
      </c>
      <c r="AG511" s="27">
        <f t="shared" si="115"/>
        <v>9.1731468510527575E-2</v>
      </c>
      <c r="AH511" s="27">
        <f t="shared" si="115"/>
        <v>9.5033435296642044E-2</v>
      </c>
      <c r="AI511" s="27">
        <f t="shared" si="115"/>
        <v>9.8686171415890145E-2</v>
      </c>
      <c r="AJ511" s="27">
        <f t="shared" si="115"/>
        <v>0.10271638887838552</v>
      </c>
      <c r="AK511" s="27">
        <f t="shared" si="115"/>
        <v>0.10641073086815458</v>
      </c>
      <c r="AL511" s="27">
        <f t="shared" si="115"/>
        <v>0.11012643944105664</v>
      </c>
      <c r="AM511" s="27">
        <f t="shared" si="115"/>
        <v>0.11387645593048562</v>
      </c>
      <c r="AN511" s="27">
        <f t="shared" si="115"/>
        <v>0.11794507301011529</v>
      </c>
      <c r="AO511" s="27">
        <f t="shared" si="115"/>
        <v>0.12176979246156994</v>
      </c>
      <c r="AP511" s="27">
        <f t="shared" si="115"/>
        <v>0.12571583068378467</v>
      </c>
      <c r="AQ511" s="27">
        <f t="shared" si="115"/>
        <v>0.1298019765957398</v>
      </c>
      <c r="AR511" s="27">
        <f t="shared" si="115"/>
        <v>0.13404772066906803</v>
      </c>
      <c r="AS511" s="27">
        <f t="shared" si="115"/>
        <v>0.13837604539416143</v>
      </c>
      <c r="AT511" s="27">
        <f t="shared" si="115"/>
        <v>0.1384566076883493</v>
      </c>
      <c r="AU511" s="27">
        <f t="shared" si="115"/>
        <v>0.13789178400551355</v>
      </c>
      <c r="AV511" s="27">
        <f t="shared" si="115"/>
        <v>0.13752412829636981</v>
      </c>
      <c r="AW511" s="27">
        <f t="shared" si="115"/>
        <v>0.13696568259591657</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6.6033099204763355</v>
      </c>
      <c r="U512" s="22">
        <f t="shared" si="116"/>
        <v>6.6015814291429846</v>
      </c>
      <c r="V512" s="22">
        <f t="shared" si="116"/>
        <v>6.6004302883480781</v>
      </c>
      <c r="W512" s="22">
        <f t="shared" si="116"/>
        <v>6.5994333251476958</v>
      </c>
      <c r="X512" s="22">
        <f t="shared" si="116"/>
        <v>6.5983312324657941</v>
      </c>
      <c r="Y512" s="22">
        <f t="shared" si="116"/>
        <v>6.5970938088638196</v>
      </c>
      <c r="Z512" s="22">
        <f t="shared" si="116"/>
        <v>6.5958022711116762</v>
      </c>
      <c r="AA512" s="22">
        <f t="shared" si="116"/>
        <v>6.5944237811394926</v>
      </c>
      <c r="AB512" s="22">
        <f t="shared" si="116"/>
        <v>6.5930816986052285</v>
      </c>
      <c r="AC512" s="22">
        <f t="shared" si="116"/>
        <v>6.5916618135661622</v>
      </c>
      <c r="AD512" s="22">
        <f t="shared" si="116"/>
        <v>6.5902678805818455</v>
      </c>
      <c r="AE512" s="22">
        <f t="shared" si="116"/>
        <v>6.5886559093377075</v>
      </c>
      <c r="AF512" s="22">
        <f t="shared" si="116"/>
        <v>6.5869872877506541</v>
      </c>
      <c r="AG512" s="22">
        <f t="shared" si="116"/>
        <v>6.5852727991652529</v>
      </c>
      <c r="AH512" s="22">
        <f t="shared" si="116"/>
        <v>6.5833751540091709</v>
      </c>
      <c r="AI512" s="22">
        <f t="shared" si="116"/>
        <v>6.5816098395690394</v>
      </c>
      <c r="AJ512" s="22">
        <f t="shared" si="116"/>
        <v>6.5797638880913212</v>
      </c>
      <c r="AK512" s="22">
        <f t="shared" si="116"/>
        <v>6.5778024658613186</v>
      </c>
      <c r="AL512" s="22">
        <f t="shared" si="116"/>
        <v>6.5759967371619705</v>
      </c>
      <c r="AM512" s="22">
        <f t="shared" si="116"/>
        <v>6.5742092862125618</v>
      </c>
      <c r="AN512" s="22">
        <f t="shared" si="116"/>
        <v>6.572435192444595</v>
      </c>
      <c r="AO512" s="22">
        <f t="shared" si="116"/>
        <v>6.5705997240052723</v>
      </c>
      <c r="AP512" s="22">
        <f t="shared" si="116"/>
        <v>6.5688763640687018</v>
      </c>
      <c r="AQ512" s="22">
        <f t="shared" si="116"/>
        <v>6.5671358006629958</v>
      </c>
      <c r="AR512" s="22">
        <f t="shared" si="116"/>
        <v>6.5653731541106506</v>
      </c>
      <c r="AS512" s="22">
        <f t="shared" si="116"/>
        <v>6.5635837085441313</v>
      </c>
      <c r="AT512" s="22">
        <f t="shared" si="116"/>
        <v>6.561817680487712</v>
      </c>
      <c r="AU512" s="22">
        <f t="shared" si="116"/>
        <v>6.5614399445608402</v>
      </c>
      <c r="AV512" s="22">
        <f t="shared" si="116"/>
        <v>6.5612746151081058</v>
      </c>
      <c r="AW512" s="22">
        <f t="shared" si="116"/>
        <v>6.5610489958991902</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4.3581845475143821E-2</v>
      </c>
      <c r="U513" s="22">
        <f t="shared" si="117"/>
        <v>4.3570437432343706E-2</v>
      </c>
      <c r="V513" s="22">
        <f t="shared" si="117"/>
        <v>4.3562839903097318E-2</v>
      </c>
      <c r="W513" s="22">
        <f t="shared" si="117"/>
        <v>4.3556259945974792E-2</v>
      </c>
      <c r="X513" s="22">
        <f t="shared" si="117"/>
        <v>4.3548986134274249E-2</v>
      </c>
      <c r="Y513" s="22">
        <f t="shared" si="117"/>
        <v>4.3540819138501219E-2</v>
      </c>
      <c r="Z513" s="22">
        <f t="shared" si="117"/>
        <v>4.3532294989337063E-2</v>
      </c>
      <c r="AA513" s="22">
        <f t="shared" si="116"/>
        <v>4.3523196955520663E-2</v>
      </c>
      <c r="AB513" s="22">
        <f t="shared" si="116"/>
        <v>4.3514339210794527E-2</v>
      </c>
      <c r="AC513" s="22">
        <f t="shared" si="116"/>
        <v>4.3504967969536679E-2</v>
      </c>
      <c r="AD513" s="22">
        <f t="shared" si="116"/>
        <v>4.3495768011840193E-2</v>
      </c>
      <c r="AE513" s="22">
        <f t="shared" si="116"/>
        <v>4.3485129001628875E-2</v>
      </c>
      <c r="AF513" s="22">
        <f t="shared" si="116"/>
        <v>4.3474116099154338E-2</v>
      </c>
      <c r="AG513" s="22">
        <f t="shared" si="116"/>
        <v>4.3462800474490679E-2</v>
      </c>
      <c r="AH513" s="22">
        <f t="shared" si="116"/>
        <v>4.345027601646053E-2</v>
      </c>
      <c r="AI513" s="22">
        <f t="shared" si="116"/>
        <v>4.3438624941155669E-2</v>
      </c>
      <c r="AJ513" s="22">
        <f t="shared" si="116"/>
        <v>4.3426441661402734E-2</v>
      </c>
      <c r="AK513" s="22">
        <f t="shared" si="116"/>
        <v>4.3413496274684708E-2</v>
      </c>
      <c r="AL513" s="22">
        <f t="shared" si="116"/>
        <v>4.3401578465269014E-2</v>
      </c>
      <c r="AM513" s="22">
        <f t="shared" si="116"/>
        <v>4.3389781289002914E-2</v>
      </c>
      <c r="AN513" s="22">
        <f t="shared" si="116"/>
        <v>4.3378072270134328E-2</v>
      </c>
      <c r="AO513" s="22">
        <f t="shared" si="116"/>
        <v>4.3365958178434805E-2</v>
      </c>
      <c r="AP513" s="22">
        <f t="shared" si="116"/>
        <v>4.3354584002853441E-2</v>
      </c>
      <c r="AQ513" s="22">
        <f t="shared" si="116"/>
        <v>4.3343096284375784E-2</v>
      </c>
      <c r="AR513" s="22">
        <f t="shared" si="116"/>
        <v>4.3331462817130295E-2</v>
      </c>
      <c r="AS513" s="22">
        <f t="shared" si="116"/>
        <v>4.3319652476391288E-2</v>
      </c>
      <c r="AT513" s="22">
        <f t="shared" si="116"/>
        <v>4.3307996691218917E-2</v>
      </c>
      <c r="AU513" s="22">
        <f t="shared" si="116"/>
        <v>4.3305503634101551E-2</v>
      </c>
      <c r="AV513" s="22">
        <f t="shared" si="116"/>
        <v>4.3304412459713511E-2</v>
      </c>
      <c r="AW513" s="22">
        <f t="shared" si="116"/>
        <v>4.3302923372934662E-2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2.9729846063632794</v>
      </c>
      <c r="U514" s="22">
        <f t="shared" si="116"/>
        <v>2.9858888092104952</v>
      </c>
      <c r="V514" s="22">
        <f t="shared" si="116"/>
        <v>2.994482751243384</v>
      </c>
      <c r="W514" s="22">
        <f t="shared" si="116"/>
        <v>3.0019256669935159</v>
      </c>
      <c r="X514" s="22">
        <f t="shared" si="116"/>
        <v>3.0101534360596802</v>
      </c>
      <c r="Y514" s="22">
        <f t="shared" si="116"/>
        <v>3.0193915299162803</v>
      </c>
      <c r="Z514" s="22">
        <f t="shared" si="116"/>
        <v>3.0290336176820278</v>
      </c>
      <c r="AA514" s="22">
        <f t="shared" si="116"/>
        <v>3.0393248548324077</v>
      </c>
      <c r="AB514" s="22">
        <f t="shared" si="116"/>
        <v>3.0493442890787299</v>
      </c>
      <c r="AC514" s="22">
        <f t="shared" si="116"/>
        <v>3.0599445647123478</v>
      </c>
      <c r="AD514" s="22">
        <f t="shared" si="116"/>
        <v>3.0703510930171154</v>
      </c>
      <c r="AE514" s="22">
        <f t="shared" si="116"/>
        <v>3.0823854049727974</v>
      </c>
      <c r="AF514" s="22">
        <f t="shared" si="116"/>
        <v>3.0948426450058308</v>
      </c>
      <c r="AG514" s="22">
        <f t="shared" si="116"/>
        <v>3.1076423091165886</v>
      </c>
      <c r="AH514" s="22">
        <f t="shared" si="116"/>
        <v>3.1218093445848312</v>
      </c>
      <c r="AI514" s="22">
        <f t="shared" si="116"/>
        <v>3.1349884535482624</v>
      </c>
      <c r="AJ514" s="22">
        <f t="shared" si="116"/>
        <v>3.1487695653507739</v>
      </c>
      <c r="AK514" s="22">
        <f t="shared" si="116"/>
        <v>3.1634127341284399</v>
      </c>
      <c r="AL514" s="22">
        <f t="shared" si="116"/>
        <v>3.1768935592698964</v>
      </c>
      <c r="AM514" s="22">
        <f t="shared" si="116"/>
        <v>3.1902379302745891</v>
      </c>
      <c r="AN514" s="22">
        <f t="shared" si="116"/>
        <v>3.2034825820758996</v>
      </c>
      <c r="AO514" s="22">
        <f t="shared" si="116"/>
        <v>3.2171854318407167</v>
      </c>
      <c r="AP514" s="22">
        <f t="shared" si="116"/>
        <v>3.2300513257975854</v>
      </c>
      <c r="AQ514" s="22">
        <f t="shared" si="116"/>
        <v>3.2430456537541659</v>
      </c>
      <c r="AR514" s="22">
        <f t="shared" si="116"/>
        <v>3.2562048453685835</v>
      </c>
      <c r="AS514" s="22">
        <f t="shared" si="116"/>
        <v>3.2695641073613104</v>
      </c>
      <c r="AT514" s="22">
        <f t="shared" si="116"/>
        <v>3.2827485438893933</v>
      </c>
      <c r="AU514" s="22">
        <f t="shared" si="116"/>
        <v>3.2855685644061317</v>
      </c>
      <c r="AV514" s="22">
        <f t="shared" si="116"/>
        <v>3.2868028458592806</v>
      </c>
      <c r="AW514" s="22">
        <f t="shared" si="116"/>
        <v>3.2884872257470485</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0.32109186851981386</v>
      </c>
      <c r="T515" s="22">
        <f t="shared" si="116"/>
        <v>0.32450762661843541</v>
      </c>
      <c r="U515" s="22">
        <f t="shared" si="116"/>
        <v>0.32671293606933899</v>
      </c>
      <c r="V515" s="22">
        <f t="shared" si="116"/>
        <v>0.3286444924472629</v>
      </c>
      <c r="W515" s="22">
        <f t="shared" si="116"/>
        <v>0.33089544480926375</v>
      </c>
      <c r="X515" s="22">
        <f t="shared" si="116"/>
        <v>0.33354086202632599</v>
      </c>
      <c r="Y515" s="22">
        <f t="shared" si="116"/>
        <v>0.33618321131540696</v>
      </c>
      <c r="Z515" s="22">
        <f t="shared" si="116"/>
        <v>0.33911396218549422</v>
      </c>
      <c r="AA515" s="22">
        <f t="shared" si="116"/>
        <v>0.34203744019693921</v>
      </c>
      <c r="AB515" s="22">
        <f t="shared" si="116"/>
        <v>0.34523249396562056</v>
      </c>
      <c r="AC515" s="22">
        <f t="shared" si="116"/>
        <v>0.34844483048781344</v>
      </c>
      <c r="AD515" s="22">
        <f t="shared" si="116"/>
        <v>0.35212356988162091</v>
      </c>
      <c r="AE515" s="22">
        <f t="shared" si="116"/>
        <v>0.35604471124137788</v>
      </c>
      <c r="AF515" s="22">
        <f t="shared" si="116"/>
        <v>0.36018752070955157</v>
      </c>
      <c r="AG515" s="22">
        <f t="shared" si="116"/>
        <v>0.36493026610070783</v>
      </c>
      <c r="AH515" s="22">
        <f t="shared" si="116"/>
        <v>0.36943270164140701</v>
      </c>
      <c r="AI515" s="22">
        <f t="shared" si="116"/>
        <v>0.37411211339943246</v>
      </c>
      <c r="AJ515" s="22">
        <f t="shared" si="116"/>
        <v>0.37924380129659491</v>
      </c>
      <c r="AK515" s="22">
        <f t="shared" si="116"/>
        <v>0.38405465079467876</v>
      </c>
      <c r="AL515" s="22">
        <f t="shared" si="116"/>
        <v>0.38892994169237471</v>
      </c>
      <c r="AM515" s="22">
        <f t="shared" si="116"/>
        <v>0.39388299479692029</v>
      </c>
      <c r="AN515" s="22">
        <f t="shared" si="116"/>
        <v>0.39899469569302537</v>
      </c>
      <c r="AO515" s="22">
        <f t="shared" si="116"/>
        <v>0.40387757253852202</v>
      </c>
      <c r="AP515" s="22">
        <f t="shared" si="116"/>
        <v>0.40893063326779094</v>
      </c>
      <c r="AQ515" s="22">
        <f t="shared" si="116"/>
        <v>0.41417475515565388</v>
      </c>
      <c r="AR515" s="22">
        <f t="shared" si="116"/>
        <v>0.41963181941080846</v>
      </c>
      <c r="AS515" s="22">
        <f t="shared" si="116"/>
        <v>0.42498476263894219</v>
      </c>
      <c r="AT515" s="22">
        <f t="shared" si="116"/>
        <v>0.42565479043680976</v>
      </c>
      <c r="AU515" s="22">
        <f t="shared" si="116"/>
        <v>0.42561916614602696</v>
      </c>
      <c r="AV515" s="22">
        <f t="shared" si="116"/>
        <v>0.42581274064971009</v>
      </c>
      <c r="AW515" s="22">
        <f t="shared" si="116"/>
        <v>0.42580283623699361</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0.93886323614541067</v>
      </c>
      <c r="T516" s="22">
        <f t="shared" si="116"/>
        <v>0.94885081296305251</v>
      </c>
      <c r="U516" s="22">
        <f t="shared" si="116"/>
        <v>0.95529907332330999</v>
      </c>
      <c r="V516" s="22">
        <f t="shared" si="116"/>
        <v>0.96094688770159009</v>
      </c>
      <c r="W516" s="22">
        <f t="shared" si="116"/>
        <v>0.96752860659948492</v>
      </c>
      <c r="X516" s="22">
        <f t="shared" si="116"/>
        <v>0.97526372920104831</v>
      </c>
      <c r="Y516" s="22">
        <f t="shared" si="116"/>
        <v>0.98298988127088816</v>
      </c>
      <c r="Z516" s="22">
        <f t="shared" si="116"/>
        <v>0.99155931113191342</v>
      </c>
      <c r="AA516" s="22">
        <f t="shared" si="116"/>
        <v>1.0001074753668973</v>
      </c>
      <c r="AB516" s="22">
        <f t="shared" si="116"/>
        <v>1.0094497191762815</v>
      </c>
      <c r="AC516" s="22">
        <f t="shared" si="116"/>
        <v>1.0188424972516561</v>
      </c>
      <c r="AD516" s="22">
        <f t="shared" si="116"/>
        <v>1.0295990236879293</v>
      </c>
      <c r="AE516" s="22">
        <f t="shared" si="116"/>
        <v>1.0410643263858015</v>
      </c>
      <c r="AF516" s="22">
        <f t="shared" si="116"/>
        <v>1.0531777801520197</v>
      </c>
      <c r="AG516" s="22">
        <f t="shared" si="116"/>
        <v>1.0670454290173785</v>
      </c>
      <c r="AH516" s="22">
        <f t="shared" si="116"/>
        <v>1.0802104189056734</v>
      </c>
      <c r="AI516" s="22">
        <f t="shared" si="116"/>
        <v>1.0938928820793723</v>
      </c>
      <c r="AJ516" s="22">
        <f t="shared" si="116"/>
        <v>1.1088977874612125</v>
      </c>
      <c r="AK516" s="22">
        <f t="shared" si="116"/>
        <v>1.1229645707441436</v>
      </c>
      <c r="AL516" s="22">
        <f t="shared" si="116"/>
        <v>1.1372197787955385</v>
      </c>
      <c r="AM516" s="22">
        <f t="shared" si="116"/>
        <v>1.1517023612663144</v>
      </c>
      <c r="AN516" s="22">
        <f t="shared" si="116"/>
        <v>1.1666488252414009</v>
      </c>
      <c r="AO516" s="22">
        <f t="shared" si="116"/>
        <v>1.1809262143823829</v>
      </c>
      <c r="AP516" s="22">
        <f t="shared" si="116"/>
        <v>1.1957012162240381</v>
      </c>
      <c r="AQ516" s="22">
        <f t="shared" si="116"/>
        <v>1.2110348753075793</v>
      </c>
      <c r="AR516" s="22">
        <f t="shared" si="116"/>
        <v>1.2269911716475213</v>
      </c>
      <c r="AS516" s="22">
        <f t="shared" si="116"/>
        <v>1.2426430211485251</v>
      </c>
      <c r="AT516" s="22">
        <f t="shared" si="116"/>
        <v>1.244602162840631</v>
      </c>
      <c r="AU516" s="22">
        <f t="shared" si="116"/>
        <v>1.2444979984558897</v>
      </c>
      <c r="AV516" s="22">
        <f t="shared" si="116"/>
        <v>1.2450640046453363</v>
      </c>
      <c r="AW516" s="22">
        <f t="shared" si="116"/>
        <v>1.2450350444321179</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5.022388946097886E-2</v>
      </c>
      <c r="T517" s="22">
        <f t="shared" si="116"/>
        <v>5.0758168506914968E-2</v>
      </c>
      <c r="U517" s="22">
        <f t="shared" si="116"/>
        <v>5.1103114078411428E-2</v>
      </c>
      <c r="V517" s="22">
        <f t="shared" si="116"/>
        <v>5.1405240303095054E-2</v>
      </c>
      <c r="W517" s="22">
        <f t="shared" si="116"/>
        <v>5.1757325153864435E-2</v>
      </c>
      <c r="X517" s="22">
        <f t="shared" si="116"/>
        <v>5.2171110599445417E-2</v>
      </c>
      <c r="Y517" s="22">
        <f t="shared" si="116"/>
        <v>5.2584416172158512E-2</v>
      </c>
      <c r="Z517" s="22">
        <f t="shared" si="116"/>
        <v>5.3042832351974815E-2</v>
      </c>
      <c r="AA517" s="22">
        <f t="shared" si="116"/>
        <v>5.3500110940701687E-2</v>
      </c>
      <c r="AB517" s="22">
        <f t="shared" si="116"/>
        <v>5.3999868309332275E-2</v>
      </c>
      <c r="AC517" s="22">
        <f t="shared" si="116"/>
        <v>5.4502328976261692E-2</v>
      </c>
      <c r="AD517" s="22">
        <f t="shared" si="116"/>
        <v>5.5077742491160264E-2</v>
      </c>
      <c r="AE517" s="22">
        <f t="shared" si="116"/>
        <v>5.5691071539700619E-2</v>
      </c>
      <c r="AF517" s="22">
        <f t="shared" si="116"/>
        <v>5.633907301587196E-2</v>
      </c>
      <c r="AG517" s="22">
        <f t="shared" si="116"/>
        <v>5.7080914039019208E-2</v>
      </c>
      <c r="AH517" s="22">
        <f t="shared" si="116"/>
        <v>5.7785166768755676E-2</v>
      </c>
      <c r="AI517" s="22">
        <f t="shared" si="116"/>
        <v>5.8517101401547436E-2</v>
      </c>
      <c r="AJ517" s="22">
        <f t="shared" si="116"/>
        <v>5.9319779236035861E-2</v>
      </c>
      <c r="AK517" s="22">
        <f t="shared" si="116"/>
        <v>6.0072272827726626E-2</v>
      </c>
      <c r="AL517" s="22">
        <f t="shared" si="116"/>
        <v>6.0834846082118733E-2</v>
      </c>
      <c r="AM517" s="22">
        <f t="shared" si="116"/>
        <v>6.1609582585923126E-2</v>
      </c>
      <c r="AN517" s="22">
        <f t="shared" si="116"/>
        <v>6.2409134134665374E-2</v>
      </c>
      <c r="AO517" s="22">
        <f t="shared" si="116"/>
        <v>6.3172893952284884E-2</v>
      </c>
      <c r="AP517" s="22">
        <f t="shared" si="116"/>
        <v>6.3963273243658164E-2</v>
      </c>
      <c r="AQ517" s="22">
        <f t="shared" si="116"/>
        <v>6.4783537547547509E-2</v>
      </c>
      <c r="AR517" s="22">
        <f t="shared" si="116"/>
        <v>6.5637109433985444E-2</v>
      </c>
      <c r="AS517" s="22">
        <f t="shared" si="116"/>
        <v>6.6474395131128822E-2</v>
      </c>
      <c r="AT517" s="22">
        <f t="shared" si="116"/>
        <v>6.6579198165260492E-2</v>
      </c>
      <c r="AU517" s="22">
        <f t="shared" si="116"/>
        <v>6.6573625957995791E-2</v>
      </c>
      <c r="AV517" s="22">
        <f t="shared" si="116"/>
        <v>6.6603904097770117E-2</v>
      </c>
      <c r="AW517" s="22">
        <f t="shared" si="116"/>
        <v>6.6602354889651771E-2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0.3211051307968153</v>
      </c>
      <c r="T518" s="22">
        <f t="shared" si="116"/>
        <v>0.32629980914658957</v>
      </c>
      <c r="U518" s="22">
        <f t="shared" si="116"/>
        <v>0.32742452889570689</v>
      </c>
      <c r="V518" s="22">
        <f t="shared" si="116"/>
        <v>0.32749603015431444</v>
      </c>
      <c r="W518" s="22">
        <f t="shared" si="116"/>
        <v>0.32833171238494757</v>
      </c>
      <c r="X518" s="22">
        <f t="shared" si="116"/>
        <v>0.33012210463931546</v>
      </c>
      <c r="Y518" s="22">
        <f t="shared" si="116"/>
        <v>0.33232065310296099</v>
      </c>
      <c r="Z518" s="22">
        <f t="shared" si="116"/>
        <v>0.33511653092135701</v>
      </c>
      <c r="AA518" s="22">
        <f t="shared" si="116"/>
        <v>0.3376550052300456</v>
      </c>
      <c r="AB518" s="22">
        <f t="shared" si="116"/>
        <v>0.34071898728992239</v>
      </c>
      <c r="AC518" s="22">
        <f t="shared" si="116"/>
        <v>0.34359242997089789</v>
      </c>
      <c r="AD518" s="22">
        <f t="shared" si="116"/>
        <v>0.3450468089428213</v>
      </c>
      <c r="AE518" s="22">
        <f t="shared" si="116"/>
        <v>0.34674678745950149</v>
      </c>
      <c r="AF518" s="22">
        <f t="shared" si="116"/>
        <v>0.34860871277668409</v>
      </c>
      <c r="AG518" s="22">
        <f t="shared" si="116"/>
        <v>0.35154501529113319</v>
      </c>
      <c r="AH518" s="22">
        <f t="shared" si="116"/>
        <v>0.35342544830080913</v>
      </c>
      <c r="AI518" s="22">
        <f t="shared" si="116"/>
        <v>0.35569337430763925</v>
      </c>
      <c r="AJ518" s="22">
        <f t="shared" si="116"/>
        <v>0.35854905837825068</v>
      </c>
      <c r="AK518" s="22">
        <f t="shared" si="116"/>
        <v>0.36018592393981635</v>
      </c>
      <c r="AL518" s="22">
        <f t="shared" si="116"/>
        <v>0.36151643092820246</v>
      </c>
      <c r="AM518" s="22">
        <f t="shared" si="116"/>
        <v>0.36256946478976249</v>
      </c>
      <c r="AN518" s="22">
        <f t="shared" si="116"/>
        <v>0.36569795335814526</v>
      </c>
      <c r="AO518" s="22">
        <f t="shared" si="116"/>
        <v>0.36797828035026048</v>
      </c>
      <c r="AP518" s="22">
        <f t="shared" si="116"/>
        <v>0.37025150474806157</v>
      </c>
      <c r="AQ518" s="22">
        <f t="shared" si="116"/>
        <v>0.37254510388238549</v>
      </c>
      <c r="AR518" s="22">
        <f t="shared" si="116"/>
        <v>0.37488517609095873</v>
      </c>
      <c r="AS518" s="22">
        <f t="shared" si="116"/>
        <v>0.37695584620034367</v>
      </c>
      <c r="AT518" s="22">
        <f t="shared" si="116"/>
        <v>0.37000533335578462</v>
      </c>
      <c r="AU518" s="22">
        <f t="shared" si="116"/>
        <v>0.36179439525146212</v>
      </c>
      <c r="AV518" s="22">
        <f t="shared" si="116"/>
        <v>0.35406056810812181</v>
      </c>
      <c r="AW518" s="22">
        <f t="shared" si="116"/>
        <v>0.3460290882482005</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2.1355901515471039</v>
      </c>
      <c r="T519" s="22">
        <f t="shared" si="118"/>
        <v>2.1701386618642835</v>
      </c>
      <c r="U519" s="22">
        <f t="shared" si="118"/>
        <v>2.177618892446413</v>
      </c>
      <c r="V519" s="22">
        <f t="shared" si="118"/>
        <v>2.1780944294872784</v>
      </c>
      <c r="W519" s="22">
        <f t="shared" si="118"/>
        <v>2.1836523436107127</v>
      </c>
      <c r="X519" s="22">
        <f t="shared" si="118"/>
        <v>2.1955597960277635</v>
      </c>
      <c r="Y519" s="22">
        <f t="shared" si="118"/>
        <v>2.210181793611576</v>
      </c>
      <c r="Z519" s="22">
        <f t="shared" si="118"/>
        <v>2.2287764797789351</v>
      </c>
      <c r="AA519" s="22">
        <f t="shared" si="118"/>
        <v>2.2456592393914581</v>
      </c>
      <c r="AB519" s="22">
        <f t="shared" si="118"/>
        <v>2.2660370200122562</v>
      </c>
      <c r="AC519" s="22">
        <f t="shared" si="118"/>
        <v>2.2851475707384279</v>
      </c>
      <c r="AD519" s="22">
        <f t="shared" si="118"/>
        <v>2.2948202826049413</v>
      </c>
      <c r="AE519" s="22">
        <f t="shared" si="118"/>
        <v>2.3061264157989352</v>
      </c>
      <c r="AF519" s="22">
        <f t="shared" si="118"/>
        <v>2.3185096167787025</v>
      </c>
      <c r="AG519" s="22">
        <f t="shared" si="118"/>
        <v>2.3380382325820674</v>
      </c>
      <c r="AH519" s="22">
        <f t="shared" si="118"/>
        <v>2.3505445236093796</v>
      </c>
      <c r="AI519" s="22">
        <f t="shared" si="118"/>
        <v>2.3656279339323647</v>
      </c>
      <c r="AJ519" s="22">
        <f t="shared" si="118"/>
        <v>2.3846203765694365</v>
      </c>
      <c r="AK519" s="22">
        <f t="shared" si="118"/>
        <v>2.3955067612373226</v>
      </c>
      <c r="AL519" s="22">
        <f t="shared" si="118"/>
        <v>2.404355631431053</v>
      </c>
      <c r="AM519" s="22">
        <f t="shared" si="118"/>
        <v>2.4113590970512155</v>
      </c>
      <c r="AN519" s="22">
        <f t="shared" si="118"/>
        <v>2.4321658943742195</v>
      </c>
      <c r="AO519" s="22">
        <f t="shared" si="118"/>
        <v>2.4473317805579247</v>
      </c>
      <c r="AP519" s="22">
        <f t="shared" si="118"/>
        <v>2.4624504291580069</v>
      </c>
      <c r="AQ519" s="22">
        <f t="shared" si="118"/>
        <v>2.4777045850498927</v>
      </c>
      <c r="AR519" s="22">
        <f t="shared" si="118"/>
        <v>2.4932678217697091</v>
      </c>
      <c r="AS519" s="22">
        <f t="shared" si="118"/>
        <v>2.5070393323081173</v>
      </c>
      <c r="AT519" s="22">
        <f t="shared" si="118"/>
        <v>2.4608132046152709</v>
      </c>
      <c r="AU519" s="22">
        <f t="shared" si="118"/>
        <v>2.4062043028296127</v>
      </c>
      <c r="AV519" s="22">
        <f t="shared" si="118"/>
        <v>2.3547685470691855</v>
      </c>
      <c r="AW519" s="22">
        <f t="shared" si="118"/>
        <v>2.3013531773158755</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0.38136130541954277</v>
      </c>
      <c r="T520" s="22">
        <f t="shared" si="118"/>
        <v>0.39686743839372168</v>
      </c>
      <c r="U520" s="22">
        <f t="shared" si="118"/>
        <v>0.40769820864829881</v>
      </c>
      <c r="V520" s="22">
        <f t="shared" si="118"/>
        <v>0.41735386666412772</v>
      </c>
      <c r="W520" s="22">
        <f t="shared" si="118"/>
        <v>0.42811934365181809</v>
      </c>
      <c r="X520" s="22">
        <f t="shared" si="118"/>
        <v>0.44032457100839445</v>
      </c>
      <c r="Y520" s="22">
        <f t="shared" si="118"/>
        <v>0.4533186301639216</v>
      </c>
      <c r="Z520" s="22">
        <f t="shared" si="118"/>
        <v>0.46741190669069893</v>
      </c>
      <c r="AA520" s="22">
        <f t="shared" si="118"/>
        <v>0.48145089919731759</v>
      </c>
      <c r="AB520" s="22">
        <f t="shared" si="118"/>
        <v>0.49656267378417646</v>
      </c>
      <c r="AC520" s="22">
        <f t="shared" si="118"/>
        <v>0.51174141775167759</v>
      </c>
      <c r="AD520" s="22">
        <f t="shared" si="118"/>
        <v>0.53095011461855668</v>
      </c>
      <c r="AE520" s="22">
        <f t="shared" si="118"/>
        <v>0.55129441811355295</v>
      </c>
      <c r="AF520" s="22">
        <f t="shared" si="118"/>
        <v>0.57271756003309793</v>
      </c>
      <c r="AG520" s="22">
        <f t="shared" si="118"/>
        <v>0.59684122474230139</v>
      </c>
      <c r="AH520" s="22">
        <f t="shared" si="118"/>
        <v>0.62016113785771598</v>
      </c>
      <c r="AI520" s="22">
        <f t="shared" si="118"/>
        <v>0.64516881522095104</v>
      </c>
      <c r="AJ520" s="22">
        <f t="shared" si="118"/>
        <v>0.67236920591887095</v>
      </c>
      <c r="AK520" s="22">
        <f t="shared" si="118"/>
        <v>0.69843698474459193</v>
      </c>
      <c r="AL520" s="22">
        <f t="shared" si="118"/>
        <v>0.72503403926522347</v>
      </c>
      <c r="AM520" s="22">
        <f t="shared" si="118"/>
        <v>0.7522274612927079</v>
      </c>
      <c r="AN520" s="22">
        <f t="shared" si="118"/>
        <v>0.78012558800608989</v>
      </c>
      <c r="AO520" s="22">
        <f t="shared" si="118"/>
        <v>0.80721534484276947</v>
      </c>
      <c r="AP520" s="22">
        <f t="shared" si="118"/>
        <v>0.83528726164502387</v>
      </c>
      <c r="AQ520" s="22">
        <f t="shared" si="118"/>
        <v>0.86445353294815874</v>
      </c>
      <c r="AR520" s="22">
        <f t="shared" si="118"/>
        <v>0.89483347499380606</v>
      </c>
      <c r="AS520" s="22">
        <f t="shared" si="118"/>
        <v>0.92571751036864225</v>
      </c>
      <c r="AT520" s="22">
        <f t="shared" si="118"/>
        <v>0.93499322137570196</v>
      </c>
      <c r="AU520" s="22">
        <f t="shared" si="118"/>
        <v>0.94091175837580598</v>
      </c>
      <c r="AV520" s="22">
        <f t="shared" si="118"/>
        <v>0.94783137802621698</v>
      </c>
      <c r="AW520" s="22">
        <f t="shared" si="118"/>
        <v>0.95371448005151704</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5.9540447084892777E-2</v>
      </c>
      <c r="T521" s="22">
        <f t="shared" si="118"/>
        <v>5.9630230365681533E-2</v>
      </c>
      <c r="U521" s="22">
        <f t="shared" si="118"/>
        <v>5.9730408767765364E-2</v>
      </c>
      <c r="V521" s="22">
        <f t="shared" si="118"/>
        <v>5.9843298292038202E-2</v>
      </c>
      <c r="W521" s="22">
        <f t="shared" si="118"/>
        <v>5.997014779285622E-2</v>
      </c>
      <c r="X521" s="22">
        <f t="shared" si="118"/>
        <v>6.0110531129603649E-2</v>
      </c>
      <c r="Y521" s="22">
        <f t="shared" si="118"/>
        <v>6.019703256221802E-2</v>
      </c>
      <c r="Z521" s="22">
        <f t="shared" si="118"/>
        <v>6.0294840563124154E-2</v>
      </c>
      <c r="AA521" s="22">
        <f t="shared" si="118"/>
        <v>6.0402436351888272E-2</v>
      </c>
      <c r="AB521" s="22">
        <f t="shared" si="118"/>
        <v>6.052030790668686E-2</v>
      </c>
      <c r="AC521" s="22">
        <f t="shared" si="118"/>
        <v>6.0647175721641591E-2</v>
      </c>
      <c r="AD521" s="22">
        <f t="shared" si="118"/>
        <v>6.073139270291688E-2</v>
      </c>
      <c r="AE521" s="22">
        <f t="shared" si="118"/>
        <v>6.0824161588876428E-2</v>
      </c>
      <c r="AF521" s="22">
        <f t="shared" si="118"/>
        <v>6.0925083904105781E-2</v>
      </c>
      <c r="AG521" s="22">
        <f t="shared" si="118"/>
        <v>6.1035145437939795E-2</v>
      </c>
      <c r="AH521" s="22">
        <f t="shared" si="118"/>
        <v>6.1151218645949836E-2</v>
      </c>
      <c r="AI521" s="22">
        <f t="shared" si="118"/>
        <v>6.1224612372745936E-2</v>
      </c>
      <c r="AJ521" s="22">
        <f t="shared" si="118"/>
        <v>6.130549937799374E-2</v>
      </c>
      <c r="AK521" s="22">
        <f t="shared" si="118"/>
        <v>6.1391029636631712E-2</v>
      </c>
      <c r="AL521" s="22">
        <f t="shared" si="118"/>
        <v>6.1482303459782041E-2</v>
      </c>
      <c r="AM521" s="22">
        <f t="shared" si="118"/>
        <v>6.1579173941604996E-2</v>
      </c>
      <c r="AN521" s="22">
        <f t="shared" si="118"/>
        <v>6.1635308394539241E-2</v>
      </c>
      <c r="AO521" s="22">
        <f t="shared" si="118"/>
        <v>6.169536467209745E-2</v>
      </c>
      <c r="AP521" s="22">
        <f t="shared" si="118"/>
        <v>6.1760532669084642E-2</v>
      </c>
      <c r="AQ521" s="22">
        <f t="shared" si="118"/>
        <v>6.183073050182504E-2</v>
      </c>
      <c r="AR521" s="22">
        <f t="shared" si="118"/>
        <v>6.1905889896205053E-2</v>
      </c>
      <c r="AS521" s="22">
        <f t="shared" si="118"/>
        <v>6.1937913834518382E-2</v>
      </c>
      <c r="AT521" s="22">
        <f t="shared" si="118"/>
        <v>6.1957830754164368E-2</v>
      </c>
      <c r="AU521" s="22">
        <f t="shared" si="118"/>
        <v>6.1978999509095439E-2</v>
      </c>
      <c r="AV521" s="22">
        <f t="shared" si="118"/>
        <v>6.2004471051411582E-2</v>
      </c>
      <c r="AW521" s="22">
        <f t="shared" si="118"/>
        <v>6.2032669331591198E-2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4.8457830523984648E-2</v>
      </c>
      <c r="T522" s="22">
        <f t="shared" si="118"/>
        <v>4.853090191019957E-2</v>
      </c>
      <c r="U522" s="22">
        <f t="shared" si="118"/>
        <v>4.8612433512127601E-2</v>
      </c>
      <c r="V522" s="22">
        <f t="shared" si="118"/>
        <v>4.8704310239679652E-2</v>
      </c>
      <c r="W522" s="22">
        <f t="shared" si="118"/>
        <v>4.8807548490543425E-2</v>
      </c>
      <c r="X522" s="22">
        <f t="shared" si="118"/>
        <v>4.8921801444183483E-2</v>
      </c>
      <c r="Y522" s="22">
        <f t="shared" si="118"/>
        <v>4.8992201852089926E-2</v>
      </c>
      <c r="Z522" s="22">
        <f t="shared" si="118"/>
        <v>4.907180426967072E-2</v>
      </c>
      <c r="AA522" s="22">
        <f t="shared" si="118"/>
        <v>4.9159372616102391E-2</v>
      </c>
      <c r="AB522" s="22">
        <f t="shared" si="118"/>
        <v>4.9255304039289127E-2</v>
      </c>
      <c r="AC522" s="22">
        <f t="shared" si="118"/>
        <v>4.9358557195370738E-2</v>
      </c>
      <c r="AD522" s="22">
        <f t="shared" si="118"/>
        <v>4.9427098370415333E-2</v>
      </c>
      <c r="AE522" s="22">
        <f t="shared" si="118"/>
        <v>4.950259963340245E-2</v>
      </c>
      <c r="AF522" s="22">
        <f t="shared" si="118"/>
        <v>4.9584736679509925E-2</v>
      </c>
      <c r="AG522" s="22">
        <f t="shared" si="118"/>
        <v>4.9674311807256864E-2</v>
      </c>
      <c r="AH522" s="22">
        <f t="shared" si="118"/>
        <v>4.9768779620609112E-2</v>
      </c>
      <c r="AI522" s="22">
        <f t="shared" si="118"/>
        <v>4.9828512137725399E-2</v>
      </c>
      <c r="AJ522" s="22">
        <f t="shared" si="118"/>
        <v>4.9894343164931201E-2</v>
      </c>
      <c r="AK522" s="22">
        <f t="shared" si="118"/>
        <v>4.9963953169233688E-2</v>
      </c>
      <c r="AL522" s="22">
        <f t="shared" si="118"/>
        <v>5.0038237654319737E-2</v>
      </c>
      <c r="AM522" s="22">
        <f t="shared" si="118"/>
        <v>5.0117077058804894E-2</v>
      </c>
      <c r="AN522" s="22">
        <f t="shared" si="118"/>
        <v>5.0162762873071046E-2</v>
      </c>
      <c r="AO522" s="22">
        <f t="shared" si="118"/>
        <v>5.0211640519482875E-2</v>
      </c>
      <c r="AP522" s="22">
        <f t="shared" si="118"/>
        <v>5.0264678410667847E-2</v>
      </c>
      <c r="AQ522" s="22">
        <f t="shared" si="118"/>
        <v>5.0321809904444424E-2</v>
      </c>
      <c r="AR522" s="22">
        <f t="shared" si="118"/>
        <v>5.0382979434964732E-2</v>
      </c>
      <c r="AS522" s="22">
        <f t="shared" si="118"/>
        <v>5.040904256770011E-2</v>
      </c>
      <c r="AT522" s="22">
        <f t="shared" si="118"/>
        <v>5.0425252232961591E-2</v>
      </c>
      <c r="AU522" s="22">
        <f t="shared" si="118"/>
        <v>5.0442480721981674E-2</v>
      </c>
      <c r="AV522" s="22">
        <f t="shared" si="118"/>
        <v>5.0463211095050267E-2</v>
      </c>
      <c r="AW522" s="22">
        <f t="shared" si="118"/>
        <v>5.0486160662091037E-2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7.5100229270345445E-3</v>
      </c>
      <c r="T523" s="22">
        <f t="shared" si="118"/>
        <v>7.5316717321164718E-3</v>
      </c>
      <c r="U523" s="22">
        <f t="shared" si="118"/>
        <v>7.5546848153573813E-3</v>
      </c>
      <c r="V523" s="22">
        <f t="shared" si="118"/>
        <v>7.5795408239615622E-3</v>
      </c>
      <c r="W523" s="22">
        <f t="shared" si="118"/>
        <v>7.6065061253787489E-3</v>
      </c>
      <c r="X523" s="22">
        <f t="shared" si="118"/>
        <v>7.6355232877915701E-3</v>
      </c>
      <c r="Y523" s="22">
        <f t="shared" si="118"/>
        <v>7.653881543176368E-3</v>
      </c>
      <c r="Z523" s="22">
        <f t="shared" si="118"/>
        <v>7.6739659947244309E-3</v>
      </c>
      <c r="AA523" s="22">
        <f t="shared" si="118"/>
        <v>7.6955059720922193E-3</v>
      </c>
      <c r="AB523" s="22">
        <f t="shared" si="118"/>
        <v>7.7186074031345758E-3</v>
      </c>
      <c r="AC523" s="22">
        <f t="shared" si="118"/>
        <v>7.7430424878109768E-3</v>
      </c>
      <c r="AD523" s="22">
        <f t="shared" si="118"/>
        <v>7.7591743138880238E-3</v>
      </c>
      <c r="AE523" s="22">
        <f t="shared" si="118"/>
        <v>7.7766174863464843E-3</v>
      </c>
      <c r="AF523" s="22">
        <f t="shared" si="118"/>
        <v>7.7953056430677134E-3</v>
      </c>
      <c r="AG523" s="22">
        <f t="shared" si="118"/>
        <v>7.8154288844173875E-3</v>
      </c>
      <c r="AH523" s="22">
        <f t="shared" si="118"/>
        <v>7.8364125046315979E-3</v>
      </c>
      <c r="AI523" s="22">
        <f t="shared" si="118"/>
        <v>7.8492568194219129E-3</v>
      </c>
      <c r="AJ523" s="22">
        <f t="shared" si="118"/>
        <v>7.8632826348492592E-3</v>
      </c>
      <c r="AK523" s="22">
        <f t="shared" si="118"/>
        <v>7.8779680118051809E-3</v>
      </c>
      <c r="AL523" s="22">
        <f t="shared" si="118"/>
        <v>7.8935209316885972E-3</v>
      </c>
      <c r="AM523" s="22">
        <f t="shared" si="118"/>
        <v>7.9099182654546775E-3</v>
      </c>
      <c r="AN523" s="22">
        <f t="shared" si="118"/>
        <v>7.9186703081517412E-3</v>
      </c>
      <c r="AO523" s="22">
        <f t="shared" si="118"/>
        <v>7.9279963078171065E-3</v>
      </c>
      <c r="AP523" s="22">
        <f t="shared" si="118"/>
        <v>7.9381170913952505E-3</v>
      </c>
      <c r="AQ523" s="22">
        <f t="shared" si="118"/>
        <v>7.9490196833540555E-3</v>
      </c>
      <c r="AR523" s="22">
        <f t="shared" si="118"/>
        <v>7.9606933562777829E-3</v>
      </c>
      <c r="AS523" s="22">
        <f t="shared" si="118"/>
        <v>7.964397549016471E-3</v>
      </c>
      <c r="AT523" s="22">
        <f t="shared" si="118"/>
        <v>7.9658067695104438E-3</v>
      </c>
      <c r="AU523" s="22">
        <f t="shared" si="118"/>
        <v>7.9673565963704236E-3</v>
      </c>
      <c r="AV523" s="22">
        <f t="shared" si="118"/>
        <v>7.9696020827684667E-3</v>
      </c>
      <c r="AW523" s="22">
        <f t="shared" si="118"/>
        <v>7.9722589408630137E-3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9.0616382708893453E-2</v>
      </c>
      <c r="T524" s="22">
        <f t="shared" si="118"/>
        <v>9.0877598476881649E-2</v>
      </c>
      <c r="U524" s="22">
        <f t="shared" si="118"/>
        <v>9.1155275706169825E-2</v>
      </c>
      <c r="V524" s="22">
        <f t="shared" si="118"/>
        <v>9.1455189782355117E-2</v>
      </c>
      <c r="W524" s="22">
        <f t="shared" si="118"/>
        <v>9.1780554710907389E-2</v>
      </c>
      <c r="X524" s="22">
        <f t="shared" si="118"/>
        <v>9.2130677516106943E-2</v>
      </c>
      <c r="Y524" s="22">
        <f t="shared" si="118"/>
        <v>9.2352189316001462E-2</v>
      </c>
      <c r="Z524" s="22">
        <f t="shared" si="118"/>
        <v>9.2594529501332429E-2</v>
      </c>
      <c r="AA524" s="22">
        <f t="shared" si="118"/>
        <v>9.2854432147657803E-2</v>
      </c>
      <c r="AB524" s="22">
        <f t="shared" si="118"/>
        <v>9.3133175386765854E-2</v>
      </c>
      <c r="AC524" s="22">
        <f t="shared" si="118"/>
        <v>9.3428010569837058E-2</v>
      </c>
      <c r="AD524" s="22">
        <f t="shared" si="118"/>
        <v>9.3622658141461465E-2</v>
      </c>
      <c r="AE524" s="22">
        <f t="shared" si="118"/>
        <v>9.3833128496413801E-2</v>
      </c>
      <c r="AF524" s="22">
        <f t="shared" si="118"/>
        <v>9.4058620905428741E-2</v>
      </c>
      <c r="AG524" s="22">
        <f t="shared" si="118"/>
        <v>9.430142913080998E-2</v>
      </c>
      <c r="AH524" s="22">
        <f t="shared" si="118"/>
        <v>9.455461873867442E-2</v>
      </c>
      <c r="AI524" s="22">
        <f t="shared" si="118"/>
        <v>9.4709599003845527E-2</v>
      </c>
      <c r="AJ524" s="22">
        <f t="shared" si="118"/>
        <v>9.4878835325880345E-2</v>
      </c>
      <c r="AK524" s="22">
        <f t="shared" si="118"/>
        <v>9.5056029956494814E-2</v>
      </c>
      <c r="AL524" s="22">
        <f t="shared" si="118"/>
        <v>9.5243692411601744E-2</v>
      </c>
      <c r="AM524" s="22">
        <f t="shared" si="118"/>
        <v>9.5441543614772348E-2</v>
      </c>
      <c r="AN524" s="22">
        <f t="shared" si="118"/>
        <v>9.5547146281798376E-2</v>
      </c>
      <c r="AO524" s="22">
        <f t="shared" si="118"/>
        <v>9.5659674347695206E-2</v>
      </c>
      <c r="AP524" s="22">
        <f t="shared" si="118"/>
        <v>9.5781792323491169E-2</v>
      </c>
      <c r="AQ524" s="22">
        <f t="shared" si="118"/>
        <v>9.5913343645645174E-2</v>
      </c>
      <c r="AR524" s="22">
        <f t="shared" si="118"/>
        <v>9.6054198876521613E-2</v>
      </c>
      <c r="AS524" s="22">
        <f t="shared" si="118"/>
        <v>9.609889388612379E-2</v>
      </c>
      <c r="AT524" s="22">
        <f t="shared" si="118"/>
        <v>9.611589762430725E-2</v>
      </c>
      <c r="AU524" s="22">
        <f t="shared" si="118"/>
        <v>9.6134597927254498E-2</v>
      </c>
      <c r="AV524" s="22">
        <f t="shared" si="118"/>
        <v>9.6161692099507992E-2</v>
      </c>
      <c r="AW524" s="22">
        <f t="shared" si="118"/>
        <v>9.6193749907085666E-2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0.10373937151897396</v>
      </c>
      <c r="T527" s="22">
        <f t="shared" si="119"/>
        <v>0.10504797783019051</v>
      </c>
      <c r="U527" s="22">
        <f t="shared" si="119"/>
        <v>0.10502629496089162</v>
      </c>
      <c r="V527" s="22">
        <f t="shared" si="119"/>
        <v>0.1046742476688496</v>
      </c>
      <c r="W527" s="22">
        <f t="shared" si="119"/>
        <v>0.10459017911356595</v>
      </c>
      <c r="X527" s="22">
        <f t="shared" si="119"/>
        <v>0.10483449752885149</v>
      </c>
      <c r="Y527" s="22">
        <f t="shared" si="119"/>
        <v>0.10526185437071776</v>
      </c>
      <c r="Z527" s="22">
        <f t="shared" si="119"/>
        <v>0.10589617703735173</v>
      </c>
      <c r="AA527" s="22">
        <f t="shared" si="119"/>
        <v>0.10645664644841928</v>
      </c>
      <c r="AB527" s="22">
        <f t="shared" si="119"/>
        <v>0.10719883757859007</v>
      </c>
      <c r="AC527" s="22">
        <f t="shared" si="119"/>
        <v>0.10788811194729465</v>
      </c>
      <c r="AD527" s="22">
        <f t="shared" si="119"/>
        <v>0.1091038244647865</v>
      </c>
      <c r="AE527" s="22">
        <f t="shared" si="119"/>
        <v>0.11044898988150205</v>
      </c>
      <c r="AF527" s="22">
        <f t="shared" si="119"/>
        <v>0.11189945655820543</v>
      </c>
      <c r="AG527" s="22">
        <f t="shared" si="119"/>
        <v>0.11376577757246964</v>
      </c>
      <c r="AH527" s="22">
        <f t="shared" si="119"/>
        <v>0.11533641810897417</v>
      </c>
      <c r="AI527" s="22">
        <f t="shared" si="119"/>
        <v>0.11712268135039311</v>
      </c>
      <c r="AJ527" s="22">
        <f t="shared" si="119"/>
        <v>0.11917617860235387</v>
      </c>
      <c r="AK527" s="22">
        <f t="shared" si="119"/>
        <v>0.12087559132388727</v>
      </c>
      <c r="AL527" s="22">
        <f t="shared" si="119"/>
        <v>0.12253362683439008</v>
      </c>
      <c r="AM527" s="22">
        <f t="shared" si="119"/>
        <v>0.12416077720283632</v>
      </c>
      <c r="AN527" s="22">
        <f t="shared" si="119"/>
        <v>0.12595653170767893</v>
      </c>
      <c r="AO527" s="22">
        <f t="shared" si="119"/>
        <v>0.12748901145113314</v>
      </c>
      <c r="AP527" s="22">
        <f t="shared" si="119"/>
        <v>0.12905901172767434</v>
      </c>
      <c r="AQ527" s="22">
        <f t="shared" si="119"/>
        <v>0.13067807527102665</v>
      </c>
      <c r="AR527" s="22">
        <f t="shared" si="119"/>
        <v>0.13235759915470238</v>
      </c>
      <c r="AS527" s="22">
        <f t="shared" si="119"/>
        <v>0.13400231153975686</v>
      </c>
      <c r="AT527" s="22">
        <f t="shared" si="119"/>
        <v>0.13234442185593281</v>
      </c>
      <c r="AU527" s="22">
        <f t="shared" si="119"/>
        <v>0.13021756515841126</v>
      </c>
      <c r="AV527" s="22">
        <f t="shared" si="119"/>
        <v>0.12826513885154414</v>
      </c>
      <c r="AW527" s="22">
        <f t="shared" si="119"/>
        <v>0.12619646733614942</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2.6319074707598693E-2</v>
      </c>
      <c r="T528" s="22">
        <f t="shared" si="119"/>
        <v>2.665107312597589E-2</v>
      </c>
      <c r="U528" s="22">
        <f t="shared" si="119"/>
        <v>2.6645572099233621E-2</v>
      </c>
      <c r="V528" s="22">
        <f t="shared" si="119"/>
        <v>2.6556256356867022E-2</v>
      </c>
      <c r="W528" s="22">
        <f t="shared" si="119"/>
        <v>2.6534927843355968E-2</v>
      </c>
      <c r="X528" s="22">
        <f t="shared" si="119"/>
        <v>2.6596912358301347E-2</v>
      </c>
      <c r="Y528" s="22">
        <f t="shared" si="119"/>
        <v>2.6705334421045616E-2</v>
      </c>
      <c r="Z528" s="22">
        <f t="shared" si="119"/>
        <v>2.6866264503881229E-2</v>
      </c>
      <c r="AA528" s="22">
        <f t="shared" si="119"/>
        <v>2.7008457733753585E-2</v>
      </c>
      <c r="AB528" s="22">
        <f t="shared" si="119"/>
        <v>2.7196754457709631E-2</v>
      </c>
      <c r="AC528" s="22">
        <f t="shared" si="119"/>
        <v>2.7371625997206581E-2</v>
      </c>
      <c r="AD528" s="22">
        <f t="shared" si="119"/>
        <v>2.7680056905378978E-2</v>
      </c>
      <c r="AE528" s="22">
        <f t="shared" si="119"/>
        <v>2.8021330508430822E-2</v>
      </c>
      <c r="AF528" s="22">
        <f t="shared" si="119"/>
        <v>2.8389319443259262E-2</v>
      </c>
      <c r="AG528" s="22">
        <f t="shared" si="119"/>
        <v>2.8862812211564656E-2</v>
      </c>
      <c r="AH528" s="22">
        <f t="shared" si="119"/>
        <v>2.9261289713536844E-2</v>
      </c>
      <c r="AI528" s="22">
        <f t="shared" si="119"/>
        <v>2.9714471519151932E-2</v>
      </c>
      <c r="AJ528" s="22">
        <f t="shared" si="119"/>
        <v>3.0235451613737516E-2</v>
      </c>
      <c r="AK528" s="22">
        <f t="shared" si="119"/>
        <v>3.0666599110798456E-2</v>
      </c>
      <c r="AL528" s="22">
        <f t="shared" si="119"/>
        <v>3.108724905141232E-2</v>
      </c>
      <c r="AM528" s="22">
        <f t="shared" si="119"/>
        <v>3.1500063313544227E-2</v>
      </c>
      <c r="AN528" s="22">
        <f t="shared" si="119"/>
        <v>3.1955653088934513E-2</v>
      </c>
      <c r="AO528" s="22">
        <f t="shared" si="119"/>
        <v>3.2344449051983859E-2</v>
      </c>
      <c r="AP528" s="22">
        <f t="shared" si="119"/>
        <v>3.2742764117558373E-2</v>
      </c>
      <c r="AQ528" s="22">
        <f t="shared" si="119"/>
        <v>3.3153526721282502E-2</v>
      </c>
      <c r="AR528" s="22">
        <f t="shared" si="119"/>
        <v>3.3579628344228743E-2</v>
      </c>
      <c r="AS528" s="22">
        <f t="shared" si="119"/>
        <v>3.3996898157038859E-2</v>
      </c>
      <c r="AT528" s="22">
        <f t="shared" si="119"/>
        <v>3.3576285213210287E-2</v>
      </c>
      <c r="AU528" s="22">
        <f t="shared" si="119"/>
        <v>3.3036693547145599E-2</v>
      </c>
      <c r="AV528" s="22">
        <f t="shared" si="119"/>
        <v>3.2541355537293495E-2</v>
      </c>
      <c r="AW528" s="22">
        <f t="shared" si="119"/>
        <v>3.2016525674128216E-2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0.1694572187378483</v>
      </c>
      <c r="T529" s="22">
        <f t="shared" si="119"/>
        <v>0.17369427478210367</v>
      </c>
      <c r="U529" s="22">
        <f t="shared" si="119"/>
        <v>0.1768131057755892</v>
      </c>
      <c r="V529" s="22">
        <f t="shared" si="119"/>
        <v>0.17965074126679934</v>
      </c>
      <c r="W529" s="22">
        <f t="shared" si="119"/>
        <v>0.18274864304927863</v>
      </c>
      <c r="X529" s="22">
        <f t="shared" si="119"/>
        <v>0.1861825637635465</v>
      </c>
      <c r="Y529" s="22">
        <f t="shared" si="119"/>
        <v>0.18967611805415169</v>
      </c>
      <c r="Z529" s="22">
        <f t="shared" si="119"/>
        <v>0.19341928509397394</v>
      </c>
      <c r="AA529" s="22">
        <f t="shared" si="119"/>
        <v>0.19714095701524945</v>
      </c>
      <c r="AB529" s="22">
        <f t="shared" si="119"/>
        <v>0.20110384145707455</v>
      </c>
      <c r="AC529" s="22">
        <f t="shared" si="119"/>
        <v>0.2050726090672485</v>
      </c>
      <c r="AD529" s="22">
        <f t="shared" si="119"/>
        <v>0.20954316940380951</v>
      </c>
      <c r="AE529" s="22">
        <f t="shared" si="119"/>
        <v>0.21424057361919366</v>
      </c>
      <c r="AF529" s="22">
        <f t="shared" si="119"/>
        <v>0.21914846410917607</v>
      </c>
      <c r="AG529" s="22">
        <f t="shared" si="119"/>
        <v>0.2246325818312267</v>
      </c>
      <c r="AH529" s="22">
        <f t="shared" si="119"/>
        <v>0.22989125878958455</v>
      </c>
      <c r="AI529" s="22">
        <f t="shared" si="119"/>
        <v>0.23539239907576345</v>
      </c>
      <c r="AJ529" s="22">
        <f t="shared" si="119"/>
        <v>0.24133916380758769</v>
      </c>
      <c r="AK529" s="22">
        <f t="shared" si="119"/>
        <v>0.24698380632771536</v>
      </c>
      <c r="AL529" s="22">
        <f t="shared" si="119"/>
        <v>0.25269949014179416</v>
      </c>
      <c r="AM529" s="22">
        <f t="shared" si="119"/>
        <v>0.25850005270754473</v>
      </c>
      <c r="AN529" s="22">
        <f t="shared" si="119"/>
        <v>0.26452971480793125</v>
      </c>
      <c r="AO529" s="22">
        <f t="shared" si="119"/>
        <v>0.27034457580906046</v>
      </c>
      <c r="AP529" s="22">
        <f t="shared" si="119"/>
        <v>0.27633776869841881</v>
      </c>
      <c r="AQ529" s="22">
        <f t="shared" si="119"/>
        <v>0.28253177033948046</v>
      </c>
      <c r="AR529" s="22">
        <f t="shared" si="119"/>
        <v>0.28895027075659063</v>
      </c>
      <c r="AS529" s="22">
        <f t="shared" si="119"/>
        <v>0.29534349420295908</v>
      </c>
      <c r="AT529" s="22">
        <f t="shared" si="119"/>
        <v>0.29704917118681207</v>
      </c>
      <c r="AU529" s="22">
        <f t="shared" si="119"/>
        <v>0.29802857766922514</v>
      </c>
      <c r="AV529" s="22">
        <f t="shared" si="119"/>
        <v>0.29921998872986261</v>
      </c>
      <c r="AW529" s="22">
        <f t="shared" si="119"/>
        <v>0.30018774851150792</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0.69481186977108778</v>
      </c>
      <c r="T530" s="22">
        <f t="shared" si="119"/>
        <v>0.7219871849023497</v>
      </c>
      <c r="U530" s="22">
        <f t="shared" si="119"/>
        <v>0.73541065892626067</v>
      </c>
      <c r="V530" s="22">
        <f t="shared" si="119"/>
        <v>0.74525421321611574</v>
      </c>
      <c r="W530" s="22">
        <f t="shared" si="119"/>
        <v>0.75789063432929149</v>
      </c>
      <c r="X530" s="22">
        <f t="shared" si="119"/>
        <v>0.77411512396200799</v>
      </c>
      <c r="Y530" s="22">
        <f t="shared" si="119"/>
        <v>0.79312996318615692</v>
      </c>
      <c r="Z530" s="22">
        <f t="shared" si="119"/>
        <v>0.81463946306029111</v>
      </c>
      <c r="AA530" s="22">
        <f t="shared" si="119"/>
        <v>0.83553991651908022</v>
      </c>
      <c r="AB530" s="22">
        <f t="shared" si="119"/>
        <v>0.85877452956478462</v>
      </c>
      <c r="AC530" s="22">
        <f t="shared" si="119"/>
        <v>0.88168807149192097</v>
      </c>
      <c r="AD530" s="22">
        <f t="shared" si="119"/>
        <v>0.91168344087441522</v>
      </c>
      <c r="AE530" s="22">
        <f t="shared" si="119"/>
        <v>0.94371383783047957</v>
      </c>
      <c r="AF530" s="22">
        <f t="shared" si="119"/>
        <v>0.97756316885434025</v>
      </c>
      <c r="AG530" s="22">
        <f t="shared" si="119"/>
        <v>1.0171319061592836</v>
      </c>
      <c r="AH530" s="22">
        <f t="shared" si="119"/>
        <v>1.0537445956296347</v>
      </c>
      <c r="AI530" s="22">
        <f t="shared" si="119"/>
        <v>1.0942466666418447</v>
      </c>
      <c r="AJ530" s="22">
        <f t="shared" si="119"/>
        <v>1.1389343058612464</v>
      </c>
      <c r="AK530" s="22">
        <f t="shared" si="119"/>
        <v>1.1798977088359501</v>
      </c>
      <c r="AL530" s="22">
        <f t="shared" si="119"/>
        <v>1.2210980276017456</v>
      </c>
      <c r="AM530" s="22">
        <f t="shared" si="119"/>
        <v>1.2626787575514014</v>
      </c>
      <c r="AN530" s="22">
        <f t="shared" si="119"/>
        <v>1.3077921773279642</v>
      </c>
      <c r="AO530" s="22">
        <f t="shared" si="119"/>
        <v>1.3502012246194735</v>
      </c>
      <c r="AP530" s="22">
        <f t="shared" si="119"/>
        <v>1.3939554721411731</v>
      </c>
      <c r="AQ530" s="22">
        <f t="shared" si="119"/>
        <v>1.4392632541679586</v>
      </c>
      <c r="AR530" s="22">
        <f t="shared" si="119"/>
        <v>1.4863406838928872</v>
      </c>
      <c r="AS530" s="22">
        <f t="shared" si="119"/>
        <v>1.5343337799328283</v>
      </c>
      <c r="AT530" s="22">
        <f t="shared" si="119"/>
        <v>1.5352270664045529</v>
      </c>
      <c r="AU530" s="22">
        <f t="shared" si="119"/>
        <v>1.5289642190033834</v>
      </c>
      <c r="AV530" s="22">
        <f t="shared" si="119"/>
        <v>1.5248875988606585</v>
      </c>
      <c r="AW530" s="22">
        <f t="shared" si="119"/>
        <v>1.5186954714586725</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1.0853910244455613</v>
      </c>
      <c r="T532" s="22">
        <f t="shared" si="119"/>
        <v>1.09693735602665</v>
      </c>
      <c r="U532" s="22">
        <f t="shared" si="119"/>
        <v>1.1043919922812833</v>
      </c>
      <c r="V532" s="22">
        <f t="shared" si="119"/>
        <v>1.1109212574584857</v>
      </c>
      <c r="W532" s="22">
        <f t="shared" si="119"/>
        <v>1.1185301810398671</v>
      </c>
      <c r="X532" s="22">
        <f t="shared" si="119"/>
        <v>1.1274725193075703</v>
      </c>
      <c r="Y532" s="22">
        <f t="shared" si="119"/>
        <v>1.1364044870183674</v>
      </c>
      <c r="Z532" s="22">
        <f t="shared" si="119"/>
        <v>1.1463113423490328</v>
      </c>
      <c r="AA532" s="22">
        <f t="shared" si="119"/>
        <v>1.1561936131409218</v>
      </c>
      <c r="AB532" s="22">
        <f t="shared" si="119"/>
        <v>1.1669938950014815</v>
      </c>
      <c r="AC532" s="22">
        <f t="shared" si="119"/>
        <v>1.1778525979787933</v>
      </c>
      <c r="AD532" s="22">
        <f t="shared" si="119"/>
        <v>1.1902878886565658</v>
      </c>
      <c r="AE532" s="22">
        <f t="shared" si="119"/>
        <v>1.2035425738564178</v>
      </c>
      <c r="AF532" s="22">
        <f t="shared" ref="L532:AW539" si="120">AF1483</f>
        <v>1.2175465666497338</v>
      </c>
      <c r="AG532" s="22">
        <f t="shared" si="120"/>
        <v>1.233578530655929</v>
      </c>
      <c r="AH532" s="22">
        <f t="shared" si="120"/>
        <v>1.2487981721452868</v>
      </c>
      <c r="AI532" s="22">
        <f t="shared" si="120"/>
        <v>1.2646160486466733</v>
      </c>
      <c r="AJ532" s="22">
        <f t="shared" si="120"/>
        <v>1.2819627600707664</v>
      </c>
      <c r="AK532" s="22">
        <f t="shared" si="120"/>
        <v>1.2982249372764665</v>
      </c>
      <c r="AL532" s="22">
        <f t="shared" si="120"/>
        <v>1.3147049465844374</v>
      </c>
      <c r="AM532" s="22">
        <f t="shared" si="120"/>
        <v>1.3314478164928489</v>
      </c>
      <c r="AN532" s="22">
        <f t="shared" si="120"/>
        <v>1.3487269655969951</v>
      </c>
      <c r="AO532" s="22">
        <f t="shared" si="120"/>
        <v>1.3652326177831018</v>
      </c>
      <c r="AP532" s="22">
        <f t="shared" si="120"/>
        <v>1.3823135447676738</v>
      </c>
      <c r="AQ532" s="22">
        <f t="shared" si="120"/>
        <v>1.4000403182746579</v>
      </c>
      <c r="AR532" s="22">
        <f t="shared" si="120"/>
        <v>1.4184869036387528</v>
      </c>
      <c r="AS532" s="22">
        <f t="shared" si="120"/>
        <v>1.4365815273393354</v>
      </c>
      <c r="AT532" s="22">
        <f t="shared" si="120"/>
        <v>1.4388464310296312</v>
      </c>
      <c r="AU532" s="22">
        <f t="shared" si="120"/>
        <v>1.4387260097755952</v>
      </c>
      <c r="AV532" s="22">
        <f t="shared" si="120"/>
        <v>1.4393803521911404</v>
      </c>
      <c r="AW532" s="22">
        <f t="shared" si="120"/>
        <v>1.4393468721758584</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0.73915871398806998</v>
      </c>
      <c r="T533" s="22">
        <f t="shared" si="120"/>
        <v>0.74702184479580513</v>
      </c>
      <c r="U533" s="22">
        <f t="shared" si="120"/>
        <v>0.75209850309048576</v>
      </c>
      <c r="V533" s="22">
        <f t="shared" si="120"/>
        <v>0.75654497734996606</v>
      </c>
      <c r="W533" s="22">
        <f t="shared" si="120"/>
        <v>0.76172670636980955</v>
      </c>
      <c r="X533" s="22">
        <f t="shared" si="120"/>
        <v>0.76781649991437861</v>
      </c>
      <c r="Y533" s="22">
        <f t="shared" si="120"/>
        <v>0.77389923103873848</v>
      </c>
      <c r="Z533" s="22">
        <f t="shared" si="120"/>
        <v>0.7806458673024953</v>
      </c>
      <c r="AA533" s="22">
        <f t="shared" si="120"/>
        <v>0.7873757613271356</v>
      </c>
      <c r="AB533" s="22">
        <f t="shared" si="120"/>
        <v>0.79473082717065313</v>
      </c>
      <c r="AC533" s="22">
        <f t="shared" si="120"/>
        <v>0.80212567819440128</v>
      </c>
      <c r="AD533" s="22">
        <f t="shared" si="120"/>
        <v>0.81059419622931417</v>
      </c>
      <c r="AE533" s="22">
        <f t="shared" si="120"/>
        <v>0.81962072754013304</v>
      </c>
      <c r="AF533" s="22">
        <f t="shared" si="120"/>
        <v>0.82915754244892892</v>
      </c>
      <c r="AG533" s="22">
        <f t="shared" si="120"/>
        <v>0.84007541962925247</v>
      </c>
      <c r="AH533" s="22">
        <f t="shared" si="120"/>
        <v>0.8504400996176279</v>
      </c>
      <c r="AI533" s="22">
        <f t="shared" si="120"/>
        <v>0.86121218174237102</v>
      </c>
      <c r="AJ533" s="22">
        <f t="shared" si="120"/>
        <v>0.87302541090990016</v>
      </c>
      <c r="AK533" s="22">
        <f t="shared" si="120"/>
        <v>0.88410006485422588</v>
      </c>
      <c r="AL533" s="22">
        <f t="shared" si="120"/>
        <v>0.895323063950624</v>
      </c>
      <c r="AM533" s="22">
        <f t="shared" si="120"/>
        <v>0.90672507291443771</v>
      </c>
      <c r="AN533" s="22">
        <f t="shared" si="120"/>
        <v>0.91849229167981572</v>
      </c>
      <c r="AO533" s="22">
        <f t="shared" si="120"/>
        <v>0.92973275375167519</v>
      </c>
      <c r="AP533" s="22">
        <f t="shared" si="120"/>
        <v>0.94136498189737039</v>
      </c>
      <c r="AQ533" s="22">
        <f t="shared" si="120"/>
        <v>0.9534370359437665</v>
      </c>
      <c r="AR533" s="22">
        <f t="shared" si="120"/>
        <v>0.96599928678987079</v>
      </c>
      <c r="AS533" s="22">
        <f t="shared" si="120"/>
        <v>0.97832184933497102</v>
      </c>
      <c r="AT533" s="22">
        <f t="shared" si="120"/>
        <v>0.97986426424473227</v>
      </c>
      <c r="AU533" s="22">
        <f t="shared" si="120"/>
        <v>0.97978225654680107</v>
      </c>
      <c r="AV533" s="22">
        <f t="shared" si="120"/>
        <v>0.98022786820885532</v>
      </c>
      <c r="AW533" s="22">
        <f t="shared" si="120"/>
        <v>0.98020506808937535</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12.325247444726241</v>
      </c>
      <c r="T534" s="22">
        <f t="shared" si="120"/>
        <v>12.524639138960005</v>
      </c>
      <c r="U534" s="22">
        <f t="shared" si="120"/>
        <v>12.567810200037233</v>
      </c>
      <c r="V534" s="22">
        <f t="shared" si="120"/>
        <v>12.570554692791868</v>
      </c>
      <c r="W534" s="22">
        <f t="shared" si="120"/>
        <v>12.602631384472735</v>
      </c>
      <c r="X534" s="22">
        <f t="shared" si="120"/>
        <v>12.671353511408064</v>
      </c>
      <c r="Y534" s="22">
        <f t="shared" si="120"/>
        <v>12.755742240315671</v>
      </c>
      <c r="Z534" s="22">
        <f t="shared" si="120"/>
        <v>12.863058762637944</v>
      </c>
      <c r="AA534" s="22">
        <f t="shared" si="120"/>
        <v>12.960495150244173</v>
      </c>
      <c r="AB534" s="22">
        <f t="shared" si="120"/>
        <v>13.078102542441465</v>
      </c>
      <c r="AC534" s="22">
        <f t="shared" si="120"/>
        <v>13.188396301913251</v>
      </c>
      <c r="AD534" s="22">
        <f t="shared" si="120"/>
        <v>13.244220949320413</v>
      </c>
      <c r="AE534" s="22">
        <f t="shared" si="120"/>
        <v>13.309472649960661</v>
      </c>
      <c r="AF534" s="22">
        <f t="shared" si="120"/>
        <v>13.380940490418174</v>
      </c>
      <c r="AG534" s="22">
        <f t="shared" si="120"/>
        <v>13.493647051578849</v>
      </c>
      <c r="AH534" s="22">
        <f t="shared" si="120"/>
        <v>13.565825288313883</v>
      </c>
      <c r="AI534" s="22">
        <f t="shared" si="120"/>
        <v>13.652876993626553</v>
      </c>
      <c r="AJ534" s="22">
        <f t="shared" si="120"/>
        <v>13.762489109468207</v>
      </c>
      <c r="AK534" s="22">
        <f t="shared" si="120"/>
        <v>13.825318292639412</v>
      </c>
      <c r="AL534" s="22">
        <f t="shared" si="120"/>
        <v>13.876388257850191</v>
      </c>
      <c r="AM534" s="22">
        <f t="shared" si="120"/>
        <v>13.916807739405025</v>
      </c>
      <c r="AN534" s="22">
        <f t="shared" si="120"/>
        <v>14.036891138999511</v>
      </c>
      <c r="AO534" s="22">
        <f t="shared" si="120"/>
        <v>14.124418841727168</v>
      </c>
      <c r="AP534" s="22">
        <f t="shared" si="120"/>
        <v>14.211673919622562</v>
      </c>
      <c r="AQ534" s="22">
        <f t="shared" si="120"/>
        <v>14.299711058111765</v>
      </c>
      <c r="AR534" s="22">
        <f t="shared" si="120"/>
        <v>14.389532011572156</v>
      </c>
      <c r="AS534" s="22">
        <f t="shared" si="120"/>
        <v>14.469012278397027</v>
      </c>
      <c r="AT534" s="22">
        <f t="shared" si="120"/>
        <v>14.202224916686683</v>
      </c>
      <c r="AU534" s="22">
        <f t="shared" si="120"/>
        <v>13.887057595510665</v>
      </c>
      <c r="AV534" s="22">
        <f t="shared" si="120"/>
        <v>13.590203624352148</v>
      </c>
      <c r="AW534" s="22">
        <f t="shared" si="120"/>
        <v>13.281924599425876</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7.7501255499693285</v>
      </c>
      <c r="T535" s="22">
        <f t="shared" si="120"/>
        <v>7.8755032083784462</v>
      </c>
      <c r="U535" s="22">
        <f t="shared" si="120"/>
        <v>7.902649206458757</v>
      </c>
      <c r="V535" s="22">
        <f t="shared" si="120"/>
        <v>7.9043749457199617</v>
      </c>
      <c r="W535" s="22">
        <f t="shared" si="120"/>
        <v>7.9245447953614576</v>
      </c>
      <c r="X535" s="22">
        <f t="shared" si="120"/>
        <v>7.9677573242943041</v>
      </c>
      <c r="Y535" s="22">
        <f t="shared" si="120"/>
        <v>8.0208210252032988</v>
      </c>
      <c r="Z535" s="22">
        <f t="shared" si="120"/>
        <v>8.0883017411332307</v>
      </c>
      <c r="AA535" s="22">
        <f t="shared" si="120"/>
        <v>8.1495698203722267</v>
      </c>
      <c r="AB535" s="22">
        <f t="shared" si="120"/>
        <v>8.2235214435928654</v>
      </c>
      <c r="AC535" s="22">
        <f t="shared" si="120"/>
        <v>8.2928742486475198</v>
      </c>
      <c r="AD535" s="22">
        <f t="shared" si="120"/>
        <v>8.3279768320340608</v>
      </c>
      <c r="AE535" s="22">
        <f t="shared" si="120"/>
        <v>8.3690071541090365</v>
      </c>
      <c r="AF535" s="22">
        <f t="shared" si="120"/>
        <v>8.4139461899227097</v>
      </c>
      <c r="AG535" s="22">
        <f t="shared" si="120"/>
        <v>8.4848161666284714</v>
      </c>
      <c r="AH535" s="22">
        <f t="shared" si="120"/>
        <v>8.530201900195328</v>
      </c>
      <c r="AI535" s="22">
        <f t="shared" si="120"/>
        <v>8.584940082819065</v>
      </c>
      <c r="AJ535" s="22">
        <f t="shared" si="120"/>
        <v>8.6538642698084374</v>
      </c>
      <c r="AK535" s="22">
        <f t="shared" si="120"/>
        <v>8.6933713109418971</v>
      </c>
      <c r="AL535" s="22">
        <f t="shared" si="120"/>
        <v>8.7254841463223691</v>
      </c>
      <c r="AM535" s="22">
        <f t="shared" si="120"/>
        <v>8.7508999489761869</v>
      </c>
      <c r="AN535" s="22">
        <f t="shared" si="120"/>
        <v>8.8264084876483775</v>
      </c>
      <c r="AO535" s="22">
        <f t="shared" si="120"/>
        <v>8.881445977831179</v>
      </c>
      <c r="AP535" s="22">
        <f t="shared" si="120"/>
        <v>8.9363120412992192</v>
      </c>
      <c r="AQ535" s="22">
        <f t="shared" si="120"/>
        <v>8.9916698651004179</v>
      </c>
      <c r="AR535" s="22">
        <f t="shared" si="120"/>
        <v>9.0481493531965231</v>
      </c>
      <c r="AS535" s="22">
        <f t="shared" si="120"/>
        <v>9.0981266091826836</v>
      </c>
      <c r="AT535" s="22">
        <f t="shared" si="120"/>
        <v>8.9303705006199348</v>
      </c>
      <c r="AU535" s="22">
        <f t="shared" si="120"/>
        <v>8.7321930344623038</v>
      </c>
      <c r="AV535" s="22">
        <f t="shared" si="120"/>
        <v>8.5455310175897825</v>
      </c>
      <c r="AW535" s="22">
        <f t="shared" si="120"/>
        <v>8.351684917678579</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5.9181769692815109</v>
      </c>
      <c r="T537" s="22">
        <f t="shared" si="120"/>
        <v>5.9271012110466588</v>
      </c>
      <c r="U537" s="22">
        <f t="shared" si="120"/>
        <v>5.9370587028200514</v>
      </c>
      <c r="V537" s="22">
        <f t="shared" si="120"/>
        <v>5.9482796495098214</v>
      </c>
      <c r="W537" s="22">
        <f t="shared" si="120"/>
        <v>5.9608881842296846</v>
      </c>
      <c r="X537" s="22">
        <f t="shared" si="120"/>
        <v>5.9748419496292788</v>
      </c>
      <c r="Y537" s="22">
        <f t="shared" si="120"/>
        <v>5.9834399835939589</v>
      </c>
      <c r="Z537" s="22">
        <f t="shared" si="120"/>
        <v>5.9931618632020998</v>
      </c>
      <c r="AA537" s="22">
        <f t="shared" si="120"/>
        <v>6.003856625338293</v>
      </c>
      <c r="AB537" s="22">
        <f t="shared" si="120"/>
        <v>6.0155727738574276</v>
      </c>
      <c r="AC537" s="22">
        <f t="shared" si="120"/>
        <v>6.0281831289583518</v>
      </c>
      <c r="AD537" s="22">
        <f t="shared" si="120"/>
        <v>6.0365540939646305</v>
      </c>
      <c r="AE537" s="22">
        <f t="shared" si="120"/>
        <v>6.0457750976895239</v>
      </c>
      <c r="AF537" s="22">
        <f t="shared" si="120"/>
        <v>6.0558065326370212</v>
      </c>
      <c r="AG537" s="22">
        <f t="shared" si="120"/>
        <v>6.0667463838916067</v>
      </c>
      <c r="AH537" s="22">
        <f t="shared" si="120"/>
        <v>6.0782837810733277</v>
      </c>
      <c r="AI537" s="22">
        <f t="shared" si="120"/>
        <v>6.0855789406645071</v>
      </c>
      <c r="AJ537" s="22">
        <f t="shared" si="120"/>
        <v>6.0936189140776911</v>
      </c>
      <c r="AK537" s="22">
        <f t="shared" si="120"/>
        <v>6.1021204156892965</v>
      </c>
      <c r="AL537" s="22">
        <f t="shared" si="120"/>
        <v>6.1111928137735152</v>
      </c>
      <c r="AM537" s="22">
        <f t="shared" si="120"/>
        <v>6.1208215062438702</v>
      </c>
      <c r="AN537" s="22">
        <f t="shared" si="120"/>
        <v>6.1264011356017924</v>
      </c>
      <c r="AO537" s="22">
        <f t="shared" si="120"/>
        <v>6.1323705848771555</v>
      </c>
      <c r="AP537" s="22">
        <f t="shared" si="120"/>
        <v>6.1388481267463657</v>
      </c>
      <c r="AQ537" s="22">
        <f t="shared" si="120"/>
        <v>6.1458256221693546</v>
      </c>
      <c r="AR537" s="22">
        <f t="shared" si="120"/>
        <v>6.1532962848637549</v>
      </c>
      <c r="AS537" s="22">
        <f t="shared" si="120"/>
        <v>6.1564793871659846</v>
      </c>
      <c r="AT537" s="22">
        <f t="shared" si="120"/>
        <v>6.1584590809862165</v>
      </c>
      <c r="AU537" s="22">
        <f t="shared" si="120"/>
        <v>6.1605632042173175</v>
      </c>
      <c r="AV537" s="22">
        <f t="shared" si="120"/>
        <v>6.1630950141463323</v>
      </c>
      <c r="AW537" s="22">
        <f t="shared" si="120"/>
        <v>6.1658978552485229</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0.66064329527678245</v>
      </c>
      <c r="T538" s="22">
        <f t="shared" si="120"/>
        <v>0.66163950416309592</v>
      </c>
      <c r="U538" s="22">
        <f t="shared" si="120"/>
        <v>0.66275105425901415</v>
      </c>
      <c r="V538" s="22">
        <f t="shared" si="120"/>
        <v>0.66400364322952532</v>
      </c>
      <c r="W538" s="22">
        <f t="shared" si="120"/>
        <v>0.66541112799538771</v>
      </c>
      <c r="X538" s="22">
        <f t="shared" si="120"/>
        <v>0.66696878022561945</v>
      </c>
      <c r="Y538" s="22">
        <f t="shared" si="120"/>
        <v>0.66792857468949085</v>
      </c>
      <c r="Z538" s="22">
        <f t="shared" si="120"/>
        <v>0.66901382351086669</v>
      </c>
      <c r="AA538" s="22">
        <f t="shared" si="120"/>
        <v>0.67020767474859222</v>
      </c>
      <c r="AB538" s="22">
        <f t="shared" si="120"/>
        <v>0.67151554286504256</v>
      </c>
      <c r="AC538" s="22">
        <f t="shared" si="120"/>
        <v>0.67292323083918171</v>
      </c>
      <c r="AD538" s="22">
        <f t="shared" si="120"/>
        <v>0.6738576777026497</v>
      </c>
      <c r="AE538" s="22">
        <f t="shared" si="120"/>
        <v>0.67488701398613604</v>
      </c>
      <c r="AF538" s="22">
        <f t="shared" si="120"/>
        <v>0.67600681832359799</v>
      </c>
      <c r="AG538" s="22">
        <f t="shared" si="120"/>
        <v>0.67722802874366161</v>
      </c>
      <c r="AH538" s="22">
        <f t="shared" si="120"/>
        <v>0.67851594293288087</v>
      </c>
      <c r="AI538" s="22">
        <f t="shared" si="120"/>
        <v>0.67933029814680956</v>
      </c>
      <c r="AJ538" s="22">
        <f t="shared" si="120"/>
        <v>0.68022779657532806</v>
      </c>
      <c r="AK538" s="22">
        <f t="shared" si="120"/>
        <v>0.68117681517829387</v>
      </c>
      <c r="AL538" s="22">
        <f t="shared" si="120"/>
        <v>0.68218956268441466</v>
      </c>
      <c r="AM538" s="22">
        <f t="shared" si="120"/>
        <v>0.68326440906968477</v>
      </c>
      <c r="AN538" s="22">
        <f t="shared" si="120"/>
        <v>0.68388726045526749</v>
      </c>
      <c r="AO538" s="22">
        <f t="shared" si="120"/>
        <v>0.68455362725381597</v>
      </c>
      <c r="AP538" s="22">
        <f t="shared" si="120"/>
        <v>0.68527671218824437</v>
      </c>
      <c r="AQ538" s="22">
        <f t="shared" si="120"/>
        <v>0.68605560670136023</v>
      </c>
      <c r="AR538" s="22">
        <f t="shared" si="120"/>
        <v>0.68688955324367351</v>
      </c>
      <c r="AS538" s="22">
        <f t="shared" si="120"/>
        <v>0.68724488144779139</v>
      </c>
      <c r="AT538" s="22">
        <f t="shared" si="120"/>
        <v>0.68746587373237966</v>
      </c>
      <c r="AU538" s="22">
        <f t="shared" si="120"/>
        <v>0.68770075601323688</v>
      </c>
      <c r="AV538" s="22">
        <f t="shared" si="120"/>
        <v>0.68798338075784993</v>
      </c>
      <c r="AW538" s="22">
        <f t="shared" si="120"/>
        <v>0.68829626058410398</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0.7464781825064456</v>
      </c>
      <c r="T539" s="22">
        <f t="shared" si="120"/>
        <v>0.74863002156579395</v>
      </c>
      <c r="U539" s="22">
        <f t="shared" ref="L539:AW545" si="121">U1490</f>
        <v>0.75091746658672776</v>
      </c>
      <c r="V539" s="22">
        <f t="shared" si="121"/>
        <v>0.75338809394798667</v>
      </c>
      <c r="W539" s="22">
        <f t="shared" si="121"/>
        <v>0.75606837993222509</v>
      </c>
      <c r="X539" s="22">
        <f t="shared" si="121"/>
        <v>0.75895261595518615</v>
      </c>
      <c r="Y539" s="22">
        <f t="shared" si="121"/>
        <v>0.76077738230367509</v>
      </c>
      <c r="Z539" s="22">
        <f t="shared" si="121"/>
        <v>0.76277372839128377</v>
      </c>
      <c r="AA539" s="22">
        <f t="shared" si="121"/>
        <v>0.76491475023808209</v>
      </c>
      <c r="AB539" s="22">
        <f t="shared" si="121"/>
        <v>0.76721097681759343</v>
      </c>
      <c r="AC539" s="22">
        <f t="shared" si="121"/>
        <v>0.76963976535470546</v>
      </c>
      <c r="AD539" s="22">
        <f t="shared" si="121"/>
        <v>0.7712432299948937</v>
      </c>
      <c r="AE539" s="22">
        <f t="shared" si="121"/>
        <v>0.77297703930552408</v>
      </c>
      <c r="AF539" s="22">
        <f t="shared" si="121"/>
        <v>0.77483459705191127</v>
      </c>
      <c r="AG539" s="22">
        <f t="shared" si="121"/>
        <v>0.77683479875233064</v>
      </c>
      <c r="AH539" s="22">
        <f t="shared" si="121"/>
        <v>0.77892052003868284</v>
      </c>
      <c r="AI539" s="22">
        <f t="shared" si="121"/>
        <v>0.78019721397868425</v>
      </c>
      <c r="AJ539" s="22">
        <f t="shared" si="121"/>
        <v>0.78159134623501669</v>
      </c>
      <c r="AK539" s="22">
        <f t="shared" si="121"/>
        <v>0.78305103731798498</v>
      </c>
      <c r="AL539" s="22">
        <f t="shared" si="121"/>
        <v>0.78459696007748103</v>
      </c>
      <c r="AM539" s="22">
        <f t="shared" si="121"/>
        <v>0.78622681554218177</v>
      </c>
      <c r="AN539" s="22">
        <f t="shared" si="121"/>
        <v>0.78709674749701031</v>
      </c>
      <c r="AO539" s="22">
        <f t="shared" si="121"/>
        <v>0.78802372939145959</v>
      </c>
      <c r="AP539" s="22">
        <f t="shared" si="121"/>
        <v>0.78902971089169649</v>
      </c>
      <c r="AQ539" s="22">
        <f t="shared" si="121"/>
        <v>0.79011340226109594</v>
      </c>
      <c r="AR539" s="22">
        <f t="shared" si="121"/>
        <v>0.79127373722038208</v>
      </c>
      <c r="AS539" s="22">
        <f t="shared" si="121"/>
        <v>0.79164192505284225</v>
      </c>
      <c r="AT539" s="22">
        <f t="shared" si="121"/>
        <v>0.79178199817423089</v>
      </c>
      <c r="AU539" s="22">
        <f t="shared" si="121"/>
        <v>0.79193604722959032</v>
      </c>
      <c r="AV539" s="22">
        <f t="shared" si="121"/>
        <v>0.79215924316674524</v>
      </c>
      <c r="AW539" s="22">
        <f t="shared" si="121"/>
        <v>0.79242332845927566</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1.2354062291178025</v>
      </c>
      <c r="T540" s="22">
        <f t="shared" si="121"/>
        <v>1.238967479051527</v>
      </c>
      <c r="U540" s="22">
        <f t="shared" si="121"/>
        <v>1.2427531540971624</v>
      </c>
      <c r="V540" s="22">
        <f t="shared" si="121"/>
        <v>1.2468419921951222</v>
      </c>
      <c r="W540" s="22">
        <f t="shared" si="121"/>
        <v>1.2512778110553961</v>
      </c>
      <c r="X540" s="22">
        <f t="shared" si="121"/>
        <v>1.2560511630869964</v>
      </c>
      <c r="Y540" s="22">
        <f t="shared" si="121"/>
        <v>1.2590711143279534</v>
      </c>
      <c r="Z540" s="22">
        <f t="shared" si="121"/>
        <v>1.2623750265519189</v>
      </c>
      <c r="AA540" s="22">
        <f t="shared" si="121"/>
        <v>1.2659183742185991</v>
      </c>
      <c r="AB540" s="22">
        <f t="shared" si="121"/>
        <v>1.2697185825653041</v>
      </c>
      <c r="AC540" s="22">
        <f t="shared" si="121"/>
        <v>1.2737381782591577</v>
      </c>
      <c r="AD540" s="22">
        <f t="shared" si="121"/>
        <v>1.2763918796680953</v>
      </c>
      <c r="AE540" s="22">
        <f t="shared" si="121"/>
        <v>1.2792612988589727</v>
      </c>
      <c r="AF540" s="22">
        <f t="shared" si="121"/>
        <v>1.2823355191973718</v>
      </c>
      <c r="AG540" s="22">
        <f t="shared" si="121"/>
        <v>1.2856458123822216</v>
      </c>
      <c r="AH540" s="22">
        <f t="shared" si="121"/>
        <v>1.2890976387446629</v>
      </c>
      <c r="AI540" s="22">
        <f t="shared" si="121"/>
        <v>1.2912105412823622</v>
      </c>
      <c r="AJ540" s="22">
        <f t="shared" si="121"/>
        <v>1.2935178018481084</v>
      </c>
      <c r="AK540" s="22">
        <f t="shared" si="121"/>
        <v>1.2959335609402649</v>
      </c>
      <c r="AL540" s="22">
        <f t="shared" si="121"/>
        <v>1.298492031705484</v>
      </c>
      <c r="AM540" s="22">
        <f t="shared" si="121"/>
        <v>1.3011894093929235</v>
      </c>
      <c r="AN540" s="22">
        <f t="shared" si="121"/>
        <v>1.3026291291075638</v>
      </c>
      <c r="AO540" s="22">
        <f t="shared" si="121"/>
        <v>1.304163265313443</v>
      </c>
      <c r="AP540" s="22">
        <f t="shared" si="121"/>
        <v>1.3058281442622117</v>
      </c>
      <c r="AQ540" s="22">
        <f t="shared" si="121"/>
        <v>1.307621631465953</v>
      </c>
      <c r="AR540" s="22">
        <f t="shared" si="121"/>
        <v>1.3095419622541242</v>
      </c>
      <c r="AS540" s="22">
        <f t="shared" si="121"/>
        <v>1.3101513056379845</v>
      </c>
      <c r="AT540" s="22">
        <f t="shared" si="121"/>
        <v>1.3103831238086305</v>
      </c>
      <c r="AU540" s="22">
        <f t="shared" si="121"/>
        <v>1.3106380718661095</v>
      </c>
      <c r="AV540" s="22">
        <f t="shared" si="121"/>
        <v>1.311007456608406</v>
      </c>
      <c r="AW540" s="22">
        <f t="shared" si="121"/>
        <v>1.3114445124032788</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0.18237965681913762</v>
      </c>
      <c r="T541" s="22">
        <f t="shared" si="121"/>
        <v>0.18465941344182754</v>
      </c>
      <c r="U541" s="22">
        <f t="shared" si="121"/>
        <v>0.18574555739497409</v>
      </c>
      <c r="V541" s="22">
        <f t="shared" si="121"/>
        <v>0.18650574563616654</v>
      </c>
      <c r="W541" s="22">
        <f t="shared" si="121"/>
        <v>0.18747992207419362</v>
      </c>
      <c r="X541" s="22">
        <f t="shared" si="121"/>
        <v>0.18873342715272604</v>
      </c>
      <c r="Y541" s="22">
        <f t="shared" si="121"/>
        <v>0.19029518325327599</v>
      </c>
      <c r="Z541" s="22">
        <f t="shared" si="121"/>
        <v>0.19204574669671481</v>
      </c>
      <c r="AA541" s="22">
        <f t="shared" si="121"/>
        <v>0.19372448684563412</v>
      </c>
      <c r="AB541" s="22">
        <f t="shared" si="121"/>
        <v>0.19557701634583011</v>
      </c>
      <c r="AC541" s="22">
        <f t="shared" si="121"/>
        <v>0.19738098938647575</v>
      </c>
      <c r="AD541" s="22">
        <f t="shared" si="121"/>
        <v>0.19984051089817545</v>
      </c>
      <c r="AE541" s="22">
        <f t="shared" si="121"/>
        <v>0.20244993820635537</v>
      </c>
      <c r="AF541" s="22">
        <f t="shared" si="121"/>
        <v>0.20519013494250241</v>
      </c>
      <c r="AG541" s="22">
        <f t="shared" si="121"/>
        <v>0.20838244537912598</v>
      </c>
      <c r="AH541" s="22">
        <f t="shared" si="121"/>
        <v>0.21130756767700037</v>
      </c>
      <c r="AI541" s="22">
        <f t="shared" si="121"/>
        <v>0.21463122031994444</v>
      </c>
      <c r="AJ541" s="22">
        <f t="shared" si="121"/>
        <v>0.21828300499608402</v>
      </c>
      <c r="AK541" s="22">
        <f t="shared" si="121"/>
        <v>0.22160992279515479</v>
      </c>
      <c r="AL541" s="22">
        <f t="shared" si="121"/>
        <v>0.22493806582344569</v>
      </c>
      <c r="AM541" s="22">
        <f t="shared" si="121"/>
        <v>0.22827856439909208</v>
      </c>
      <c r="AN541" s="22">
        <f t="shared" si="121"/>
        <v>0.23200098290928767</v>
      </c>
      <c r="AO541" s="22">
        <f t="shared" si="121"/>
        <v>0.23548850849177477</v>
      </c>
      <c r="AP541" s="22">
        <f t="shared" si="121"/>
        <v>0.23907316117222818</v>
      </c>
      <c r="AQ541" s="22">
        <f t="shared" si="121"/>
        <v>0.242771330480338</v>
      </c>
      <c r="AR541" s="22">
        <f t="shared" si="121"/>
        <v>0.24659997472758782</v>
      </c>
      <c r="AS541" s="22">
        <f t="shared" si="121"/>
        <v>0.25062007093017036</v>
      </c>
      <c r="AT541" s="22">
        <f t="shared" si="121"/>
        <v>0.25076800359284523</v>
      </c>
      <c r="AU541" s="22">
        <f t="shared" si="121"/>
        <v>0.25031853911785651</v>
      </c>
      <c r="AV541" s="22">
        <f t="shared" si="121"/>
        <v>0.25003861639292702</v>
      </c>
      <c r="AW541" s="22">
        <f t="shared" si="121"/>
        <v>0.24957555276768462</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0.66033099204763357</v>
      </c>
      <c r="U559" s="22">
        <f t="shared" si="123"/>
        <v>0.66015814291429842</v>
      </c>
      <c r="V559" s="22">
        <f t="shared" si="123"/>
        <v>0.66004302883480792</v>
      </c>
      <c r="W559" s="22">
        <f t="shared" si="123"/>
        <v>0.65994333251476955</v>
      </c>
      <c r="X559" s="22">
        <f t="shared" si="123"/>
        <v>0.6598331232465795</v>
      </c>
      <c r="Y559" s="22">
        <f t="shared" si="123"/>
        <v>0.65970938088638198</v>
      </c>
      <c r="Z559" s="22">
        <f t="shared" ref="L559:AW566" si="124">Z1510</f>
        <v>0.65958022711116759</v>
      </c>
      <c r="AA559" s="22">
        <f t="shared" si="124"/>
        <v>0.65944237811394946</v>
      </c>
      <c r="AB559" s="22">
        <f t="shared" si="124"/>
        <v>0.6593081698605231</v>
      </c>
      <c r="AC559" s="22">
        <f t="shared" si="124"/>
        <v>0.65916618135661631</v>
      </c>
      <c r="AD559" s="22">
        <f t="shared" si="124"/>
        <v>0.65902678805818449</v>
      </c>
      <c r="AE559" s="22">
        <f t="shared" si="124"/>
        <v>0.65886559093377073</v>
      </c>
      <c r="AF559" s="22">
        <f t="shared" si="124"/>
        <v>0.65869872877506552</v>
      </c>
      <c r="AG559" s="22">
        <f t="shared" si="124"/>
        <v>0.65852727991652549</v>
      </c>
      <c r="AH559" s="22">
        <f t="shared" si="124"/>
        <v>0.65833751540091701</v>
      </c>
      <c r="AI559" s="22">
        <f t="shared" si="124"/>
        <v>0.65816098395690403</v>
      </c>
      <c r="AJ559" s="22">
        <f t="shared" si="124"/>
        <v>0.65797638880913212</v>
      </c>
      <c r="AK559" s="22">
        <f t="shared" si="124"/>
        <v>0.65778024658613199</v>
      </c>
      <c r="AL559" s="22">
        <f t="shared" si="124"/>
        <v>0.6575996737161971</v>
      </c>
      <c r="AM559" s="22">
        <f t="shared" si="124"/>
        <v>0.65742092862125623</v>
      </c>
      <c r="AN559" s="22">
        <f t="shared" si="124"/>
        <v>0.65724351924445956</v>
      </c>
      <c r="AO559" s="22">
        <f t="shared" si="124"/>
        <v>0.65705997240052727</v>
      </c>
      <c r="AP559" s="22">
        <f t="shared" si="124"/>
        <v>0.65688763640687031</v>
      </c>
      <c r="AQ559" s="22">
        <f t="shared" si="124"/>
        <v>0.65671358006629965</v>
      </c>
      <c r="AR559" s="22">
        <f t="shared" si="124"/>
        <v>0.65653731541106508</v>
      </c>
      <c r="AS559" s="22">
        <f t="shared" si="124"/>
        <v>0.65635837085441318</v>
      </c>
      <c r="AT559" s="22">
        <f t="shared" si="124"/>
        <v>0.65618176804877137</v>
      </c>
      <c r="AU559" s="22">
        <f t="shared" si="124"/>
        <v>0.65614399445608407</v>
      </c>
      <c r="AV559" s="22">
        <f t="shared" si="124"/>
        <v>0.65612746151081058</v>
      </c>
      <c r="AW559" s="22">
        <f t="shared" si="124"/>
        <v>0.65610489958991924</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8.716369095028766E-3</v>
      </c>
      <c r="U560" s="22">
        <f t="shared" si="124"/>
        <v>8.7140874864687409E-3</v>
      </c>
      <c r="V560" s="22">
        <f t="shared" si="124"/>
        <v>8.7125679806194633E-3</v>
      </c>
      <c r="W560" s="22">
        <f t="shared" si="124"/>
        <v>8.71125198919496E-3</v>
      </c>
      <c r="X560" s="22">
        <f t="shared" si="124"/>
        <v>8.7097972268548509E-3</v>
      </c>
      <c r="Y560" s="22">
        <f t="shared" si="124"/>
        <v>8.7081638277002413E-3</v>
      </c>
      <c r="Z560" s="22">
        <f t="shared" si="124"/>
        <v>8.7064589978674157E-3</v>
      </c>
      <c r="AA560" s="22">
        <f t="shared" si="124"/>
        <v>8.7046393911041336E-3</v>
      </c>
      <c r="AB560" s="22">
        <f t="shared" si="124"/>
        <v>8.7028678421589047E-3</v>
      </c>
      <c r="AC560" s="22">
        <f t="shared" si="124"/>
        <v>8.7009935939073389E-3</v>
      </c>
      <c r="AD560" s="22">
        <f t="shared" si="124"/>
        <v>8.6991536023680385E-3</v>
      </c>
      <c r="AE560" s="22">
        <f t="shared" si="124"/>
        <v>8.697025800325775E-3</v>
      </c>
      <c r="AF560" s="22">
        <f t="shared" si="124"/>
        <v>8.6948232198308644E-3</v>
      </c>
      <c r="AG560" s="22">
        <f t="shared" si="124"/>
        <v>8.6925600948981347E-3</v>
      </c>
      <c r="AH560" s="22">
        <f t="shared" si="124"/>
        <v>8.6900552032921075E-3</v>
      </c>
      <c r="AI560" s="22">
        <f t="shared" si="124"/>
        <v>8.6877249882311349E-3</v>
      </c>
      <c r="AJ560" s="22">
        <f t="shared" si="124"/>
        <v>8.6852883322805479E-3</v>
      </c>
      <c r="AK560" s="22">
        <f t="shared" si="124"/>
        <v>8.6826992549369417E-3</v>
      </c>
      <c r="AL560" s="22">
        <f t="shared" si="124"/>
        <v>8.6803156930538028E-3</v>
      </c>
      <c r="AM560" s="22">
        <f t="shared" si="124"/>
        <v>8.6779562578005835E-3</v>
      </c>
      <c r="AN560" s="22">
        <f t="shared" si="124"/>
        <v>8.6756144540268663E-3</v>
      </c>
      <c r="AO560" s="22">
        <f t="shared" si="124"/>
        <v>8.6731916356869616E-3</v>
      </c>
      <c r="AP560" s="22">
        <f t="shared" si="124"/>
        <v>8.6709168005706886E-3</v>
      </c>
      <c r="AQ560" s="22">
        <f t="shared" si="124"/>
        <v>8.6686192568751572E-3</v>
      </c>
      <c r="AR560" s="22">
        <f t="shared" si="124"/>
        <v>8.6662925634260583E-3</v>
      </c>
      <c r="AS560" s="22">
        <f t="shared" si="124"/>
        <v>8.6639304952782579E-3</v>
      </c>
      <c r="AT560" s="22">
        <f t="shared" si="124"/>
        <v>8.6615993382437827E-3</v>
      </c>
      <c r="AU560" s="22">
        <f t="shared" si="124"/>
        <v>8.6611007268203102E-3</v>
      </c>
      <c r="AV560" s="22">
        <f t="shared" si="124"/>
        <v>8.6608824919427018E-3</v>
      </c>
      <c r="AW560" s="22">
        <f t="shared" si="124"/>
        <v>8.6605846745869321E-3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1.0697375599739958</v>
      </c>
      <c r="T561" s="22">
        <f t="shared" si="124"/>
        <v>1.0902746861236994</v>
      </c>
      <c r="U561" s="22">
        <f t="shared" si="124"/>
        <v>1.0993610376049749</v>
      </c>
      <c r="V561" s="22">
        <f t="shared" si="124"/>
        <v>1.1055317488808671</v>
      </c>
      <c r="W561" s="22">
        <f t="shared" si="124"/>
        <v>1.114042783533054</v>
      </c>
      <c r="X561" s="22">
        <f t="shared" si="124"/>
        <v>1.1255019608985373</v>
      </c>
      <c r="Y561" s="22">
        <f t="shared" si="124"/>
        <v>1.1383094321884937</v>
      </c>
      <c r="Z561" s="22">
        <f t="shared" si="124"/>
        <v>1.1530954706169447</v>
      </c>
      <c r="AA561" s="22">
        <f t="shared" si="124"/>
        <v>1.1673335790255206</v>
      </c>
      <c r="AB561" s="22">
        <f t="shared" si="124"/>
        <v>1.1833804240663248</v>
      </c>
      <c r="AC561" s="22">
        <f t="shared" si="124"/>
        <v>1.199093655931013</v>
      </c>
      <c r="AD561" s="22">
        <f t="shared" si="124"/>
        <v>1.2154336714808203</v>
      </c>
      <c r="AE561" s="22">
        <f t="shared" si="124"/>
        <v>1.2330657939167029</v>
      </c>
      <c r="AF561" s="22">
        <f t="shared" si="124"/>
        <v>1.2517808839126041</v>
      </c>
      <c r="AG561" s="22">
        <f t="shared" si="124"/>
        <v>1.2745400949615155</v>
      </c>
      <c r="AH561" s="22">
        <f t="shared" si="124"/>
        <v>1.2946207977670678</v>
      </c>
      <c r="AI561" s="22">
        <f t="shared" si="124"/>
        <v>1.3166200838524398</v>
      </c>
      <c r="AJ561" s="22">
        <f t="shared" si="124"/>
        <v>1.3413254138497963</v>
      </c>
      <c r="AK561" s="22">
        <f t="shared" si="124"/>
        <v>1.3627867701321592</v>
      </c>
      <c r="AL561" s="22">
        <f t="shared" si="124"/>
        <v>1.3839933632562493</v>
      </c>
      <c r="AM561" s="22">
        <f t="shared" si="124"/>
        <v>1.4050476650877615</v>
      </c>
      <c r="AN561" s="22">
        <f t="shared" si="124"/>
        <v>1.430308011119523</v>
      </c>
      <c r="AO561" s="22">
        <f t="shared" si="124"/>
        <v>1.4532752046805777</v>
      </c>
      <c r="AP561" s="22">
        <f t="shared" si="124"/>
        <v>1.4768848910932086</v>
      </c>
      <c r="AQ561" s="22">
        <f t="shared" si="124"/>
        <v>1.501267584025247</v>
      </c>
      <c r="AR561" s="22">
        <f t="shared" si="124"/>
        <v>1.5265557034118331</v>
      </c>
      <c r="AS561" s="22">
        <f t="shared" si="124"/>
        <v>1.5515803198931286</v>
      </c>
      <c r="AT561" s="22">
        <f t="shared" si="124"/>
        <v>1.5434619285661819</v>
      </c>
      <c r="AU561" s="22">
        <f t="shared" si="124"/>
        <v>1.5304743474299325</v>
      </c>
      <c r="AV561" s="22">
        <f t="shared" si="124"/>
        <v>1.5191308401808876</v>
      </c>
      <c r="AW561" s="22">
        <f t="shared" si="124"/>
        <v>1.5064636065992889</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3.9455372541989715</v>
      </c>
      <c r="T562" s="22">
        <f t="shared" si="124"/>
        <v>3.983537794955585</v>
      </c>
      <c r="U562" s="22">
        <f t="shared" si="124"/>
        <v>3.9954682915040767</v>
      </c>
      <c r="V562" s="22">
        <f t="shared" si="124"/>
        <v>4.000971526521468</v>
      </c>
      <c r="W562" s="22">
        <f t="shared" si="124"/>
        <v>4.0118965060674787</v>
      </c>
      <c r="X562" s="22">
        <f t="shared" si="124"/>
        <v>4.0294776869881064</v>
      </c>
      <c r="Y562" s="22">
        <f t="shared" si="124"/>
        <v>4.0479172602769937</v>
      </c>
      <c r="Z562" s="22">
        <f t="shared" si="124"/>
        <v>4.070633923298562</v>
      </c>
      <c r="AA562" s="22">
        <f t="shared" si="124"/>
        <v>4.092015931071999</v>
      </c>
      <c r="AB562" s="22">
        <f t="shared" si="124"/>
        <v>4.1171819635966012</v>
      </c>
      <c r="AC562" s="22">
        <f t="shared" si="124"/>
        <v>4.1414260555186848</v>
      </c>
      <c r="AD562" s="22">
        <f t="shared" si="124"/>
        <v>4.1558135793554394</v>
      </c>
      <c r="AE562" s="22">
        <f t="shared" si="124"/>
        <v>4.1721625024416404</v>
      </c>
      <c r="AF562" s="22">
        <f t="shared" si="124"/>
        <v>4.1899219136601493</v>
      </c>
      <c r="AG562" s="22">
        <f t="shared" si="124"/>
        <v>4.2151073249647553</v>
      </c>
      <c r="AH562" s="22">
        <f t="shared" si="124"/>
        <v>4.233679750406238</v>
      </c>
      <c r="AI562" s="22">
        <f t="shared" si="124"/>
        <v>4.2534822878476417</v>
      </c>
      <c r="AJ562" s="22">
        <f t="shared" si="124"/>
        <v>4.2775100420578918</v>
      </c>
      <c r="AK562" s="22">
        <f t="shared" si="124"/>
        <v>4.2938079252411132</v>
      </c>
      <c r="AL562" s="22">
        <f t="shared" si="124"/>
        <v>4.3084000425693434</v>
      </c>
      <c r="AM562" s="22">
        <f t="shared" si="124"/>
        <v>4.3214723129941151</v>
      </c>
      <c r="AN562" s="22">
        <f t="shared" si="124"/>
        <v>4.3463830537923682</v>
      </c>
      <c r="AO562" s="22">
        <f t="shared" si="124"/>
        <v>4.3659310764605577</v>
      </c>
      <c r="AP562" s="22">
        <f t="shared" si="124"/>
        <v>4.385705734096546</v>
      </c>
      <c r="AQ562" s="22">
        <f t="shared" si="124"/>
        <v>4.4058914606443951</v>
      </c>
      <c r="AR562" s="22">
        <f t="shared" si="124"/>
        <v>4.4266651722673496</v>
      </c>
      <c r="AS562" s="22">
        <f t="shared" si="124"/>
        <v>4.4443598547580718</v>
      </c>
      <c r="AT562" s="22">
        <f t="shared" si="124"/>
        <v>4.4018303416026736</v>
      </c>
      <c r="AU562" s="22">
        <f t="shared" si="124"/>
        <v>4.3509353276040725</v>
      </c>
      <c r="AV562" s="22">
        <f t="shared" si="124"/>
        <v>4.3033191427343587</v>
      </c>
      <c r="AW562" s="22">
        <f t="shared" si="124"/>
        <v>4.2537717619152566</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2.2781419225643352E-4</v>
      </c>
      <c r="U563" s="22">
        <f t="shared" si="124"/>
        <v>2.2775455930543296E-4</v>
      </c>
      <c r="V563" s="22">
        <f t="shared" si="124"/>
        <v>2.2771484494800868E-4</v>
      </c>
      <c r="W563" s="22">
        <f t="shared" si="124"/>
        <v>2.2768044971759548E-4</v>
      </c>
      <c r="X563" s="22">
        <f t="shared" si="124"/>
        <v>2.2764242752006987E-4</v>
      </c>
      <c r="Y563" s="22">
        <f t="shared" si="124"/>
        <v>2.2759973640580172E-4</v>
      </c>
      <c r="Z563" s="22">
        <f t="shared" si="124"/>
        <v>2.2755517835335276E-4</v>
      </c>
      <c r="AA563" s="22">
        <f t="shared" si="124"/>
        <v>2.2750762044931251E-4</v>
      </c>
      <c r="AB563" s="22">
        <f t="shared" si="124"/>
        <v>2.274613186018804E-4</v>
      </c>
      <c r="AC563" s="22">
        <f t="shared" si="124"/>
        <v>2.274123325680326E-4</v>
      </c>
      <c r="AD563" s="22">
        <f t="shared" si="124"/>
        <v>2.2736424188007362E-4</v>
      </c>
      <c r="AE563" s="22">
        <f t="shared" si="124"/>
        <v>2.273086288721509E-4</v>
      </c>
      <c r="AF563" s="22">
        <f t="shared" si="124"/>
        <v>2.2725106142739755E-4</v>
      </c>
      <c r="AG563" s="22">
        <f t="shared" si="124"/>
        <v>2.2719191157120124E-4</v>
      </c>
      <c r="AH563" s="22">
        <f t="shared" si="124"/>
        <v>2.2712644281331636E-4</v>
      </c>
      <c r="AI563" s="22">
        <f t="shared" si="124"/>
        <v>2.2706553946513184E-4</v>
      </c>
      <c r="AJ563" s="22">
        <f t="shared" si="124"/>
        <v>2.2700185413915055E-4</v>
      </c>
      <c r="AK563" s="22">
        <f t="shared" si="124"/>
        <v>2.2693418507221548E-4</v>
      </c>
      <c r="AL563" s="22">
        <f t="shared" si="124"/>
        <v>2.2687188743208798E-4</v>
      </c>
      <c r="AM563" s="22">
        <f t="shared" si="124"/>
        <v>2.2681022037433337E-4</v>
      </c>
      <c r="AN563" s="22">
        <f t="shared" si="124"/>
        <v>2.2674901413933848E-4</v>
      </c>
      <c r="AO563" s="22">
        <f t="shared" si="124"/>
        <v>2.2668569047818186E-4</v>
      </c>
      <c r="AP563" s="22">
        <f t="shared" si="124"/>
        <v>2.2662623456037019E-4</v>
      </c>
      <c r="AQ563" s="22">
        <f t="shared" si="124"/>
        <v>2.2656618512287334E-4</v>
      </c>
      <c r="AR563" s="22">
        <f t="shared" si="124"/>
        <v>2.2650537381681743E-4</v>
      </c>
      <c r="AS563" s="22">
        <f t="shared" si="124"/>
        <v>2.264436379447725E-4</v>
      </c>
      <c r="AT563" s="22">
        <f t="shared" si="124"/>
        <v>2.263827099768261E-4</v>
      </c>
      <c r="AU563" s="22">
        <f t="shared" si="124"/>
        <v>2.2636967808734897E-4</v>
      </c>
      <c r="AV563" s="22">
        <f t="shared" si="124"/>
        <v>2.2636397422122966E-4</v>
      </c>
      <c r="AW563" s="22">
        <f t="shared" si="124"/>
        <v>2.2635619035852204E-4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1.5035736688924619E-6</v>
      </c>
      <c r="U564" s="22">
        <f t="shared" si="124"/>
        <v>1.503180091415858E-6</v>
      </c>
      <c r="V564" s="22">
        <f t="shared" si="124"/>
        <v>1.5029179766568576E-6</v>
      </c>
      <c r="W564" s="22">
        <f t="shared" si="124"/>
        <v>1.5026909681361304E-6</v>
      </c>
      <c r="X564" s="22">
        <f t="shared" si="124"/>
        <v>1.5024400216324613E-6</v>
      </c>
      <c r="Y564" s="22">
        <f t="shared" si="124"/>
        <v>1.5021582602782918E-6</v>
      </c>
      <c r="Z564" s="22">
        <f t="shared" si="124"/>
        <v>1.5018641771321288E-6</v>
      </c>
      <c r="AA564" s="22">
        <f t="shared" si="124"/>
        <v>1.5015502949654626E-6</v>
      </c>
      <c r="AB564" s="22">
        <f t="shared" si="124"/>
        <v>1.5012447027724111E-6</v>
      </c>
      <c r="AC564" s="22">
        <f t="shared" si="124"/>
        <v>1.5009213949490153E-6</v>
      </c>
      <c r="AD564" s="22">
        <f t="shared" si="124"/>
        <v>1.5006039964084863E-6</v>
      </c>
      <c r="AE564" s="22">
        <f t="shared" si="124"/>
        <v>1.5002369505561962E-6</v>
      </c>
      <c r="AF564" s="22">
        <f t="shared" si="124"/>
        <v>1.4998570054208242E-6</v>
      </c>
      <c r="AG564" s="22">
        <f t="shared" si="124"/>
        <v>1.4994666163699281E-6</v>
      </c>
      <c r="AH564" s="22">
        <f t="shared" si="124"/>
        <v>1.4990345225678884E-6</v>
      </c>
      <c r="AI564" s="22">
        <f t="shared" si="124"/>
        <v>1.4986325604698704E-6</v>
      </c>
      <c r="AJ564" s="22">
        <f t="shared" si="124"/>
        <v>1.4982122373183941E-6</v>
      </c>
      <c r="AK564" s="22">
        <f t="shared" si="124"/>
        <v>1.4977656214766223E-6</v>
      </c>
      <c r="AL564" s="22">
        <f t="shared" si="124"/>
        <v>1.4973544570517807E-6</v>
      </c>
      <c r="AM564" s="22">
        <f t="shared" si="124"/>
        <v>1.4969474544706005E-6</v>
      </c>
      <c r="AN564" s="22">
        <f t="shared" si="124"/>
        <v>1.4965434933196341E-6</v>
      </c>
      <c r="AO564" s="22">
        <f t="shared" si="124"/>
        <v>1.4961255571560006E-6</v>
      </c>
      <c r="AP564" s="22">
        <f t="shared" si="124"/>
        <v>1.4957331480984435E-6</v>
      </c>
      <c r="AQ564" s="22">
        <f t="shared" si="124"/>
        <v>1.4953368218109643E-6</v>
      </c>
      <c r="AR564" s="22">
        <f t="shared" si="124"/>
        <v>1.4949354671909952E-6</v>
      </c>
      <c r="AS564" s="22">
        <f t="shared" si="124"/>
        <v>1.4945280104354992E-6</v>
      </c>
      <c r="AT564" s="22">
        <f t="shared" si="124"/>
        <v>1.4941258858470524E-6</v>
      </c>
      <c r="AU564" s="22">
        <f t="shared" si="124"/>
        <v>1.4940398753765033E-6</v>
      </c>
      <c r="AV564" s="22">
        <f t="shared" si="124"/>
        <v>1.494002229860116E-6</v>
      </c>
      <c r="AW564" s="22">
        <f t="shared" si="124"/>
        <v>1.4939508563662457E-6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0.18452972909551421</v>
      </c>
      <c r="T565" s="22">
        <f t="shared" si="124"/>
        <v>0.18807238335633814</v>
      </c>
      <c r="U565" s="22">
        <f t="shared" si="124"/>
        <v>0.18963977898685819</v>
      </c>
      <c r="V565" s="22">
        <f t="shared" si="124"/>
        <v>0.19070422668194953</v>
      </c>
      <c r="W565" s="22">
        <f t="shared" si="124"/>
        <v>0.19217238015945179</v>
      </c>
      <c r="X565" s="22">
        <f t="shared" si="124"/>
        <v>0.19414908825499771</v>
      </c>
      <c r="Y565" s="22">
        <f t="shared" si="124"/>
        <v>0.19635837705251516</v>
      </c>
      <c r="Z565" s="22">
        <f t="shared" si="124"/>
        <v>0.19890896868142294</v>
      </c>
      <c r="AA565" s="22">
        <f t="shared" si="124"/>
        <v>0.20136504238190225</v>
      </c>
      <c r="AB565" s="22">
        <f t="shared" si="124"/>
        <v>0.20413312315144103</v>
      </c>
      <c r="AC565" s="22">
        <f t="shared" si="124"/>
        <v>0.20684365564809976</v>
      </c>
      <c r="AD565" s="22">
        <f t="shared" si="124"/>
        <v>0.20966230833044147</v>
      </c>
      <c r="AE565" s="22">
        <f t="shared" si="124"/>
        <v>0.21270384945063117</v>
      </c>
      <c r="AF565" s="22">
        <f t="shared" si="124"/>
        <v>0.21593220247492415</v>
      </c>
      <c r="AG565" s="22">
        <f t="shared" si="124"/>
        <v>0.21985816638086139</v>
      </c>
      <c r="AH565" s="22">
        <f t="shared" si="124"/>
        <v>0.22332208761481911</v>
      </c>
      <c r="AI565" s="22">
        <f t="shared" si="124"/>
        <v>0.2271169644645458</v>
      </c>
      <c r="AJ565" s="22">
        <f t="shared" si="124"/>
        <v>0.23137863388908983</v>
      </c>
      <c r="AK565" s="22">
        <f t="shared" si="124"/>
        <v>0.23508071784779747</v>
      </c>
      <c r="AL565" s="22">
        <f t="shared" si="124"/>
        <v>0.23873885516170298</v>
      </c>
      <c r="AM565" s="22">
        <f t="shared" si="124"/>
        <v>0.24237072222763881</v>
      </c>
      <c r="AN565" s="22">
        <f t="shared" si="124"/>
        <v>0.24672813191811771</v>
      </c>
      <c r="AO565" s="22">
        <f t="shared" si="124"/>
        <v>0.25068997280739963</v>
      </c>
      <c r="AP565" s="22">
        <f t="shared" si="124"/>
        <v>0.25476264371357848</v>
      </c>
      <c r="AQ565" s="22">
        <f t="shared" si="124"/>
        <v>0.25896865824435505</v>
      </c>
      <c r="AR565" s="22">
        <f t="shared" si="124"/>
        <v>0.26333085883854118</v>
      </c>
      <c r="AS565" s="22">
        <f t="shared" si="124"/>
        <v>0.26764760518156461</v>
      </c>
      <c r="AT565" s="22">
        <f t="shared" si="124"/>
        <v>0.26624718267766634</v>
      </c>
      <c r="AU565" s="22">
        <f t="shared" si="124"/>
        <v>0.26400682493166328</v>
      </c>
      <c r="AV565" s="22">
        <f t="shared" si="124"/>
        <v>0.26205006993120306</v>
      </c>
      <c r="AW565" s="22">
        <f t="shared" si="124"/>
        <v>0.25986497213837728</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0.10256796891953314</v>
      </c>
      <c r="U567" s="22">
        <f t="shared" si="125"/>
        <v>0.10301316391776208</v>
      </c>
      <c r="V567" s="22">
        <f t="shared" si="125"/>
        <v>0.10330965491789675</v>
      </c>
      <c r="W567" s="22">
        <f t="shared" si="125"/>
        <v>0.10356643551127631</v>
      </c>
      <c r="X567" s="22">
        <f t="shared" si="125"/>
        <v>0.10385029354405896</v>
      </c>
      <c r="Y567" s="22">
        <f t="shared" si="125"/>
        <v>0.10416900778211166</v>
      </c>
      <c r="Z567" s="22">
        <f t="shared" si="125"/>
        <v>0.10450165981002997</v>
      </c>
      <c r="AA567" s="22">
        <f t="shared" si="125"/>
        <v>0.10485670749171808</v>
      </c>
      <c r="AB567" s="22">
        <f t="shared" si="125"/>
        <v>0.10520237797321619</v>
      </c>
      <c r="AC567" s="22">
        <f t="shared" si="125"/>
        <v>0.105568087482576</v>
      </c>
      <c r="AD567" s="22">
        <f t="shared" si="125"/>
        <v>0.10592711270909047</v>
      </c>
      <c r="AE567" s="22">
        <f t="shared" si="125"/>
        <v>0.10634229647156151</v>
      </c>
      <c r="AF567" s="22">
        <f t="shared" si="125"/>
        <v>0.10677207125270115</v>
      </c>
      <c r="AG567" s="22">
        <f t="shared" si="125"/>
        <v>0.10721365966452229</v>
      </c>
      <c r="AH567" s="22">
        <f t="shared" si="125"/>
        <v>0.10770242238817668</v>
      </c>
      <c r="AI567" s="22">
        <f t="shared" si="125"/>
        <v>0.10815710164741503</v>
      </c>
      <c r="AJ567" s="22">
        <f t="shared" si="125"/>
        <v>0.1086325500046017</v>
      </c>
      <c r="AK567" s="22">
        <f t="shared" si="125"/>
        <v>0.10913773932743116</v>
      </c>
      <c r="AL567" s="22">
        <f t="shared" si="125"/>
        <v>0.10960282779481145</v>
      </c>
      <c r="AM567" s="22">
        <f t="shared" si="125"/>
        <v>0.11006320859447333</v>
      </c>
      <c r="AN567" s="22">
        <f t="shared" si="125"/>
        <v>0.11052014908161854</v>
      </c>
      <c r="AO567" s="22">
        <f t="shared" si="125"/>
        <v>0.11099289739850469</v>
      </c>
      <c r="AP567" s="22">
        <f t="shared" si="125"/>
        <v>0.11143677074001665</v>
      </c>
      <c r="AQ567" s="22">
        <f t="shared" si="125"/>
        <v>0.11188507505451871</v>
      </c>
      <c r="AR567" s="22">
        <f t="shared" si="125"/>
        <v>0.11233906716521613</v>
      </c>
      <c r="AS567" s="22">
        <f t="shared" si="125"/>
        <v>0.11279996170396522</v>
      </c>
      <c r="AT567" s="22">
        <f t="shared" si="125"/>
        <v>0.11325482476418408</v>
      </c>
      <c r="AU567" s="22">
        <f t="shared" si="125"/>
        <v>0.11335211547201153</v>
      </c>
      <c r="AV567" s="22">
        <f t="shared" si="125"/>
        <v>0.11339469818214519</v>
      </c>
      <c r="AW567" s="22">
        <f t="shared" si="125"/>
        <v>0.11345280928827317</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0.39896862767573887</v>
      </c>
      <c r="T580" s="22">
        <f t="shared" si="128"/>
        <v>0.40321283456693657</v>
      </c>
      <c r="U580" s="22">
        <f t="shared" si="128"/>
        <v>0.40595301384735027</v>
      </c>
      <c r="V580" s="22">
        <f t="shared" si="128"/>
        <v>0.40835304471991996</v>
      </c>
      <c r="W580" s="22">
        <f t="shared" si="128"/>
        <v>0.41114993702046576</v>
      </c>
      <c r="X580" s="22">
        <f t="shared" si="128"/>
        <v>0.41443696662226326</v>
      </c>
      <c r="Y580" s="22">
        <f t="shared" si="128"/>
        <v>0.41772018420906898</v>
      </c>
      <c r="Z580" s="22">
        <f t="shared" si="128"/>
        <v>0.42136175152152827</v>
      </c>
      <c r="AA580" s="22">
        <f t="shared" si="128"/>
        <v>0.42499428203574913</v>
      </c>
      <c r="AB580" s="22">
        <f t="shared" si="128"/>
        <v>0.42896425556175999</v>
      </c>
      <c r="AC580" s="22">
        <f t="shared" si="128"/>
        <v>0.43295570355388763</v>
      </c>
      <c r="AD580" s="22">
        <f t="shared" si="128"/>
        <v>0.43752667451708871</v>
      </c>
      <c r="AE580" s="22">
        <f t="shared" si="128"/>
        <v>0.44239883896783144</v>
      </c>
      <c r="AF580" s="22">
        <f t="shared" si="128"/>
        <v>0.44754643431448016</v>
      </c>
      <c r="AG580" s="22">
        <f t="shared" si="128"/>
        <v>0.45343947243110339</v>
      </c>
      <c r="AH580" s="22">
        <f t="shared" si="128"/>
        <v>0.45903391659174836</v>
      </c>
      <c r="AI580" s="22">
        <f t="shared" si="128"/>
        <v>0.46484826030601123</v>
      </c>
      <c r="AJ580" s="22">
        <f t="shared" si="128"/>
        <v>0.47122457399912715</v>
      </c>
      <c r="AK580" s="22">
        <f t="shared" si="128"/>
        <v>0.47720223400980599</v>
      </c>
      <c r="AL580" s="22">
        <f t="shared" si="128"/>
        <v>0.48325996486403272</v>
      </c>
      <c r="AM580" s="22">
        <f t="shared" si="128"/>
        <v>0.489414318161845</v>
      </c>
      <c r="AN580" s="22">
        <f t="shared" si="128"/>
        <v>0.49576579726036363</v>
      </c>
      <c r="AO580" s="22">
        <f t="shared" si="128"/>
        <v>0.50183295393779026</v>
      </c>
      <c r="AP580" s="22">
        <f t="shared" si="128"/>
        <v>0.50811157044094912</v>
      </c>
      <c r="AQ580" s="22">
        <f t="shared" si="128"/>
        <v>0.51462758756280891</v>
      </c>
      <c r="AR580" s="22">
        <f t="shared" si="128"/>
        <v>0.52140819352163892</v>
      </c>
      <c r="AS580" s="22">
        <f t="shared" si="128"/>
        <v>0.52805942521928262</v>
      </c>
      <c r="AT580" s="22">
        <f t="shared" si="128"/>
        <v>0.52889195975917036</v>
      </c>
      <c r="AU580" s="22">
        <f t="shared" si="128"/>
        <v>0.52884769524860809</v>
      </c>
      <c r="AV580" s="22">
        <f t="shared" si="128"/>
        <v>0.52908821879236367</v>
      </c>
      <c r="AW580" s="22">
        <f t="shared" si="128"/>
        <v>0.52907591218999572</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3.1476339708921289E-2</v>
      </c>
      <c r="T581" s="22">
        <f t="shared" si="128"/>
        <v>3.1811183324772854E-2</v>
      </c>
      <c r="U581" s="22">
        <f t="shared" si="128"/>
        <v>3.2027367776157216E-2</v>
      </c>
      <c r="V581" s="22">
        <f t="shared" si="128"/>
        <v>3.2216716466296084E-2</v>
      </c>
      <c r="W581" s="22">
        <f t="shared" si="128"/>
        <v>3.2437375250156143E-2</v>
      </c>
      <c r="X581" s="22">
        <f t="shared" si="128"/>
        <v>3.2696703059919528E-2</v>
      </c>
      <c r="Y581" s="22">
        <f t="shared" si="128"/>
        <v>3.2955730123532659E-2</v>
      </c>
      <c r="Z581" s="22">
        <f t="shared" si="128"/>
        <v>3.3243028928121948E-2</v>
      </c>
      <c r="AA581" s="22">
        <f t="shared" si="128"/>
        <v>3.3529614781086729E-2</v>
      </c>
      <c r="AB581" s="22">
        <f t="shared" si="128"/>
        <v>3.3842822955042956E-2</v>
      </c>
      <c r="AC581" s="22">
        <f t="shared" si="128"/>
        <v>3.4157725341385003E-2</v>
      </c>
      <c r="AD581" s="22">
        <f t="shared" si="128"/>
        <v>3.4518348771040409E-2</v>
      </c>
      <c r="AE581" s="22">
        <f t="shared" si="128"/>
        <v>3.490273464183611E-2</v>
      </c>
      <c r="AF581" s="22">
        <f t="shared" si="128"/>
        <v>3.5308850432842286E-2</v>
      </c>
      <c r="AG581" s="22">
        <f t="shared" si="128"/>
        <v>3.5773777389021939E-2</v>
      </c>
      <c r="AH581" s="22">
        <f t="shared" si="128"/>
        <v>3.6215146992213315E-2</v>
      </c>
      <c r="AI581" s="22">
        <f t="shared" si="128"/>
        <v>3.6673865410753521E-2</v>
      </c>
      <c r="AJ581" s="22">
        <f t="shared" si="128"/>
        <v>3.7176920042052225E-2</v>
      </c>
      <c r="AK581" s="22">
        <f t="shared" si="128"/>
        <v>3.7648523181017524E-2</v>
      </c>
      <c r="AL581" s="22">
        <f t="shared" si="128"/>
        <v>3.8126443450948684E-2</v>
      </c>
      <c r="AM581" s="22">
        <f t="shared" si="128"/>
        <v>3.8611986678292631E-2</v>
      </c>
      <c r="AN581" s="22">
        <f t="shared" si="128"/>
        <v>3.9113082002312866E-2</v>
      </c>
      <c r="AO581" s="22">
        <f t="shared" si="128"/>
        <v>3.959174591570995E-2</v>
      </c>
      <c r="AP581" s="22">
        <f t="shared" si="128"/>
        <v>4.0087092798262544E-2</v>
      </c>
      <c r="AQ581" s="22">
        <f t="shared" si="128"/>
        <v>4.0601169229965088E-2</v>
      </c>
      <c r="AR581" s="22">
        <f t="shared" si="128"/>
        <v>4.1136120205523839E-2</v>
      </c>
      <c r="AS581" s="22">
        <f t="shared" si="128"/>
        <v>4.1660864292840723E-2</v>
      </c>
      <c r="AT581" s="22">
        <f t="shared" si="128"/>
        <v>4.172654649985931E-2</v>
      </c>
      <c r="AU581" s="22">
        <f t="shared" si="128"/>
        <v>4.172305428349226E-2</v>
      </c>
      <c r="AV581" s="22">
        <f t="shared" si="128"/>
        <v>4.1742030213543065E-2</v>
      </c>
      <c r="AW581" s="22">
        <f t="shared" si="128"/>
        <v>4.1741059293099902E-2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2.9177317657423814E-4</v>
      </c>
      <c r="T582" s="22">
        <f t="shared" si="128"/>
        <v>2.9487704399834422E-4</v>
      </c>
      <c r="U582" s="22">
        <f t="shared" si="128"/>
        <v>2.9688098806203385E-4</v>
      </c>
      <c r="V582" s="22">
        <f t="shared" si="128"/>
        <v>2.986361752697234E-4</v>
      </c>
      <c r="W582" s="22">
        <f t="shared" si="128"/>
        <v>3.0068159461966169E-4</v>
      </c>
      <c r="X582" s="22">
        <f t="shared" si="128"/>
        <v>3.0308546049251785E-4</v>
      </c>
      <c r="Y582" s="22">
        <f t="shared" si="128"/>
        <v>3.0548653856792316E-4</v>
      </c>
      <c r="Z582" s="22">
        <f t="shared" si="128"/>
        <v>3.0814968446151136E-4</v>
      </c>
      <c r="AA582" s="22">
        <f t="shared" si="128"/>
        <v>3.1080622157650086E-4</v>
      </c>
      <c r="AB582" s="22">
        <f t="shared" si="128"/>
        <v>3.1370953704104728E-4</v>
      </c>
      <c r="AC582" s="22">
        <f t="shared" si="128"/>
        <v>3.1662855718200052E-4</v>
      </c>
      <c r="AD582" s="22">
        <f t="shared" si="128"/>
        <v>3.1997139324841355E-4</v>
      </c>
      <c r="AE582" s="22">
        <f t="shared" si="128"/>
        <v>3.2353449771321038E-4</v>
      </c>
      <c r="AF582" s="22">
        <f t="shared" si="128"/>
        <v>3.2729902991405092E-4</v>
      </c>
      <c r="AG582" s="22">
        <f t="shared" si="128"/>
        <v>3.3160871827470491E-4</v>
      </c>
      <c r="AH582" s="22">
        <f t="shared" si="128"/>
        <v>3.3570003932274789E-4</v>
      </c>
      <c r="AI582" s="22">
        <f t="shared" si="128"/>
        <v>3.3995217700356759E-4</v>
      </c>
      <c r="AJ582" s="22">
        <f t="shared" si="128"/>
        <v>3.4461529378022383E-4</v>
      </c>
      <c r="AK582" s="22">
        <f t="shared" si="128"/>
        <v>3.489868677056155E-4</v>
      </c>
      <c r="AL582" s="22">
        <f t="shared" si="128"/>
        <v>3.5341699892787787E-4</v>
      </c>
      <c r="AM582" s="22">
        <f t="shared" si="128"/>
        <v>3.5791779193990967E-4</v>
      </c>
      <c r="AN582" s="22">
        <f t="shared" si="128"/>
        <v>3.6256274671571685E-4</v>
      </c>
      <c r="AO582" s="22">
        <f t="shared" si="128"/>
        <v>3.6699977121776653E-4</v>
      </c>
      <c r="AP582" s="22">
        <f t="shared" si="128"/>
        <v>3.7159144022264621E-4</v>
      </c>
      <c r="AQ582" s="22">
        <f t="shared" si="128"/>
        <v>3.7635672471464474E-4</v>
      </c>
      <c r="AR582" s="22">
        <f t="shared" si="128"/>
        <v>3.8131550794337011E-4</v>
      </c>
      <c r="AS582" s="22">
        <f t="shared" si="128"/>
        <v>3.8617967736906758E-4</v>
      </c>
      <c r="AT582" s="22">
        <f t="shared" si="128"/>
        <v>3.8678852535976269E-4</v>
      </c>
      <c r="AU582" s="22">
        <f t="shared" si="128"/>
        <v>3.8675615390005306E-4</v>
      </c>
      <c r="AV582" s="22">
        <f t="shared" si="128"/>
        <v>3.8693205324033764E-4</v>
      </c>
      <c r="AW582" s="22">
        <f t="shared" si="128"/>
        <v>3.8692305319317443E-4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2.5947889357318408E-3</v>
      </c>
      <c r="T583" s="22">
        <f t="shared" si="128"/>
        <v>2.636766134517896E-3</v>
      </c>
      <c r="U583" s="22">
        <f t="shared" si="128"/>
        <v>2.6458547789552076E-3</v>
      </c>
      <c r="V583" s="22">
        <f t="shared" si="128"/>
        <v>2.6464325669035508E-3</v>
      </c>
      <c r="W583" s="22">
        <f t="shared" si="128"/>
        <v>2.6531855546258389E-3</v>
      </c>
      <c r="X583" s="22">
        <f t="shared" si="128"/>
        <v>2.6676533708227504E-3</v>
      </c>
      <c r="Y583" s="22">
        <f t="shared" si="128"/>
        <v>2.6854194190138259E-3</v>
      </c>
      <c r="Z583" s="22">
        <f t="shared" si="128"/>
        <v>2.7080123710816733E-3</v>
      </c>
      <c r="AA583" s="22">
        <f t="shared" si="128"/>
        <v>2.7285252947882471E-3</v>
      </c>
      <c r="AB583" s="22">
        <f t="shared" si="128"/>
        <v>2.7532847457771509E-3</v>
      </c>
      <c r="AC583" s="22">
        <f t="shared" si="128"/>
        <v>2.7765044846133164E-3</v>
      </c>
      <c r="AD583" s="22">
        <f t="shared" si="128"/>
        <v>2.788257041962193E-3</v>
      </c>
      <c r="AE583" s="22">
        <f t="shared" si="128"/>
        <v>2.8019942420969817E-3</v>
      </c>
      <c r="AF583" s="22">
        <f t="shared" si="128"/>
        <v>2.8170401032459316E-3</v>
      </c>
      <c r="AG583" s="22">
        <f t="shared" si="128"/>
        <v>2.8407678003323899E-3</v>
      </c>
      <c r="AH583" s="22">
        <f t="shared" si="128"/>
        <v>2.8559632185923963E-3</v>
      </c>
      <c r="AI583" s="22">
        <f t="shared" si="128"/>
        <v>2.874289893395064E-3</v>
      </c>
      <c r="AJ583" s="22">
        <f t="shared" si="128"/>
        <v>2.8973661283090966E-3</v>
      </c>
      <c r="AK583" s="22">
        <f t="shared" si="128"/>
        <v>2.9105933247661926E-3</v>
      </c>
      <c r="AL583" s="22">
        <f t="shared" si="128"/>
        <v>2.9213448963895149E-3</v>
      </c>
      <c r="AM583" s="22">
        <f t="shared" si="128"/>
        <v>2.9298542609273734E-3</v>
      </c>
      <c r="AN583" s="22">
        <f t="shared" si="128"/>
        <v>2.955134976631477E-3</v>
      </c>
      <c r="AO583" s="22">
        <f t="shared" si="128"/>
        <v>2.9735618614162461E-3</v>
      </c>
      <c r="AP583" s="22">
        <f t="shared" si="128"/>
        <v>2.9919313514994873E-3</v>
      </c>
      <c r="AQ583" s="22">
        <f t="shared" si="128"/>
        <v>3.0104654859182665E-3</v>
      </c>
      <c r="AR583" s="22">
        <f t="shared" si="128"/>
        <v>3.0293751603309806E-3</v>
      </c>
      <c r="AS583" s="22">
        <f t="shared" si="128"/>
        <v>3.0461078480835853E-3</v>
      </c>
      <c r="AT583" s="22">
        <f t="shared" si="128"/>
        <v>2.9899420877235123E-3</v>
      </c>
      <c r="AU583" s="22">
        <f t="shared" si="128"/>
        <v>2.9235910727390879E-3</v>
      </c>
      <c r="AV583" s="22">
        <f t="shared" si="128"/>
        <v>2.8610954998636107E-3</v>
      </c>
      <c r="AW583" s="22">
        <f t="shared" si="128"/>
        <v>2.7961946525107118E-3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1.2916875916615547E-2</v>
      </c>
      <c r="T584" s="22">
        <f t="shared" si="128"/>
        <v>1.3125838680630745E-2</v>
      </c>
      <c r="U584" s="22">
        <f t="shared" si="128"/>
        <v>1.3171082010764595E-2</v>
      </c>
      <c r="V584" s="22">
        <f t="shared" si="128"/>
        <v>1.3173958242866605E-2</v>
      </c>
      <c r="W584" s="22">
        <f t="shared" si="128"/>
        <v>1.3207574658935762E-2</v>
      </c>
      <c r="X584" s="22">
        <f t="shared" si="128"/>
        <v>1.3279595540490506E-2</v>
      </c>
      <c r="Y584" s="22">
        <f t="shared" si="128"/>
        <v>1.3368035042005502E-2</v>
      </c>
      <c r="Z584" s="22">
        <f t="shared" si="128"/>
        <v>1.348050290188872E-2</v>
      </c>
      <c r="AA584" s="22">
        <f t="shared" si="128"/>
        <v>1.3582616367287043E-2</v>
      </c>
      <c r="AB584" s="22">
        <f t="shared" si="128"/>
        <v>1.3705869072654775E-2</v>
      </c>
      <c r="AC584" s="22">
        <f t="shared" si="128"/>
        <v>1.3821457081079199E-2</v>
      </c>
      <c r="AD584" s="22">
        <f t="shared" si="128"/>
        <v>1.3879961386723432E-2</v>
      </c>
      <c r="AE584" s="22">
        <f t="shared" si="128"/>
        <v>1.3948345256848396E-2</v>
      </c>
      <c r="AF584" s="22">
        <f t="shared" si="128"/>
        <v>1.4023243649871182E-2</v>
      </c>
      <c r="AG584" s="22">
        <f t="shared" si="128"/>
        <v>1.4141360277714121E-2</v>
      </c>
      <c r="AH584" s="22">
        <f t="shared" si="128"/>
        <v>1.4217003166992214E-2</v>
      </c>
      <c r="AI584" s="22">
        <f t="shared" si="128"/>
        <v>1.4308233471365112E-2</v>
      </c>
      <c r="AJ584" s="22">
        <f t="shared" si="128"/>
        <v>1.4423107116347396E-2</v>
      </c>
      <c r="AK584" s="22">
        <f t="shared" si="128"/>
        <v>1.4488952184903162E-2</v>
      </c>
      <c r="AL584" s="22">
        <f t="shared" si="128"/>
        <v>1.454247357720395E-2</v>
      </c>
      <c r="AM584" s="22">
        <f t="shared" si="128"/>
        <v>1.4584833248293643E-2</v>
      </c>
      <c r="AN584" s="22">
        <f t="shared" si="128"/>
        <v>1.4710680812747295E-2</v>
      </c>
      <c r="AO584" s="22">
        <f t="shared" si="128"/>
        <v>1.4802409963051962E-2</v>
      </c>
      <c r="AP584" s="22">
        <f t="shared" si="128"/>
        <v>1.4893853402165367E-2</v>
      </c>
      <c r="AQ584" s="22">
        <f t="shared" si="128"/>
        <v>1.498611644183403E-2</v>
      </c>
      <c r="AR584" s="22">
        <f t="shared" si="128"/>
        <v>1.5080248921994206E-2</v>
      </c>
      <c r="AS584" s="22">
        <f t="shared" si="128"/>
        <v>1.5163544348637805E-2</v>
      </c>
      <c r="AT584" s="22">
        <f t="shared" si="128"/>
        <v>1.4883950834366558E-2</v>
      </c>
      <c r="AU584" s="22">
        <f t="shared" si="128"/>
        <v>1.4553655057437175E-2</v>
      </c>
      <c r="AV584" s="22">
        <f t="shared" si="128"/>
        <v>1.4242551695982972E-2</v>
      </c>
      <c r="AW584" s="22">
        <f t="shared" si="128"/>
        <v>1.3919474862797633E-2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0.17577402187904004</v>
      </c>
      <c r="T585" s="22">
        <f t="shared" si="128"/>
        <v>0.18292098544857205</v>
      </c>
      <c r="U585" s="22">
        <f t="shared" si="128"/>
        <v>0.18791301799261978</v>
      </c>
      <c r="V585" s="22">
        <f t="shared" si="128"/>
        <v>0.19236342714323804</v>
      </c>
      <c r="W585" s="22">
        <f t="shared" si="128"/>
        <v>0.19732536523365554</v>
      </c>
      <c r="X585" s="22">
        <f t="shared" si="128"/>
        <v>0.20295090162113297</v>
      </c>
      <c r="Y585" s="22">
        <f t="shared" si="128"/>
        <v>0.20894002009184007</v>
      </c>
      <c r="Z585" s="22">
        <f t="shared" si="128"/>
        <v>0.2154357810968531</v>
      </c>
      <c r="AA585" s="22">
        <f t="shared" si="128"/>
        <v>0.22190652194273755</v>
      </c>
      <c r="AB585" s="22">
        <f t="shared" si="128"/>
        <v>0.22887172097870023</v>
      </c>
      <c r="AC585" s="22">
        <f t="shared" si="128"/>
        <v>0.2358677870093237</v>
      </c>
      <c r="AD585" s="22">
        <f t="shared" si="128"/>
        <v>0.24472130690073535</v>
      </c>
      <c r="AE585" s="22">
        <f t="shared" si="128"/>
        <v>0.25409824157351063</v>
      </c>
      <c r="AF585" s="22">
        <f t="shared" si="128"/>
        <v>0.26397242587844733</v>
      </c>
      <c r="AG585" s="22">
        <f t="shared" si="128"/>
        <v>0.27509131368415518</v>
      </c>
      <c r="AH585" s="22">
        <f t="shared" si="128"/>
        <v>0.28583974269337731</v>
      </c>
      <c r="AI585" s="22">
        <f t="shared" si="128"/>
        <v>0.2973660825855523</v>
      </c>
      <c r="AJ585" s="22">
        <f t="shared" si="128"/>
        <v>0.3099030704805219</v>
      </c>
      <c r="AK585" s="22">
        <f t="shared" si="128"/>
        <v>0.32191802391322394</v>
      </c>
      <c r="AL585" s="22">
        <f t="shared" si="128"/>
        <v>0.33417692689260298</v>
      </c>
      <c r="AM585" s="22">
        <f t="shared" si="128"/>
        <v>0.34671070284338162</v>
      </c>
      <c r="AN585" s="22">
        <f t="shared" si="128"/>
        <v>0.35956928567707391</v>
      </c>
      <c r="AO585" s="22">
        <f t="shared" si="128"/>
        <v>0.37205528109202568</v>
      </c>
      <c r="AP585" s="22">
        <f t="shared" si="128"/>
        <v>0.38499396587221785</v>
      </c>
      <c r="AQ585" s="22">
        <f t="shared" si="128"/>
        <v>0.39843705183115458</v>
      </c>
      <c r="AR585" s="22">
        <f t="shared" si="128"/>
        <v>0.4124395332626174</v>
      </c>
      <c r="AS585" s="22">
        <f t="shared" si="128"/>
        <v>0.42667435738489529</v>
      </c>
      <c r="AT585" s="22">
        <f t="shared" si="128"/>
        <v>0.43094964438000583</v>
      </c>
      <c r="AU585" s="22">
        <f t="shared" si="128"/>
        <v>0.43367756941425573</v>
      </c>
      <c r="AV585" s="22">
        <f t="shared" si="128"/>
        <v>0.4368669055071977</v>
      </c>
      <c r="AW585" s="22">
        <f t="shared" si="128"/>
        <v>0.4395784981344939</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1.1955913069255579E-4</v>
      </c>
      <c r="T586" s="22">
        <f t="shared" si="128"/>
        <v>1.1973941840498302E-4</v>
      </c>
      <c r="U586" s="22">
        <f t="shared" si="128"/>
        <v>1.1994057985495052E-4</v>
      </c>
      <c r="V586" s="22">
        <f t="shared" si="128"/>
        <v>1.2016726564666305E-4</v>
      </c>
      <c r="W586" s="22">
        <f t="shared" si="128"/>
        <v>1.2042198351979159E-4</v>
      </c>
      <c r="X586" s="22">
        <f t="shared" si="128"/>
        <v>1.2070387777028845E-4</v>
      </c>
      <c r="Y586" s="22">
        <f t="shared" si="128"/>
        <v>1.208775754261406E-4</v>
      </c>
      <c r="Z586" s="22">
        <f t="shared" si="128"/>
        <v>1.2107397703438586E-4</v>
      </c>
      <c r="AA586" s="22">
        <f t="shared" si="128"/>
        <v>1.2129003283511703E-4</v>
      </c>
      <c r="AB586" s="22">
        <f t="shared" si="128"/>
        <v>1.2152672270419049E-4</v>
      </c>
      <c r="AC586" s="22">
        <f t="shared" si="128"/>
        <v>1.2178147735269396E-4</v>
      </c>
      <c r="AD586" s="22">
        <f t="shared" si="128"/>
        <v>1.2195058775686122E-4</v>
      </c>
      <c r="AE586" s="22">
        <f t="shared" si="128"/>
        <v>1.2213687066039443E-4</v>
      </c>
      <c r="AF586" s="22">
        <f t="shared" si="128"/>
        <v>1.2233952591185902E-4</v>
      </c>
      <c r="AG586" s="22">
        <f t="shared" si="128"/>
        <v>1.2256053300791124E-4</v>
      </c>
      <c r="AH586" s="22">
        <f t="shared" si="128"/>
        <v>1.227936117388551E-4</v>
      </c>
      <c r="AI586" s="22">
        <f t="shared" ref="L586:AW593" si="129">AI1537</f>
        <v>1.2294098870029306E-4</v>
      </c>
      <c r="AJ586" s="22">
        <f t="shared" si="129"/>
        <v>1.2310341240560994E-4</v>
      </c>
      <c r="AK586" s="22">
        <f t="shared" si="129"/>
        <v>1.2327515991291508E-4</v>
      </c>
      <c r="AL586" s="22">
        <f t="shared" si="129"/>
        <v>1.2345844068229327E-4</v>
      </c>
      <c r="AM586" s="22">
        <f t="shared" si="129"/>
        <v>1.2365295972209837E-4</v>
      </c>
      <c r="AN586" s="22">
        <f t="shared" si="129"/>
        <v>1.2376567950710691E-4</v>
      </c>
      <c r="AO586" s="22">
        <f t="shared" si="129"/>
        <v>1.2388627444196275E-4</v>
      </c>
      <c r="AP586" s="22">
        <f t="shared" si="129"/>
        <v>1.2401713387366397E-4</v>
      </c>
      <c r="AQ586" s="22">
        <f t="shared" si="129"/>
        <v>1.2415809337715871E-4</v>
      </c>
      <c r="AR586" s="22">
        <f t="shared" si="129"/>
        <v>1.2430901585583343E-4</v>
      </c>
      <c r="AS586" s="22">
        <f t="shared" si="129"/>
        <v>1.2437332095284817E-4</v>
      </c>
      <c r="AT586" s="22">
        <f t="shared" si="129"/>
        <v>1.2441331476739832E-4</v>
      </c>
      <c r="AU586" s="22">
        <f t="shared" si="129"/>
        <v>1.2445582230742055E-4</v>
      </c>
      <c r="AV586" s="22">
        <f t="shared" si="129"/>
        <v>1.2450696998275417E-4</v>
      </c>
      <c r="AW586" s="22">
        <f t="shared" si="129"/>
        <v>1.2456359303532368E-4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8.2047635058568158E-4</v>
      </c>
      <c r="T587" s="22">
        <f t="shared" si="129"/>
        <v>8.2171357775094188E-4</v>
      </c>
      <c r="U587" s="22">
        <f t="shared" si="129"/>
        <v>8.2309405125716314E-4</v>
      </c>
      <c r="V587" s="22">
        <f t="shared" si="129"/>
        <v>8.2464968594634605E-4</v>
      </c>
      <c r="W587" s="22">
        <f t="shared" si="129"/>
        <v>8.2639769122007844E-4</v>
      </c>
      <c r="X587" s="22">
        <f t="shared" si="129"/>
        <v>8.2833219479633389E-4</v>
      </c>
      <c r="Y587" s="22">
        <f t="shared" si="129"/>
        <v>8.2952419759823887E-4</v>
      </c>
      <c r="Z587" s="22">
        <f t="shared" si="129"/>
        <v>8.3087200661833443E-4</v>
      </c>
      <c r="AA587" s="22">
        <f t="shared" si="129"/>
        <v>8.3235469283292915E-4</v>
      </c>
      <c r="AB587" s="22">
        <f t="shared" si="129"/>
        <v>8.3397898065497246E-4</v>
      </c>
      <c r="AC587" s="22">
        <f t="shared" si="129"/>
        <v>8.3572723830027413E-4</v>
      </c>
      <c r="AD587" s="22">
        <f t="shared" si="129"/>
        <v>8.3688776101780707E-4</v>
      </c>
      <c r="AE587" s="22">
        <f t="shared" si="129"/>
        <v>8.3816613027310448E-4</v>
      </c>
      <c r="AF587" s="22">
        <f t="shared" si="129"/>
        <v>8.3955685501479116E-4</v>
      </c>
      <c r="AG587" s="22">
        <f t="shared" si="129"/>
        <v>8.4107351956874124E-4</v>
      </c>
      <c r="AH587" s="22">
        <f t="shared" si="129"/>
        <v>8.4267302590051356E-4</v>
      </c>
      <c r="AI587" s="22">
        <f t="shared" si="129"/>
        <v>8.4368440253716683E-4</v>
      </c>
      <c r="AJ587" s="22">
        <f t="shared" si="129"/>
        <v>8.447990376822625E-4</v>
      </c>
      <c r="AK587" s="22">
        <f t="shared" si="129"/>
        <v>8.459776575601394E-4</v>
      </c>
      <c r="AL587" s="22">
        <f t="shared" si="129"/>
        <v>8.4723542462419247E-4</v>
      </c>
      <c r="AM587" s="22">
        <f t="shared" si="129"/>
        <v>8.4857031448976993E-4</v>
      </c>
      <c r="AN587" s="22">
        <f t="shared" si="129"/>
        <v>8.4934385572670316E-4</v>
      </c>
      <c r="AO587" s="22">
        <f t="shared" si="129"/>
        <v>8.5017144029909443E-4</v>
      </c>
      <c r="AP587" s="22">
        <f t="shared" si="129"/>
        <v>8.5106946513701341E-4</v>
      </c>
      <c r="AQ587" s="22">
        <f t="shared" si="129"/>
        <v>8.5203680187104453E-4</v>
      </c>
      <c r="AR587" s="22">
        <f t="shared" si="129"/>
        <v>8.5307250967359464E-4</v>
      </c>
      <c r="AS587" s="22">
        <f t="shared" si="129"/>
        <v>8.535138043787089E-4</v>
      </c>
      <c r="AT587" s="22">
        <f t="shared" si="129"/>
        <v>8.5378826253860052E-4</v>
      </c>
      <c r="AU587" s="22">
        <f t="shared" si="129"/>
        <v>8.5407997117772981E-4</v>
      </c>
      <c r="AV587" s="22">
        <f t="shared" si="129"/>
        <v>8.5443097287668502E-4</v>
      </c>
      <c r="AW587" s="22">
        <f t="shared" si="129"/>
        <v>8.5481954943509696E-4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1.5080367323362539E-5</v>
      </c>
      <c r="T588" s="22">
        <f t="shared" si="129"/>
        <v>1.512383881951099E-5</v>
      </c>
      <c r="U588" s="22">
        <f t="shared" si="129"/>
        <v>1.5170049830034905E-5</v>
      </c>
      <c r="V588" s="22">
        <f t="shared" si="129"/>
        <v>1.5219961493898718E-5</v>
      </c>
      <c r="W588" s="22">
        <f t="shared" si="129"/>
        <v>1.5274108685499497E-5</v>
      </c>
      <c r="X588" s="22">
        <f t="shared" si="129"/>
        <v>1.5332376079902749E-5</v>
      </c>
      <c r="Y588" s="22">
        <f t="shared" si="129"/>
        <v>1.5369240046538892E-5</v>
      </c>
      <c r="Z588" s="22">
        <f t="shared" si="129"/>
        <v>1.540957027053099E-5</v>
      </c>
      <c r="AA588" s="22">
        <f t="shared" si="129"/>
        <v>1.5452823237132974E-5</v>
      </c>
      <c r="AB588" s="22">
        <f t="shared" si="129"/>
        <v>1.5499211652880672E-5</v>
      </c>
      <c r="AC588" s="22">
        <f t="shared" si="129"/>
        <v>1.554827808797385E-5</v>
      </c>
      <c r="AD588" s="22">
        <f t="shared" si="129"/>
        <v>1.558067131302816E-5</v>
      </c>
      <c r="AE588" s="22">
        <f t="shared" si="129"/>
        <v>1.561569776374796E-5</v>
      </c>
      <c r="AF588" s="22">
        <f t="shared" si="129"/>
        <v>1.5653224182866895E-5</v>
      </c>
      <c r="AG588" s="22">
        <f t="shared" si="129"/>
        <v>1.5693632298026881E-5</v>
      </c>
      <c r="AH588" s="22">
        <f t="shared" si="129"/>
        <v>1.5735768081589553E-5</v>
      </c>
      <c r="AI588" s="22">
        <f t="shared" si="129"/>
        <v>1.5761559878357255E-5</v>
      </c>
      <c r="AJ588" s="22">
        <f t="shared" si="129"/>
        <v>1.5789724166363977E-5</v>
      </c>
      <c r="AK588" s="22">
        <f t="shared" si="129"/>
        <v>1.5819212875110807E-5</v>
      </c>
      <c r="AL588" s="22">
        <f t="shared" si="129"/>
        <v>1.5850443637928909E-5</v>
      </c>
      <c r="AM588" s="22">
        <f t="shared" si="129"/>
        <v>1.5883370010953168E-5</v>
      </c>
      <c r="AN588" s="22">
        <f t="shared" si="129"/>
        <v>1.5900944393878997E-5</v>
      </c>
      <c r="AO588" s="22">
        <f t="shared" si="129"/>
        <v>1.5919671300837568E-5</v>
      </c>
      <c r="AP588" s="22">
        <f t="shared" si="129"/>
        <v>1.5939994159428213E-5</v>
      </c>
      <c r="AQ588" s="22">
        <f t="shared" si="129"/>
        <v>1.5961886914365574E-5</v>
      </c>
      <c r="AR588" s="22">
        <f t="shared" si="129"/>
        <v>1.5985328024654182E-5</v>
      </c>
      <c r="AS588" s="22">
        <f t="shared" si="129"/>
        <v>1.599276616268368E-5</v>
      </c>
      <c r="AT588" s="22">
        <f t="shared" si="129"/>
        <v>1.5995595922711736E-5</v>
      </c>
      <c r="AU588" s="22">
        <f t="shared" si="129"/>
        <v>1.5998708024840209E-5</v>
      </c>
      <c r="AV588" s="22">
        <f t="shared" si="129"/>
        <v>1.6003217033671619E-5</v>
      </c>
      <c r="AW588" s="22">
        <f t="shared" si="129"/>
        <v>1.6008552090086375E-5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1.5342948329366258E-3</v>
      </c>
      <c r="T589" s="22">
        <f t="shared" si="129"/>
        <v>1.5387176755962515E-3</v>
      </c>
      <c r="U589" s="22">
        <f t="shared" si="129"/>
        <v>1.543419239765831E-3</v>
      </c>
      <c r="V589" s="22">
        <f t="shared" si="129"/>
        <v>1.5484973128874907E-3</v>
      </c>
      <c r="W589" s="22">
        <f t="shared" si="129"/>
        <v>1.5540063137300891E-3</v>
      </c>
      <c r="X589" s="22">
        <f t="shared" si="129"/>
        <v>1.559934508995141E-3</v>
      </c>
      <c r="Y589" s="22">
        <f t="shared" si="129"/>
        <v>1.5636850936008458E-3</v>
      </c>
      <c r="Z589" s="22">
        <f t="shared" si="129"/>
        <v>1.5677883394273834E-3</v>
      </c>
      <c r="AA589" s="22">
        <f t="shared" si="129"/>
        <v>1.572188948626325E-3</v>
      </c>
      <c r="AB589" s="22">
        <f t="shared" si="129"/>
        <v>1.5769085622182007E-3</v>
      </c>
      <c r="AC589" s="22">
        <f t="shared" si="129"/>
        <v>1.5819006407412125E-3</v>
      </c>
      <c r="AD589" s="22">
        <f t="shared" si="129"/>
        <v>1.5851963666845706E-3</v>
      </c>
      <c r="AE589" s="22">
        <f t="shared" si="129"/>
        <v>1.5887600001958213E-3</v>
      </c>
      <c r="AF589" s="22">
        <f t="shared" si="129"/>
        <v>1.5925779835193167E-3</v>
      </c>
      <c r="AG589" s="22">
        <f t="shared" si="129"/>
        <v>1.5966891540875985E-3</v>
      </c>
      <c r="AH589" s="22">
        <f t="shared" si="129"/>
        <v>1.6009760997312758E-3</v>
      </c>
      <c r="AI589" s="22">
        <f t="shared" si="129"/>
        <v>1.603600188366805E-3</v>
      </c>
      <c r="AJ589" s="22">
        <f t="shared" si="129"/>
        <v>1.6064656571339415E-3</v>
      </c>
      <c r="AK589" s="22">
        <f t="shared" si="129"/>
        <v>1.6094658740709747E-3</v>
      </c>
      <c r="AL589" s="22">
        <f t="shared" si="129"/>
        <v>1.6126433296987468E-3</v>
      </c>
      <c r="AM589" s="22">
        <f t="shared" si="129"/>
        <v>1.6159932987621793E-3</v>
      </c>
      <c r="AN589" s="22">
        <f t="shared" si="129"/>
        <v>1.6177813377626197E-3</v>
      </c>
      <c r="AO589" s="22">
        <f t="shared" si="129"/>
        <v>1.6196866359537922E-3</v>
      </c>
      <c r="AP589" s="22">
        <f t="shared" si="129"/>
        <v>1.6217543081966182E-3</v>
      </c>
      <c r="AQ589" s="22">
        <f t="shared" si="129"/>
        <v>1.6239817035948131E-3</v>
      </c>
      <c r="AR589" s="22">
        <f t="shared" si="129"/>
        <v>1.6263666305414125E-3</v>
      </c>
      <c r="AS589" s="22">
        <f t="shared" si="129"/>
        <v>1.6271233957116905E-3</v>
      </c>
      <c r="AT589" s="22">
        <f t="shared" si="129"/>
        <v>1.6274112989236218E-3</v>
      </c>
      <c r="AU589" s="22">
        <f t="shared" si="129"/>
        <v>1.6277279279627492E-3</v>
      </c>
      <c r="AV589" s="22">
        <f t="shared" si="129"/>
        <v>1.6281866799814078E-3</v>
      </c>
      <c r="AW589" s="22">
        <f t="shared" si="129"/>
        <v>1.6287294750814919E-3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0.10883984090647958</v>
      </c>
      <c r="T592" s="22">
        <f t="shared" si="129"/>
        <v>0.11021278640091006</v>
      </c>
      <c r="U592" s="22">
        <f t="shared" si="129"/>
        <v>0.11019003746759447</v>
      </c>
      <c r="V592" s="22">
        <f t="shared" si="129"/>
        <v>0.10982068135239569</v>
      </c>
      <c r="W592" s="22">
        <f t="shared" si="129"/>
        <v>0.10973247946676314</v>
      </c>
      <c r="X592" s="22">
        <f t="shared" si="129"/>
        <v>0.10998881008705554</v>
      </c>
      <c r="Y592" s="22">
        <f t="shared" si="129"/>
        <v>0.11043717843552303</v>
      </c>
      <c r="Z592" s="22">
        <f t="shared" si="129"/>
        <v>0.11110268832929743</v>
      </c>
      <c r="AA592" s="22">
        <f t="shared" si="129"/>
        <v>0.1116907138844974</v>
      </c>
      <c r="AB592" s="22">
        <f t="shared" si="129"/>
        <v>0.11246939572290833</v>
      </c>
      <c r="AC592" s="22">
        <f t="shared" si="129"/>
        <v>0.1131925590844388</v>
      </c>
      <c r="AD592" s="22">
        <f t="shared" si="129"/>
        <v>0.11446804355146808</v>
      </c>
      <c r="AE592" s="22">
        <f t="shared" si="129"/>
        <v>0.11587934562323202</v>
      </c>
      <c r="AF592" s="22">
        <f t="shared" si="129"/>
        <v>0.11740112621647256</v>
      </c>
      <c r="AG592" s="22">
        <f t="shared" si="129"/>
        <v>0.11935920711959221</v>
      </c>
      <c r="AH592" s="22">
        <f t="shared" si="129"/>
        <v>0.12100707006315316</v>
      </c>
      <c r="AI592" s="22">
        <f t="shared" si="129"/>
        <v>0.12288115705795989</v>
      </c>
      <c r="AJ592" s="22">
        <f t="shared" si="129"/>
        <v>0.12503561694076748</v>
      </c>
      <c r="AK592" s="22">
        <f t="shared" si="129"/>
        <v>0.12681858330674659</v>
      </c>
      <c r="AL592" s="22">
        <f t="shared" si="129"/>
        <v>0.12855813810198086</v>
      </c>
      <c r="AM592" s="22">
        <f t="shared" si="129"/>
        <v>0.13026528925047434</v>
      </c>
      <c r="AN592" s="22">
        <f t="shared" si="129"/>
        <v>0.13214933415794144</v>
      </c>
      <c r="AO592" s="22">
        <f t="shared" si="129"/>
        <v>0.13375716008774724</v>
      </c>
      <c r="AP592" s="22">
        <f t="shared" si="129"/>
        <v>0.13540435129220346</v>
      </c>
      <c r="AQ592" s="22">
        <f t="shared" si="129"/>
        <v>0.13710301801724445</v>
      </c>
      <c r="AR592" s="22">
        <f t="shared" si="129"/>
        <v>0.13886511768703536</v>
      </c>
      <c r="AS592" s="22">
        <f t="shared" si="129"/>
        <v>0.14059069430953788</v>
      </c>
      <c r="AT592" s="22">
        <f t="shared" si="129"/>
        <v>0.13885129251072426</v>
      </c>
      <c r="AU592" s="22">
        <f t="shared" si="129"/>
        <v>0.13661986637810314</v>
      </c>
      <c r="AV592" s="22">
        <f t="shared" si="129"/>
        <v>0.13457144671342283</v>
      </c>
      <c r="AW592" s="22">
        <f t="shared" si="129"/>
        <v>0.1324010665065006</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1.0591822748179961E-2</v>
      </c>
      <c r="T593" s="22">
        <f t="shared" si="129"/>
        <v>1.0725431867770783E-2</v>
      </c>
      <c r="U593" s="22">
        <f t="shared" si="129"/>
        <v>1.0723218039935482E-2</v>
      </c>
      <c r="V593" s="22">
        <f t="shared" si="129"/>
        <v>1.0687273899714777E-2</v>
      </c>
      <c r="W593" s="22">
        <f t="shared" si="129"/>
        <v>1.0678690473545695E-2</v>
      </c>
      <c r="X593" s="22">
        <f t="shared" ref="L593:AW600" si="130">X1544</f>
        <v>1.0703635461267616E-2</v>
      </c>
      <c r="Y593" s="22">
        <f t="shared" si="130"/>
        <v>1.0747268730420798E-2</v>
      </c>
      <c r="Z593" s="22">
        <f t="shared" si="130"/>
        <v>1.0812033275952202E-2</v>
      </c>
      <c r="AA593" s="22">
        <f t="shared" si="130"/>
        <v>1.086925738065693E-2</v>
      </c>
      <c r="AB593" s="22">
        <f t="shared" si="130"/>
        <v>1.0945035330541683E-2</v>
      </c>
      <c r="AC593" s="22">
        <f t="shared" si="130"/>
        <v>1.1015410462290452E-2</v>
      </c>
      <c r="AD593" s="22">
        <f t="shared" si="130"/>
        <v>1.1139535096067146E-2</v>
      </c>
      <c r="AE593" s="22">
        <f t="shared" si="130"/>
        <v>1.1276876911929478E-2</v>
      </c>
      <c r="AF593" s="22">
        <f t="shared" si="130"/>
        <v>1.1424970019848239E-2</v>
      </c>
      <c r="AG593" s="22">
        <f t="shared" si="130"/>
        <v>1.1615521987580897E-2</v>
      </c>
      <c r="AH593" s="22">
        <f t="shared" si="130"/>
        <v>1.1775884884716046E-2</v>
      </c>
      <c r="AI593" s="22">
        <f t="shared" si="130"/>
        <v>1.1958262928439193E-2</v>
      </c>
      <c r="AJ593" s="22">
        <f t="shared" si="130"/>
        <v>1.216792564943095E-2</v>
      </c>
      <c r="AK593" s="22">
        <f t="shared" si="130"/>
        <v>1.2341436227516451E-2</v>
      </c>
      <c r="AL593" s="22">
        <f t="shared" si="130"/>
        <v>1.2510722179226906E-2</v>
      </c>
      <c r="AM593" s="22">
        <f t="shared" si="130"/>
        <v>1.2676854748133652E-2</v>
      </c>
      <c r="AN593" s="22">
        <f t="shared" si="130"/>
        <v>1.2860201852863889E-2</v>
      </c>
      <c r="AO593" s="22">
        <f t="shared" si="130"/>
        <v>1.3016668520920335E-2</v>
      </c>
      <c r="AP593" s="22">
        <f t="shared" si="130"/>
        <v>1.3176966047310074E-2</v>
      </c>
      <c r="AQ593" s="22">
        <f t="shared" si="130"/>
        <v>1.3342272948808812E-2</v>
      </c>
      <c r="AR593" s="22">
        <f t="shared" si="130"/>
        <v>1.3513752870238394E-2</v>
      </c>
      <c r="AS593" s="22">
        <f t="shared" si="130"/>
        <v>1.36816785266132E-2</v>
      </c>
      <c r="AT593" s="22">
        <f t="shared" si="130"/>
        <v>1.351240746385292E-2</v>
      </c>
      <c r="AU593" s="22">
        <f t="shared" si="130"/>
        <v>1.3295254720192742E-2</v>
      </c>
      <c r="AV593" s="22">
        <f t="shared" si="130"/>
        <v>1.3095911374764456E-2</v>
      </c>
      <c r="AW593" s="22">
        <f t="shared" si="130"/>
        <v>1.2884699356661354E-2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6.9564113942099659E-2</v>
      </c>
      <c r="T594" s="22">
        <f t="shared" si="130"/>
        <v>7.1303473596630626E-2</v>
      </c>
      <c r="U594" s="22">
        <f t="shared" si="130"/>
        <v>7.2583789160717727E-2</v>
      </c>
      <c r="V594" s="22">
        <f t="shared" si="130"/>
        <v>7.374867077571734E-2</v>
      </c>
      <c r="W594" s="22">
        <f t="shared" si="130"/>
        <v>7.5020394660854431E-2</v>
      </c>
      <c r="X594" s="22">
        <f t="shared" si="130"/>
        <v>7.6430058135887685E-2</v>
      </c>
      <c r="Y594" s="22">
        <f t="shared" si="130"/>
        <v>7.7864201871661695E-2</v>
      </c>
      <c r="Z594" s="22">
        <f t="shared" si="130"/>
        <v>7.9400814477497819E-2</v>
      </c>
      <c r="AA594" s="22">
        <f t="shared" si="130"/>
        <v>8.092860309290778E-2</v>
      </c>
      <c r="AB594" s="22">
        <f t="shared" si="130"/>
        <v>8.2555412189054767E-2</v>
      </c>
      <c r="AC594" s="22">
        <f t="shared" si="130"/>
        <v>8.418463639266309E-2</v>
      </c>
      <c r="AD594" s="22">
        <f t="shared" si="130"/>
        <v>8.6019852212643397E-2</v>
      </c>
      <c r="AE594" s="22">
        <f t="shared" si="130"/>
        <v>8.7948190022651931E-2</v>
      </c>
      <c r="AF594" s="22">
        <f t="shared" si="130"/>
        <v>8.9962934840272554E-2</v>
      </c>
      <c r="AG594" s="22">
        <f t="shared" si="130"/>
        <v>9.2214227484693906E-2</v>
      </c>
      <c r="AH594" s="22">
        <f t="shared" si="130"/>
        <v>9.4372974133792517E-2</v>
      </c>
      <c r="AI594" s="22">
        <f t="shared" si="130"/>
        <v>9.6631254734226776E-2</v>
      </c>
      <c r="AJ594" s="22">
        <f t="shared" si="130"/>
        <v>9.9072469233512553E-2</v>
      </c>
      <c r="AK594" s="22">
        <f t="shared" si="130"/>
        <v>0.10138965913168997</v>
      </c>
      <c r="AL594" s="22">
        <f t="shared" si="130"/>
        <v>0.10373601228832177</v>
      </c>
      <c r="AM594" s="22">
        <f t="shared" si="130"/>
        <v>0.10611720913704607</v>
      </c>
      <c r="AN594" s="22">
        <f t="shared" si="130"/>
        <v>0.10859245394814224</v>
      </c>
      <c r="AO594" s="22">
        <f t="shared" si="130"/>
        <v>0.11097952046707169</v>
      </c>
      <c r="AP594" s="22">
        <f t="shared" si="130"/>
        <v>0.11343979425261792</v>
      </c>
      <c r="AQ594" s="22">
        <f t="shared" si="130"/>
        <v>0.11598250231265604</v>
      </c>
      <c r="AR594" s="22">
        <f t="shared" si="130"/>
        <v>0.1186173696713845</v>
      </c>
      <c r="AS594" s="22">
        <f t="shared" si="130"/>
        <v>0.12124186054638519</v>
      </c>
      <c r="AT594" s="22">
        <f t="shared" si="130"/>
        <v>0.12194206033094986</v>
      </c>
      <c r="AU594" s="22">
        <f t="shared" si="130"/>
        <v>0.12234411782159951</v>
      </c>
      <c r="AV594" s="22">
        <f t="shared" si="130"/>
        <v>0.12283320560075327</v>
      </c>
      <c r="AW594" s="22">
        <f t="shared" si="130"/>
        <v>0.12323048198838889</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0.27426784333069254</v>
      </c>
      <c r="T595" s="22">
        <f t="shared" si="130"/>
        <v>0.28499494140882226</v>
      </c>
      <c r="U595" s="22">
        <f t="shared" si="130"/>
        <v>0.29029368115510285</v>
      </c>
      <c r="V595" s="22">
        <f t="shared" si="130"/>
        <v>0.29417929469057202</v>
      </c>
      <c r="W595" s="22">
        <f t="shared" si="130"/>
        <v>0.29916735565629926</v>
      </c>
      <c r="X595" s="22">
        <f t="shared" si="130"/>
        <v>0.30557175945868731</v>
      </c>
      <c r="Y595" s="22">
        <f t="shared" si="130"/>
        <v>0.31307761704716719</v>
      </c>
      <c r="Z595" s="22">
        <f t="shared" si="130"/>
        <v>0.32156820910274642</v>
      </c>
      <c r="AA595" s="22">
        <f t="shared" si="130"/>
        <v>0.32981838809963687</v>
      </c>
      <c r="AB595" s="22">
        <f t="shared" si="130"/>
        <v>0.33898994588083597</v>
      </c>
      <c r="AC595" s="22">
        <f t="shared" si="130"/>
        <v>0.34803476506260028</v>
      </c>
      <c r="AD595" s="22">
        <f t="shared" si="130"/>
        <v>0.35987504245042701</v>
      </c>
      <c r="AE595" s="22">
        <f t="shared" si="130"/>
        <v>0.37251862019624188</v>
      </c>
      <c r="AF595" s="22">
        <f t="shared" si="130"/>
        <v>0.38588019823197633</v>
      </c>
      <c r="AG595" s="22">
        <f t="shared" si="130"/>
        <v>0.40149943664182242</v>
      </c>
      <c r="AH595" s="22">
        <f t="shared" si="130"/>
        <v>0.41595181406432952</v>
      </c>
      <c r="AI595" s="22">
        <f t="shared" si="130"/>
        <v>0.43193947367441232</v>
      </c>
      <c r="AJ595" s="22">
        <f t="shared" si="130"/>
        <v>0.44957933126101834</v>
      </c>
      <c r="AK595" s="22">
        <f t="shared" si="130"/>
        <v>0.46574909559313815</v>
      </c>
      <c r="AL595" s="22">
        <f t="shared" si="130"/>
        <v>0.48201237931647856</v>
      </c>
      <c r="AM595" s="22">
        <f t="shared" si="130"/>
        <v>0.49842582534923752</v>
      </c>
      <c r="AN595" s="22">
        <f t="shared" si="130"/>
        <v>0.51623375420840689</v>
      </c>
      <c r="AO595" s="22">
        <f t="shared" si="130"/>
        <v>0.53297416761294991</v>
      </c>
      <c r="AP595" s="22">
        <f t="shared" si="130"/>
        <v>0.55024558110835775</v>
      </c>
      <c r="AQ595" s="22">
        <f t="shared" si="130"/>
        <v>0.56813023190840473</v>
      </c>
      <c r="AR595" s="22">
        <f t="shared" si="130"/>
        <v>0.58671342785245539</v>
      </c>
      <c r="AS595" s="22">
        <f t="shared" si="130"/>
        <v>0.60565807102611635</v>
      </c>
      <c r="AT595" s="22">
        <f t="shared" si="130"/>
        <v>0.60601068410706016</v>
      </c>
      <c r="AU595" s="22">
        <f t="shared" si="130"/>
        <v>0.60353850750133542</v>
      </c>
      <c r="AV595" s="22">
        <f t="shared" si="130"/>
        <v>0.60192931533973371</v>
      </c>
      <c r="AW595" s="22">
        <f t="shared" si="130"/>
        <v>0.59948505452316014</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8.9857799026067303E-2</v>
      </c>
      <c r="T596" s="22">
        <f t="shared" si="130"/>
        <v>9.0813701479039763E-2</v>
      </c>
      <c r="U596" s="22">
        <f t="shared" si="130"/>
        <v>9.1430858974628437E-2</v>
      </c>
      <c r="V596" s="22">
        <f t="shared" si="130"/>
        <v>9.1971406468450437E-2</v>
      </c>
      <c r="W596" s="22">
        <f t="shared" si="130"/>
        <v>9.2601337166771561E-2</v>
      </c>
      <c r="X596" s="22">
        <f t="shared" si="130"/>
        <v>9.3341659149158374E-2</v>
      </c>
      <c r="Y596" s="22">
        <f t="shared" si="130"/>
        <v>9.408112256961014E-2</v>
      </c>
      <c r="Z596" s="22">
        <f t="shared" si="130"/>
        <v>9.490129538773158E-2</v>
      </c>
      <c r="AA596" s="22">
        <f t="shared" si="130"/>
        <v>9.5719432890934486E-2</v>
      </c>
      <c r="AB596" s="22">
        <f t="shared" si="130"/>
        <v>9.6613571072468443E-2</v>
      </c>
      <c r="AC596" s="22">
        <f t="shared" si="130"/>
        <v>9.7512545845470172E-2</v>
      </c>
      <c r="AD596" s="22">
        <f t="shared" si="130"/>
        <v>9.8542043810155105E-2</v>
      </c>
      <c r="AE596" s="22">
        <f t="shared" si="130"/>
        <v>9.9639378145907981E-2</v>
      </c>
      <c r="AF596" s="22">
        <f t="shared" si="130"/>
        <v>0.10079874646722524</v>
      </c>
      <c r="AG596" s="22">
        <f t="shared" si="130"/>
        <v>0.10212600730430257</v>
      </c>
      <c r="AH596" s="22">
        <f t="shared" si="130"/>
        <v>0.10338601725039376</v>
      </c>
      <c r="AI596" s="22">
        <f t="shared" si="130"/>
        <v>0.10469555412297549</v>
      </c>
      <c r="AJ596" s="22">
        <f t="shared" si="130"/>
        <v>0.10613166081061423</v>
      </c>
      <c r="AK596" s="22">
        <f t="shared" si="130"/>
        <v>0.10747798063283918</v>
      </c>
      <c r="AL596" s="22">
        <f t="shared" si="130"/>
        <v>0.10884233442883619</v>
      </c>
      <c r="AM596" s="22">
        <f t="shared" si="130"/>
        <v>0.11022845003645158</v>
      </c>
      <c r="AN596" s="22">
        <f t="shared" si="130"/>
        <v>0.11165896334692874</v>
      </c>
      <c r="AO596" s="22">
        <f t="shared" si="130"/>
        <v>0.1130254400760789</v>
      </c>
      <c r="AP596" s="22">
        <f t="shared" si="130"/>
        <v>0.11443954289210567</v>
      </c>
      <c r="AQ596" s="22">
        <f t="shared" si="130"/>
        <v>0.11590711431594793</v>
      </c>
      <c r="AR596" s="22">
        <f t="shared" si="130"/>
        <v>0.11743427782018892</v>
      </c>
      <c r="AS596" s="22">
        <f t="shared" si="130"/>
        <v>0.11893230297731591</v>
      </c>
      <c r="AT596" s="22">
        <f t="shared" si="130"/>
        <v>0.11911981075656988</v>
      </c>
      <c r="AU596" s="22">
        <f t="shared" si="130"/>
        <v>0.11910984127220901</v>
      </c>
      <c r="AV596" s="22">
        <f t="shared" si="130"/>
        <v>0.11916401324152333</v>
      </c>
      <c r="AW596" s="22">
        <f t="shared" si="130"/>
        <v>0.11916124148423328</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2.7134775611139042E-2</v>
      </c>
      <c r="T597" s="22">
        <f t="shared" si="130"/>
        <v>2.7423433900666257E-2</v>
      </c>
      <c r="U597" s="22">
        <f t="shared" si="130"/>
        <v>2.7609799807032084E-2</v>
      </c>
      <c r="V597" s="22">
        <f t="shared" si="130"/>
        <v>2.7773031436462141E-2</v>
      </c>
      <c r="W597" s="22">
        <f t="shared" si="130"/>
        <v>2.796325452599668E-2</v>
      </c>
      <c r="X597" s="22">
        <f t="shared" si="130"/>
        <v>2.8186812982689262E-2</v>
      </c>
      <c r="Y597" s="22">
        <f t="shared" si="130"/>
        <v>2.8410112175459194E-2</v>
      </c>
      <c r="Z597" s="22">
        <f t="shared" si="130"/>
        <v>2.8657783558725825E-2</v>
      </c>
      <c r="AA597" s="22">
        <f t="shared" si="130"/>
        <v>2.890484032852304E-2</v>
      </c>
      <c r="AB597" s="22">
        <f t="shared" si="130"/>
        <v>2.9174847375037036E-2</v>
      </c>
      <c r="AC597" s="22">
        <f t="shared" si="130"/>
        <v>2.9446314949469834E-2</v>
      </c>
      <c r="AD597" s="22">
        <f t="shared" si="130"/>
        <v>2.9757197216414146E-2</v>
      </c>
      <c r="AE597" s="22">
        <f t="shared" si="130"/>
        <v>3.0088564346410447E-2</v>
      </c>
      <c r="AF597" s="22">
        <f t="shared" si="130"/>
        <v>3.043866416624335E-2</v>
      </c>
      <c r="AG597" s="22">
        <f t="shared" si="130"/>
        <v>3.0839463266398224E-2</v>
      </c>
      <c r="AH597" s="22">
        <f t="shared" si="130"/>
        <v>3.1219954303632176E-2</v>
      </c>
      <c r="AI597" s="22">
        <f t="shared" si="130"/>
        <v>3.1615401216166836E-2</v>
      </c>
      <c r="AJ597" s="22">
        <f t="shared" si="130"/>
        <v>3.2049069001769154E-2</v>
      </c>
      <c r="AK597" s="22">
        <f t="shared" si="130"/>
        <v>3.2455623431911669E-2</v>
      </c>
      <c r="AL597" s="22">
        <f t="shared" si="130"/>
        <v>3.2867623664610934E-2</v>
      </c>
      <c r="AM597" s="22">
        <f t="shared" si="130"/>
        <v>3.328619541232123E-2</v>
      </c>
      <c r="AN597" s="22">
        <f t="shared" si="130"/>
        <v>3.3718174139924888E-2</v>
      </c>
      <c r="AO597" s="22">
        <f t="shared" si="130"/>
        <v>3.413081544457755E-2</v>
      </c>
      <c r="AP597" s="22">
        <f t="shared" si="130"/>
        <v>3.4557838619191851E-2</v>
      </c>
      <c r="AQ597" s="22">
        <f t="shared" si="130"/>
        <v>3.5001007956866455E-2</v>
      </c>
      <c r="AR597" s="22">
        <f t="shared" si="130"/>
        <v>3.5462172590968823E-2</v>
      </c>
      <c r="AS597" s="22">
        <f t="shared" si="130"/>
        <v>3.5914538183483391E-2</v>
      </c>
      <c r="AT597" s="22">
        <f t="shared" si="130"/>
        <v>3.5971160775740779E-2</v>
      </c>
      <c r="AU597" s="22">
        <f t="shared" si="130"/>
        <v>3.5968150244389881E-2</v>
      </c>
      <c r="AV597" s="22">
        <f t="shared" si="130"/>
        <v>3.5984508804778513E-2</v>
      </c>
      <c r="AW597" s="22">
        <f t="shared" si="130"/>
        <v>3.5983671804396468E-2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1.4588658828711908E-3</v>
      </c>
      <c r="T598" s="22">
        <f t="shared" si="130"/>
        <v>1.474385219991721E-3</v>
      </c>
      <c r="U598" s="22">
        <f t="shared" si="130"/>
        <v>1.4844049403101693E-3</v>
      </c>
      <c r="V598" s="22">
        <f t="shared" si="130"/>
        <v>1.4931808763486171E-3</v>
      </c>
      <c r="W598" s="22">
        <f t="shared" si="130"/>
        <v>1.5034079730983085E-3</v>
      </c>
      <c r="X598" s="22">
        <f t="shared" si="130"/>
        <v>1.5154273024625894E-3</v>
      </c>
      <c r="Y598" s="22">
        <f t="shared" si="130"/>
        <v>1.527432692839616E-3</v>
      </c>
      <c r="Z598" s="22">
        <f t="shared" si="130"/>
        <v>1.5407484223075565E-3</v>
      </c>
      <c r="AA598" s="22">
        <f t="shared" si="130"/>
        <v>1.5540311078825044E-3</v>
      </c>
      <c r="AB598" s="22">
        <f t="shared" si="130"/>
        <v>1.5685476852052363E-3</v>
      </c>
      <c r="AC598" s="22">
        <f t="shared" si="130"/>
        <v>1.5831427859100025E-3</v>
      </c>
      <c r="AD598" s="22">
        <f t="shared" si="130"/>
        <v>1.5998569662420677E-3</v>
      </c>
      <c r="AE598" s="22">
        <f t="shared" si="130"/>
        <v>1.6176724885660523E-3</v>
      </c>
      <c r="AF598" s="22">
        <f t="shared" si="130"/>
        <v>1.6364951495702546E-3</v>
      </c>
      <c r="AG598" s="22">
        <f t="shared" si="130"/>
        <v>1.6580435913735245E-3</v>
      </c>
      <c r="AH598" s="22">
        <f t="shared" si="130"/>
        <v>1.6785001966137395E-3</v>
      </c>
      <c r="AI598" s="22">
        <f t="shared" si="130"/>
        <v>1.6997608850178379E-3</v>
      </c>
      <c r="AJ598" s="22">
        <f t="shared" si="130"/>
        <v>1.7230764689011194E-3</v>
      </c>
      <c r="AK598" s="22">
        <f t="shared" si="130"/>
        <v>1.7449343385280776E-3</v>
      </c>
      <c r="AL598" s="22">
        <f t="shared" si="130"/>
        <v>1.7670849946393897E-3</v>
      </c>
      <c r="AM598" s="22">
        <f t="shared" si="130"/>
        <v>1.7895889596995487E-3</v>
      </c>
      <c r="AN598" s="22">
        <f t="shared" si="130"/>
        <v>1.8128137335785841E-3</v>
      </c>
      <c r="AO598" s="22">
        <f t="shared" si="130"/>
        <v>1.8349988560888326E-3</v>
      </c>
      <c r="AP598" s="22">
        <f t="shared" si="130"/>
        <v>1.857957201113231E-3</v>
      </c>
      <c r="AQ598" s="22">
        <f t="shared" si="130"/>
        <v>1.8817836235732238E-3</v>
      </c>
      <c r="AR598" s="22">
        <f t="shared" si="130"/>
        <v>1.9065775397168506E-3</v>
      </c>
      <c r="AS598" s="22">
        <f t="shared" si="130"/>
        <v>1.9308983868453378E-3</v>
      </c>
      <c r="AT598" s="22">
        <f t="shared" si="130"/>
        <v>1.9339426267988137E-3</v>
      </c>
      <c r="AU598" s="22">
        <f t="shared" si="130"/>
        <v>1.9337807695002651E-3</v>
      </c>
      <c r="AV598" s="22">
        <f t="shared" si="130"/>
        <v>1.9346602662016887E-3</v>
      </c>
      <c r="AW598" s="22">
        <f t="shared" si="130"/>
        <v>1.9346152659658724E-3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2.4326146272486006E-2</v>
      </c>
      <c r="T599" s="22">
        <f t="shared" si="130"/>
        <v>2.4719682511105276E-2</v>
      </c>
      <c r="U599" s="22">
        <f t="shared" si="130"/>
        <v>2.4804888552705066E-2</v>
      </c>
      <c r="V599" s="22">
        <f t="shared" si="130"/>
        <v>2.4810305314720789E-2</v>
      </c>
      <c r="W599" s="22">
        <f t="shared" si="130"/>
        <v>2.4873614574617241E-2</v>
      </c>
      <c r="X599" s="22">
        <f t="shared" si="130"/>
        <v>2.5009250351463286E-2</v>
      </c>
      <c r="Y599" s="22">
        <f t="shared" si="130"/>
        <v>2.5175807053254621E-2</v>
      </c>
      <c r="Z599" s="22">
        <f t="shared" si="130"/>
        <v>2.5387615978890679E-2</v>
      </c>
      <c r="AA599" s="22">
        <f t="shared" si="130"/>
        <v>2.5579924638639819E-2</v>
      </c>
      <c r="AB599" s="22">
        <f t="shared" si="130"/>
        <v>2.5812044491660791E-2</v>
      </c>
      <c r="AC599" s="22">
        <f t="shared" si="130"/>
        <v>2.6029729543249839E-2</v>
      </c>
      <c r="AD599" s="22">
        <f t="shared" si="130"/>
        <v>2.6139909768395555E-2</v>
      </c>
      <c r="AE599" s="22">
        <f t="shared" si="130"/>
        <v>2.6268696019659202E-2</v>
      </c>
      <c r="AF599" s="22">
        <f t="shared" si="130"/>
        <v>2.6409750967930613E-2</v>
      </c>
      <c r="AG599" s="22">
        <f t="shared" si="130"/>
        <v>2.6632198128116152E-2</v>
      </c>
      <c r="AH599" s="22">
        <f t="shared" si="130"/>
        <v>2.6774655174303719E-2</v>
      </c>
      <c r="AI599" s="22">
        <f t="shared" si="130"/>
        <v>2.6946467750578729E-2</v>
      </c>
      <c r="AJ599" s="22">
        <f t="shared" si="130"/>
        <v>2.7162807452897782E-2</v>
      </c>
      <c r="AK599" s="22">
        <f t="shared" si="130"/>
        <v>2.728681241968306E-2</v>
      </c>
      <c r="AL599" s="22">
        <f t="shared" si="130"/>
        <v>2.7387608403651693E-2</v>
      </c>
      <c r="AM599" s="22">
        <f t="shared" si="130"/>
        <v>2.7467383696194121E-2</v>
      </c>
      <c r="AN599" s="22">
        <f t="shared" si="130"/>
        <v>2.7704390405920095E-2</v>
      </c>
      <c r="AO599" s="22">
        <f t="shared" si="130"/>
        <v>2.7877142450777315E-2</v>
      </c>
      <c r="AP599" s="22">
        <f t="shared" si="130"/>
        <v>2.8049356420307696E-2</v>
      </c>
      <c r="AQ599" s="22">
        <f t="shared" si="130"/>
        <v>2.8223113930483747E-2</v>
      </c>
      <c r="AR599" s="22">
        <f t="shared" si="130"/>
        <v>2.8400392128102938E-2</v>
      </c>
      <c r="AS599" s="22">
        <f t="shared" si="130"/>
        <v>2.8557261075783606E-2</v>
      </c>
      <c r="AT599" s="22">
        <f t="shared" si="130"/>
        <v>2.8030707072407922E-2</v>
      </c>
      <c r="AU599" s="22">
        <f t="shared" si="130"/>
        <v>2.7408666306928953E-2</v>
      </c>
      <c r="AV599" s="22">
        <f t="shared" si="130"/>
        <v>2.6822770311221343E-2</v>
      </c>
      <c r="AW599" s="22">
        <f t="shared" si="130"/>
        <v>2.6214324867287923E-2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3.2292189791538868E-2</v>
      </c>
      <c r="T600" s="22">
        <f t="shared" si="131"/>
        <v>3.2814596701576867E-2</v>
      </c>
      <c r="U600" s="22">
        <f t="shared" si="131"/>
        <v>3.2927705026911488E-2</v>
      </c>
      <c r="V600" s="22">
        <f t="shared" si="131"/>
        <v>3.2934895607166517E-2</v>
      </c>
      <c r="W600" s="22">
        <f t="shared" si="131"/>
        <v>3.301893664733941E-2</v>
      </c>
      <c r="X600" s="22">
        <f t="shared" si="131"/>
        <v>3.3198988851226269E-2</v>
      </c>
      <c r="Y600" s="22">
        <f t="shared" si="131"/>
        <v>3.3420087605013749E-2</v>
      </c>
      <c r="Z600" s="22">
        <f t="shared" si="131"/>
        <v>3.3701257254721798E-2</v>
      </c>
      <c r="AA600" s="22">
        <f t="shared" si="131"/>
        <v>3.3956540918217613E-2</v>
      </c>
      <c r="AB600" s="22">
        <f t="shared" si="131"/>
        <v>3.4264672681636937E-2</v>
      </c>
      <c r="AC600" s="22">
        <f t="shared" si="131"/>
        <v>3.4553642702697993E-2</v>
      </c>
      <c r="AD600" s="22">
        <f t="shared" si="131"/>
        <v>3.4699903466808589E-2</v>
      </c>
      <c r="AE600" s="22">
        <f t="shared" si="131"/>
        <v>3.4870863142120991E-2</v>
      </c>
      <c r="AF600" s="22">
        <f t="shared" si="131"/>
        <v>3.5058109124677959E-2</v>
      </c>
      <c r="AG600" s="22">
        <f t="shared" si="131"/>
        <v>3.5353400694285303E-2</v>
      </c>
      <c r="AH600" s="22">
        <f t="shared" si="131"/>
        <v>3.5542507917480544E-2</v>
      </c>
      <c r="AI600" s="22">
        <f t="shared" si="131"/>
        <v>3.5770583678412772E-2</v>
      </c>
      <c r="AJ600" s="22">
        <f t="shared" si="131"/>
        <v>3.6057767790868493E-2</v>
      </c>
      <c r="AK600" s="22">
        <f t="shared" si="131"/>
        <v>3.6222380462257911E-2</v>
      </c>
      <c r="AL600" s="22">
        <f t="shared" si="131"/>
        <v>3.6356183943009879E-2</v>
      </c>
      <c r="AM600" s="22">
        <f t="shared" si="131"/>
        <v>3.6462083120734116E-2</v>
      </c>
      <c r="AN600" s="22">
        <f t="shared" si="131"/>
        <v>3.6776702031868239E-2</v>
      </c>
      <c r="AO600" s="22">
        <f t="shared" si="131"/>
        <v>3.7006024907629914E-2</v>
      </c>
      <c r="AP600" s="22">
        <f t="shared" si="131"/>
        <v>3.7234633505413423E-2</v>
      </c>
      <c r="AQ600" s="22">
        <f t="shared" si="131"/>
        <v>3.7465291104585074E-2</v>
      </c>
      <c r="AR600" s="22">
        <f t="shared" si="131"/>
        <v>3.7700622304985519E-2</v>
      </c>
      <c r="AS600" s="22">
        <f t="shared" si="131"/>
        <v>3.7908860871594514E-2</v>
      </c>
      <c r="AT600" s="22">
        <f t="shared" si="131"/>
        <v>3.7209877085916387E-2</v>
      </c>
      <c r="AU600" s="22">
        <f t="shared" si="131"/>
        <v>3.638413764359294E-2</v>
      </c>
      <c r="AV600" s="22">
        <f t="shared" si="131"/>
        <v>3.5606379239957436E-2</v>
      </c>
      <c r="AW600" s="22">
        <f t="shared" si="131"/>
        <v>3.4798687156994086E-2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4.658322134603534E-2</v>
      </c>
      <c r="T601" s="22">
        <f t="shared" si="131"/>
        <v>4.8477292963402488E-2</v>
      </c>
      <c r="U601" s="22">
        <f t="shared" si="131"/>
        <v>4.9800269786029985E-2</v>
      </c>
      <c r="V601" s="22">
        <f t="shared" si="131"/>
        <v>5.0979706840080755E-2</v>
      </c>
      <c r="W601" s="22">
        <f t="shared" si="131"/>
        <v>5.2294708100792106E-2</v>
      </c>
      <c r="X601" s="22">
        <f t="shared" si="131"/>
        <v>5.3785574634575874E-2</v>
      </c>
      <c r="Y601" s="22">
        <f t="shared" si="131"/>
        <v>5.5372796844127228E-2</v>
      </c>
      <c r="Z601" s="22">
        <f t="shared" si="131"/>
        <v>5.7094288276551178E-2</v>
      </c>
      <c r="AA601" s="22">
        <f t="shared" si="131"/>
        <v>5.8809148924753772E-2</v>
      </c>
      <c r="AB601" s="22">
        <f t="shared" si="131"/>
        <v>6.0655049729337523E-2</v>
      </c>
      <c r="AC601" s="22">
        <f t="shared" si="131"/>
        <v>6.2509130832859652E-2</v>
      </c>
      <c r="AD601" s="22">
        <f t="shared" si="131"/>
        <v>6.4855470026696657E-2</v>
      </c>
      <c r="AE601" s="22">
        <f t="shared" si="131"/>
        <v>6.7340523385205991E-2</v>
      </c>
      <c r="AF601" s="22">
        <f t="shared" si="131"/>
        <v>6.9957356681567343E-2</v>
      </c>
      <c r="AG601" s="22">
        <f t="shared" si="131"/>
        <v>7.2904058396860913E-2</v>
      </c>
      <c r="AH601" s="22">
        <f t="shared" si="131"/>
        <v>7.5752581985877379E-2</v>
      </c>
      <c r="AI601" s="22">
        <f t="shared" si="131"/>
        <v>7.8807265702884891E-2</v>
      </c>
      <c r="AJ601" s="22">
        <f t="shared" si="131"/>
        <v>8.2129788996604752E-2</v>
      </c>
      <c r="AK601" s="22">
        <f t="shared" si="131"/>
        <v>8.5313963934599987E-2</v>
      </c>
      <c r="AL601" s="22">
        <f t="shared" si="131"/>
        <v>8.8562789812527312E-2</v>
      </c>
      <c r="AM601" s="22">
        <f t="shared" si="131"/>
        <v>9.1884461884288421E-2</v>
      </c>
      <c r="AN601" s="22">
        <f t="shared" si="131"/>
        <v>9.5292213518659172E-2</v>
      </c>
      <c r="AO601" s="22">
        <f t="shared" si="131"/>
        <v>9.8601222904247096E-2</v>
      </c>
      <c r="AP601" s="22">
        <f t="shared" si="131"/>
        <v>0.10203020296966904</v>
      </c>
      <c r="AQ601" s="22">
        <f t="shared" si="131"/>
        <v>0.10559285825913992</v>
      </c>
      <c r="AR601" s="22">
        <f t="shared" si="131"/>
        <v>0.10930376323214244</v>
      </c>
      <c r="AS601" s="22">
        <f t="shared" si="131"/>
        <v>0.11307624312320549</v>
      </c>
      <c r="AT601" s="22">
        <f t="shared" si="131"/>
        <v>0.11420926971201571</v>
      </c>
      <c r="AU601" s="22">
        <f t="shared" si="131"/>
        <v>0.11493221804264731</v>
      </c>
      <c r="AV601" s="22">
        <f t="shared" si="131"/>
        <v>0.11577744845597114</v>
      </c>
      <c r="AW601" s="22">
        <f t="shared" si="131"/>
        <v>0.11649606841020158</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4.4834674009708421E-3</v>
      </c>
      <c r="T602" s="22">
        <f t="shared" si="131"/>
        <v>4.4902281901868625E-3</v>
      </c>
      <c r="U602" s="22">
        <f t="shared" si="131"/>
        <v>4.4977717445606451E-3</v>
      </c>
      <c r="V602" s="22">
        <f t="shared" si="131"/>
        <v>4.5062724617498653E-3</v>
      </c>
      <c r="W602" s="22">
        <f t="shared" si="131"/>
        <v>4.5158243819921852E-3</v>
      </c>
      <c r="X602" s="22">
        <f t="shared" si="131"/>
        <v>4.5263954163858172E-3</v>
      </c>
      <c r="Y602" s="22">
        <f t="shared" si="131"/>
        <v>4.5329090784802717E-3</v>
      </c>
      <c r="Z602" s="22">
        <f t="shared" si="131"/>
        <v>4.540274138789469E-3</v>
      </c>
      <c r="AA602" s="22">
        <f t="shared" si="131"/>
        <v>4.5483762313168882E-3</v>
      </c>
      <c r="AB602" s="22">
        <f t="shared" si="131"/>
        <v>4.5572521014071426E-3</v>
      </c>
      <c r="AC602" s="22">
        <f t="shared" si="131"/>
        <v>4.5668054007260237E-3</v>
      </c>
      <c r="AD602" s="22">
        <f t="shared" si="131"/>
        <v>4.5731470408822963E-3</v>
      </c>
      <c r="AE602" s="22">
        <f t="shared" si="131"/>
        <v>4.5801326497647904E-3</v>
      </c>
      <c r="AF602" s="22">
        <f t="shared" si="131"/>
        <v>4.5877322216947127E-3</v>
      </c>
      <c r="AG602" s="22">
        <f t="shared" si="131"/>
        <v>4.5960199877966715E-3</v>
      </c>
      <c r="AH602" s="22">
        <f t="shared" si="131"/>
        <v>4.6047604402070664E-3</v>
      </c>
      <c r="AI602" s="22">
        <f t="shared" si="131"/>
        <v>4.6102870762609908E-3</v>
      </c>
      <c r="AJ602" s="22">
        <f t="shared" si="131"/>
        <v>4.6163779652103722E-3</v>
      </c>
      <c r="AK602" s="22">
        <f t="shared" si="131"/>
        <v>4.6228184967343159E-3</v>
      </c>
      <c r="AL602" s="22">
        <f t="shared" si="131"/>
        <v>4.6296915255859983E-3</v>
      </c>
      <c r="AM602" s="22">
        <f t="shared" si="131"/>
        <v>4.6369859895786895E-3</v>
      </c>
      <c r="AN602" s="22">
        <f t="shared" si="131"/>
        <v>4.64121298151651E-3</v>
      </c>
      <c r="AO602" s="22">
        <f t="shared" si="131"/>
        <v>4.6457352915736036E-3</v>
      </c>
      <c r="AP602" s="22">
        <f t="shared" si="131"/>
        <v>4.6506425202623982E-3</v>
      </c>
      <c r="AQ602" s="22">
        <f t="shared" si="131"/>
        <v>4.6559285016434509E-3</v>
      </c>
      <c r="AR602" s="22">
        <f t="shared" si="131"/>
        <v>4.6615880945937533E-3</v>
      </c>
      <c r="AS602" s="22">
        <f t="shared" si="131"/>
        <v>4.6639995357318064E-3</v>
      </c>
      <c r="AT602" s="22">
        <f t="shared" si="131"/>
        <v>4.6654993037774373E-3</v>
      </c>
      <c r="AU602" s="22">
        <f t="shared" si="131"/>
        <v>4.6670933365282694E-3</v>
      </c>
      <c r="AV602" s="22">
        <f t="shared" si="131"/>
        <v>4.6690113743532817E-3</v>
      </c>
      <c r="AW602" s="22">
        <f t="shared" si="131"/>
        <v>4.6711347388246382E-3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3.7294379572076434E-3</v>
      </c>
      <c r="T603" s="22">
        <f t="shared" si="131"/>
        <v>3.735061717049736E-3</v>
      </c>
      <c r="U603" s="22">
        <f t="shared" si="131"/>
        <v>3.7413365966234681E-3</v>
      </c>
      <c r="V603" s="22">
        <f t="shared" si="131"/>
        <v>3.748407663392482E-3</v>
      </c>
      <c r="W603" s="22">
        <f t="shared" si="131"/>
        <v>3.7563531419094473E-3</v>
      </c>
      <c r="X603" s="22">
        <f t="shared" si="131"/>
        <v>3.7651463399833358E-3</v>
      </c>
      <c r="Y603" s="22">
        <f t="shared" si="131"/>
        <v>3.7705645345374487E-3</v>
      </c>
      <c r="Z603" s="22">
        <f t="shared" si="131"/>
        <v>3.7766909391742471E-3</v>
      </c>
      <c r="AA603" s="22">
        <f t="shared" si="131"/>
        <v>3.7834304219678595E-3</v>
      </c>
      <c r="AB603" s="22">
        <f t="shared" si="131"/>
        <v>3.7908135484316929E-3</v>
      </c>
      <c r="AC603" s="22">
        <f t="shared" si="131"/>
        <v>3.7987601740921552E-3</v>
      </c>
      <c r="AD603" s="22">
        <f t="shared" si="131"/>
        <v>3.8040352773536686E-3</v>
      </c>
      <c r="AE603" s="22">
        <f t="shared" si="131"/>
        <v>3.8098460466959292E-3</v>
      </c>
      <c r="AF603" s="22">
        <f t="shared" si="131"/>
        <v>3.816167522794504E-3</v>
      </c>
      <c r="AG603" s="22">
        <f t="shared" si="131"/>
        <v>3.8230614525851868E-3</v>
      </c>
      <c r="AH603" s="22">
        <f t="shared" si="131"/>
        <v>3.8303319359114249E-3</v>
      </c>
      <c r="AI603" s="22">
        <f t="shared" si="131"/>
        <v>3.8349291024416679E-3</v>
      </c>
      <c r="AJ603" s="22">
        <f t="shared" si="131"/>
        <v>3.839995625828466E-3</v>
      </c>
      <c r="AK603" s="22">
        <f t="shared" si="131"/>
        <v>3.8453529889097247E-3</v>
      </c>
      <c r="AL603" s="22">
        <f t="shared" si="131"/>
        <v>3.8510701119281484E-3</v>
      </c>
      <c r="AM603" s="22">
        <f t="shared" si="131"/>
        <v>3.8571377931353183E-3</v>
      </c>
      <c r="AN603" s="22">
        <f t="shared" si="131"/>
        <v>3.8606538896668327E-3</v>
      </c>
      <c r="AO603" s="22">
        <f t="shared" si="131"/>
        <v>3.8644156377231559E-3</v>
      </c>
      <c r="AP603" s="22">
        <f t="shared" si="131"/>
        <v>3.8684975688046061E-3</v>
      </c>
      <c r="AQ603" s="22">
        <f t="shared" si="131"/>
        <v>3.8728945539592929E-3</v>
      </c>
      <c r="AR603" s="22">
        <f t="shared" si="131"/>
        <v>3.8776023166981581E-3</v>
      </c>
      <c r="AS603" s="22">
        <f t="shared" si="131"/>
        <v>3.8796082017214036E-3</v>
      </c>
      <c r="AT603" s="22">
        <f t="shared" si="131"/>
        <v>3.8808557388118211E-3</v>
      </c>
      <c r="AU603" s="22">
        <f t="shared" si="131"/>
        <v>3.8821816871714996E-3</v>
      </c>
      <c r="AV603" s="22">
        <f t="shared" si="131"/>
        <v>3.8837771494394761E-3</v>
      </c>
      <c r="AW603" s="22">
        <f t="shared" si="131"/>
        <v>3.8855434065231684E-3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5.6551377462609517E-4</v>
      </c>
      <c r="T604" s="22">
        <f t="shared" si="131"/>
        <v>5.6714395573166209E-4</v>
      </c>
      <c r="U604" s="22">
        <f t="shared" si="131"/>
        <v>5.6887686862630875E-4</v>
      </c>
      <c r="V604" s="22">
        <f t="shared" si="131"/>
        <v>5.70748556021202E-4</v>
      </c>
      <c r="W604" s="22">
        <f t="shared" si="131"/>
        <v>5.7277907570623104E-4</v>
      </c>
      <c r="X604" s="22">
        <f t="shared" si="131"/>
        <v>5.7496410299635317E-4</v>
      </c>
      <c r="Y604" s="22">
        <f t="shared" si="131"/>
        <v>5.7634650174520847E-4</v>
      </c>
      <c r="Z604" s="22">
        <f t="shared" si="131"/>
        <v>5.778588851449119E-4</v>
      </c>
      <c r="AA604" s="22">
        <f t="shared" si="131"/>
        <v>5.7948087139248633E-4</v>
      </c>
      <c r="AB604" s="22">
        <f t="shared" si="131"/>
        <v>5.8122043698302531E-4</v>
      </c>
      <c r="AC604" s="22">
        <f t="shared" si="131"/>
        <v>5.8306042829901945E-4</v>
      </c>
      <c r="AD604" s="22">
        <f t="shared" si="131"/>
        <v>5.8427517423855597E-4</v>
      </c>
      <c r="AE604" s="22">
        <f t="shared" si="131"/>
        <v>5.855886661405486E-4</v>
      </c>
      <c r="AF604" s="22">
        <f t="shared" si="131"/>
        <v>5.8699590685750856E-4</v>
      </c>
      <c r="AG604" s="22">
        <f t="shared" si="131"/>
        <v>5.8851121117600811E-4</v>
      </c>
      <c r="AH604" s="22">
        <f t="shared" si="131"/>
        <v>5.9009130305960839E-4</v>
      </c>
      <c r="AI604" s="22">
        <f t="shared" si="131"/>
        <v>5.9105849543839711E-4</v>
      </c>
      <c r="AJ604" s="22">
        <f t="shared" si="131"/>
        <v>5.9211465623864896E-4</v>
      </c>
      <c r="AK604" s="22">
        <f t="shared" si="131"/>
        <v>5.9322048281665535E-4</v>
      </c>
      <c r="AL604" s="22">
        <f t="shared" si="131"/>
        <v>5.943916364223341E-4</v>
      </c>
      <c r="AM604" s="22">
        <f t="shared" si="131"/>
        <v>5.9562637541074376E-4</v>
      </c>
      <c r="AN604" s="22">
        <f t="shared" si="131"/>
        <v>5.9628541477046233E-4</v>
      </c>
      <c r="AO604" s="22">
        <f t="shared" si="131"/>
        <v>5.9698767378140881E-4</v>
      </c>
      <c r="AP604" s="22">
        <f t="shared" si="131"/>
        <v>5.9774978097855793E-4</v>
      </c>
      <c r="AQ604" s="22">
        <f t="shared" si="131"/>
        <v>5.9857075928870904E-4</v>
      </c>
      <c r="AR604" s="22">
        <f t="shared" si="131"/>
        <v>5.9944980092453194E-4</v>
      </c>
      <c r="AS604" s="22">
        <f t="shared" si="131"/>
        <v>5.9972873110063782E-4</v>
      </c>
      <c r="AT604" s="22">
        <f t="shared" si="131"/>
        <v>5.9983484710169005E-4</v>
      </c>
      <c r="AU604" s="22">
        <f t="shared" si="131"/>
        <v>5.9995155093150771E-4</v>
      </c>
      <c r="AV604" s="22">
        <f t="shared" si="131"/>
        <v>6.0012063876268575E-4</v>
      </c>
      <c r="AW604" s="22">
        <f t="shared" si="131"/>
        <v>6.0032070337823901E-4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6.9740674224392082E-3</v>
      </c>
      <c r="T605" s="22">
        <f t="shared" si="131"/>
        <v>6.9941712527102334E-3</v>
      </c>
      <c r="U605" s="22">
        <f t="shared" si="131"/>
        <v>7.015541998935595E-3</v>
      </c>
      <c r="V605" s="22">
        <f t="shared" si="131"/>
        <v>7.0386241494885945E-3</v>
      </c>
      <c r="W605" s="22">
        <f t="shared" si="131"/>
        <v>7.0636650624094962E-3</v>
      </c>
      <c r="X605" s="22">
        <f t="shared" si="131"/>
        <v>7.0906114045233672E-3</v>
      </c>
      <c r="Y605" s="22">
        <f t="shared" si="131"/>
        <v>7.1076595163674806E-3</v>
      </c>
      <c r="Z605" s="22">
        <f t="shared" si="131"/>
        <v>7.1263106337608332E-3</v>
      </c>
      <c r="AA605" s="22">
        <f t="shared" si="131"/>
        <v>7.1463134028469317E-3</v>
      </c>
      <c r="AB605" s="22">
        <f t="shared" si="131"/>
        <v>7.1677661919009109E-3</v>
      </c>
      <c r="AC605" s="22">
        <f t="shared" si="131"/>
        <v>7.190457457914602E-3</v>
      </c>
      <c r="AD605" s="22">
        <f t="shared" si="131"/>
        <v>7.2054380303844109E-3</v>
      </c>
      <c r="AE605" s="22">
        <f t="shared" si="131"/>
        <v>7.2216363645264585E-3</v>
      </c>
      <c r="AF605" s="22">
        <f t="shared" si="131"/>
        <v>7.2389908341787129E-3</v>
      </c>
      <c r="AG605" s="22">
        <f t="shared" si="131"/>
        <v>7.2576779731254462E-3</v>
      </c>
      <c r="AH605" s="22">
        <f t="shared" si="131"/>
        <v>7.2771640896876167E-3</v>
      </c>
      <c r="AI605" s="22">
        <f t="shared" si="131"/>
        <v>7.2890917653036583E-3</v>
      </c>
      <c r="AJ605" s="22">
        <f t="shared" si="131"/>
        <v>7.3021166233360963E-3</v>
      </c>
      <c r="AK605" s="22">
        <f t="shared" si="131"/>
        <v>7.3157539730498832E-3</v>
      </c>
      <c r="AL605" s="22">
        <f t="shared" si="131"/>
        <v>7.3301969531761211E-3</v>
      </c>
      <c r="AM605" s="22">
        <f t="shared" si="131"/>
        <v>7.3454240852826322E-3</v>
      </c>
      <c r="AN605" s="22">
        <f t="shared" si="131"/>
        <v>7.3535515352846359E-3</v>
      </c>
      <c r="AO605" s="22">
        <f t="shared" si="131"/>
        <v>7.3622119816081485E-3</v>
      </c>
      <c r="AP605" s="22">
        <f t="shared" si="131"/>
        <v>7.3716104918028092E-3</v>
      </c>
      <c r="AQ605" s="22">
        <f t="shared" si="131"/>
        <v>7.381735016340059E-3</v>
      </c>
      <c r="AR605" s="22">
        <f t="shared" si="131"/>
        <v>7.3925755933700573E-3</v>
      </c>
      <c r="AS605" s="22">
        <f t="shared" si="131"/>
        <v>7.3960154350531382E-3</v>
      </c>
      <c r="AT605" s="22">
        <f t="shared" si="131"/>
        <v>7.3973240860164633E-3</v>
      </c>
      <c r="AU605" s="22">
        <f t="shared" si="131"/>
        <v>7.398763308921588E-3</v>
      </c>
      <c r="AV605" s="22">
        <f t="shared" si="131"/>
        <v>7.4008485453700354E-3</v>
      </c>
      <c r="AW605" s="22">
        <f t="shared" si="131"/>
        <v>7.4033157958249621E-3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2.2370479769761493E-2</v>
      </c>
      <c r="T608" s="22">
        <f t="shared" si="132"/>
        <v>2.2652669169822569E-2</v>
      </c>
      <c r="U608" s="22">
        <f t="shared" si="132"/>
        <v>2.2647993450451046E-2</v>
      </c>
      <c r="V608" s="22">
        <f t="shared" si="132"/>
        <v>2.2572077559412651E-2</v>
      </c>
      <c r="W608" s="22">
        <f t="shared" si="132"/>
        <v>2.2553948917531472E-2</v>
      </c>
      <c r="X608" s="22">
        <f t="shared" si="132"/>
        <v>2.2606634027210647E-2</v>
      </c>
      <c r="Y608" s="22">
        <f t="shared" si="132"/>
        <v>2.2698789757917861E-2</v>
      </c>
      <c r="Z608" s="22">
        <f t="shared" si="132"/>
        <v>2.2835575841867104E-2</v>
      </c>
      <c r="AA608" s="22">
        <f t="shared" si="132"/>
        <v>2.2956436123149643E-2</v>
      </c>
      <c r="AB608" s="22">
        <f t="shared" si="132"/>
        <v>2.3116483089115167E-2</v>
      </c>
      <c r="AC608" s="22">
        <f t="shared" si="132"/>
        <v>2.3265119022562102E-2</v>
      </c>
      <c r="AD608" s="22">
        <f t="shared" si="132"/>
        <v>2.3527276695971787E-2</v>
      </c>
      <c r="AE608" s="22">
        <f t="shared" si="132"/>
        <v>2.381734974442971E-2</v>
      </c>
      <c r="AF608" s="22">
        <f t="shared" si="132"/>
        <v>2.4130130080119053E-2</v>
      </c>
      <c r="AG608" s="22">
        <f t="shared" si="132"/>
        <v>2.4532585732993741E-2</v>
      </c>
      <c r="AH608" s="22">
        <f t="shared" si="132"/>
        <v>2.487128050078511E-2</v>
      </c>
      <c r="AI608" s="22">
        <f t="shared" si="132"/>
        <v>2.5256472401608641E-2</v>
      </c>
      <c r="AJ608" s="22">
        <f t="shared" si="132"/>
        <v>2.5699290957954399E-2</v>
      </c>
      <c r="AK608" s="22">
        <f t="shared" si="132"/>
        <v>2.6065754310786504E-2</v>
      </c>
      <c r="AL608" s="22">
        <f t="shared" si="132"/>
        <v>2.6423295033292861E-2</v>
      </c>
      <c r="AM608" s="22">
        <f t="shared" si="132"/>
        <v>2.6774175647535148E-2</v>
      </c>
      <c r="AN608" s="22">
        <f t="shared" si="132"/>
        <v>2.7161414255537433E-2</v>
      </c>
      <c r="AO608" s="22">
        <f t="shared" si="132"/>
        <v>2.7491879985149473E-2</v>
      </c>
      <c r="AP608" s="22">
        <f t="shared" si="132"/>
        <v>2.7830436686531276E-2</v>
      </c>
      <c r="AQ608" s="22">
        <f t="shared" si="132"/>
        <v>2.8179573448323746E-2</v>
      </c>
      <c r="AR608" s="22">
        <f t="shared" si="132"/>
        <v>2.8541747948828865E-2</v>
      </c>
      <c r="AS608" s="22">
        <f t="shared" si="132"/>
        <v>2.8896415656934342E-2</v>
      </c>
      <c r="AT608" s="22">
        <f t="shared" si="132"/>
        <v>2.8538906380664066E-2</v>
      </c>
      <c r="AU608" s="22">
        <f t="shared" si="132"/>
        <v>2.808026850742049E-2</v>
      </c>
      <c r="AV608" s="22">
        <f t="shared" si="132"/>
        <v>2.7659245008239828E-2</v>
      </c>
      <c r="AW608" s="22">
        <f t="shared" si="132"/>
        <v>2.7213154255926415E-2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3.3433783927335737E-3</v>
      </c>
      <c r="T609" s="22">
        <f t="shared" si="132"/>
        <v>3.3855529885640102E-3</v>
      </c>
      <c r="U609" s="22">
        <f t="shared" si="132"/>
        <v>3.384854179272563E-3</v>
      </c>
      <c r="V609" s="22">
        <f t="shared" si="132"/>
        <v>3.373508175415017E-3</v>
      </c>
      <c r="W609" s="22">
        <f t="shared" si="132"/>
        <v>3.3707987605889182E-3</v>
      </c>
      <c r="X609" s="22">
        <f t="shared" si="132"/>
        <v>3.3786728097435653E-3</v>
      </c>
      <c r="Y609" s="22">
        <f t="shared" si="132"/>
        <v>3.3924459376328273E-3</v>
      </c>
      <c r="Z609" s="22">
        <f t="shared" si="132"/>
        <v>3.4128892916515784E-3</v>
      </c>
      <c r="AA609" s="22">
        <f t="shared" si="132"/>
        <v>3.4309524560154447E-3</v>
      </c>
      <c r="AB609" s="22">
        <f t="shared" si="132"/>
        <v>3.4548722634285601E-3</v>
      </c>
      <c r="AC609" s="22">
        <f t="shared" si="132"/>
        <v>3.4770866358240062E-3</v>
      </c>
      <c r="AD609" s="22">
        <f t="shared" si="132"/>
        <v>3.5162673914353377E-3</v>
      </c>
      <c r="AE609" s="22">
        <f t="shared" si="132"/>
        <v>3.559620237351476E-3</v>
      </c>
      <c r="AF609" s="22">
        <f t="shared" si="132"/>
        <v>3.6063667991945198E-3</v>
      </c>
      <c r="AG609" s="22">
        <f t="shared" si="132"/>
        <v>3.666515778908112E-3</v>
      </c>
      <c r="AH609" s="22">
        <f t="shared" si="132"/>
        <v>3.7171353802765302E-3</v>
      </c>
      <c r="AI609" s="22">
        <f t="shared" si="132"/>
        <v>3.7747042072093407E-3</v>
      </c>
      <c r="AJ609" s="22">
        <f t="shared" si="132"/>
        <v>3.8408856216638099E-3</v>
      </c>
      <c r="AK609" s="22">
        <f t="shared" si="132"/>
        <v>3.8956553748473646E-3</v>
      </c>
      <c r="AL609" s="22">
        <f t="shared" si="132"/>
        <v>3.94909159697819E-3</v>
      </c>
      <c r="AM609" s="22">
        <f t="shared" si="132"/>
        <v>4.0015324331229962E-3</v>
      </c>
      <c r="AN609" s="22">
        <f t="shared" si="132"/>
        <v>4.0594071505252174E-3</v>
      </c>
      <c r="AO609" s="22">
        <f t="shared" si="132"/>
        <v>4.1087968816036395E-3</v>
      </c>
      <c r="AP609" s="22">
        <f t="shared" si="132"/>
        <v>4.1593958482670692E-3</v>
      </c>
      <c r="AQ609" s="22">
        <f t="shared" si="132"/>
        <v>4.2115760570734882E-3</v>
      </c>
      <c r="AR609" s="22">
        <f t="shared" si="132"/>
        <v>4.2657048201510082E-3</v>
      </c>
      <c r="AS609" s="22">
        <f t="shared" si="132"/>
        <v>4.3187116561279031E-3</v>
      </c>
      <c r="AT609" s="22">
        <f t="shared" si="132"/>
        <v>4.2652801337919573E-3</v>
      </c>
      <c r="AU609" s="22">
        <f t="shared" si="132"/>
        <v>4.1967344445052847E-3</v>
      </c>
      <c r="AV609" s="22">
        <f t="shared" si="132"/>
        <v>4.1338104087009003E-3</v>
      </c>
      <c r="AW609" s="22">
        <f t="shared" si="132"/>
        <v>4.0671399484410843E-3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1.8052970746219633E-2</v>
      </c>
      <c r="T610" s="22">
        <f t="shared" si="132"/>
        <v>1.850436166002525E-2</v>
      </c>
      <c r="U610" s="22">
        <f t="shared" si="132"/>
        <v>1.8836623484615331E-2</v>
      </c>
      <c r="V610" s="22">
        <f t="shared" si="132"/>
        <v>1.9138928402002774E-2</v>
      </c>
      <c r="W610" s="22">
        <f t="shared" si="132"/>
        <v>1.9468960552124857E-2</v>
      </c>
      <c r="X610" s="22">
        <f t="shared" si="132"/>
        <v>1.9834790173673279E-2</v>
      </c>
      <c r="Y610" s="22">
        <f t="shared" si="132"/>
        <v>2.0206972804064454E-2</v>
      </c>
      <c r="Z610" s="22">
        <f t="shared" si="132"/>
        <v>2.0605747701772793E-2</v>
      </c>
      <c r="AA610" s="22">
        <f t="shared" si="132"/>
        <v>2.1002232636567763E-2</v>
      </c>
      <c r="AB610" s="22">
        <f t="shared" si="132"/>
        <v>2.1424414927955389E-2</v>
      </c>
      <c r="AC610" s="22">
        <f t="shared" si="132"/>
        <v>2.1847223977334712E-2</v>
      </c>
      <c r="AD610" s="22">
        <f t="shared" si="132"/>
        <v>2.2323491058644482E-2</v>
      </c>
      <c r="AE610" s="22">
        <f t="shared" si="132"/>
        <v>2.282392474636296E-2</v>
      </c>
      <c r="AF610" s="22">
        <f t="shared" si="132"/>
        <v>2.3346782397994606E-2</v>
      </c>
      <c r="AG610" s="22">
        <f t="shared" si="132"/>
        <v>2.3931027893951708E-2</v>
      </c>
      <c r="AH610" s="22">
        <f t="shared" si="132"/>
        <v>2.4491256263094945E-2</v>
      </c>
      <c r="AI610" s="22">
        <f t="shared" si="132"/>
        <v>2.5077315242446396E-2</v>
      </c>
      <c r="AJ610" s="22">
        <f t="shared" si="132"/>
        <v>2.5710848417001532E-2</v>
      </c>
      <c r="AK610" s="22">
        <f t="shared" si="132"/>
        <v>2.6312195276390133E-2</v>
      </c>
      <c r="AL610" s="22">
        <f t="shared" si="132"/>
        <v>2.6921110455446824E-2</v>
      </c>
      <c r="AM610" s="22">
        <f t="shared" si="132"/>
        <v>2.7539068115150368E-2</v>
      </c>
      <c r="AN610" s="22">
        <f t="shared" si="132"/>
        <v>2.8181432685504049E-2</v>
      </c>
      <c r="AO610" s="22">
        <f t="shared" si="132"/>
        <v>2.8800913616022064E-2</v>
      </c>
      <c r="AP610" s="22">
        <f t="shared" si="132"/>
        <v>2.9439392972132689E-2</v>
      </c>
      <c r="AQ610" s="22">
        <f t="shared" si="132"/>
        <v>3.0099265306052614E-2</v>
      </c>
      <c r="AR610" s="22">
        <f t="shared" si="132"/>
        <v>3.078305441298906E-2</v>
      </c>
      <c r="AS610" s="22">
        <f t="shared" si="132"/>
        <v>3.1464150660826612E-2</v>
      </c>
      <c r="AT610" s="22">
        <f t="shared" si="132"/>
        <v>3.1645863407685944E-2</v>
      </c>
      <c r="AU610" s="22">
        <f t="shared" si="132"/>
        <v>3.1750203586920288E-2</v>
      </c>
      <c r="AV610" s="22">
        <f t="shared" si="132"/>
        <v>3.1877129481164349E-2</v>
      </c>
      <c r="AW610" s="22">
        <f t="shared" si="132"/>
        <v>3.1980228889720304E-2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6.8566960832673135E-2</v>
      </c>
      <c r="T611" s="22">
        <f t="shared" si="132"/>
        <v>7.1248735352205564E-2</v>
      </c>
      <c r="U611" s="22">
        <f t="shared" si="132"/>
        <v>7.2573420288775711E-2</v>
      </c>
      <c r="V611" s="22">
        <f t="shared" si="132"/>
        <v>7.3544823672643006E-2</v>
      </c>
      <c r="W611" s="22">
        <f t="shared" si="132"/>
        <v>7.4791838914074815E-2</v>
      </c>
      <c r="X611" s="22">
        <f t="shared" si="132"/>
        <v>7.6392939864671841E-2</v>
      </c>
      <c r="Y611" s="22">
        <f t="shared" si="132"/>
        <v>7.8269404261791797E-2</v>
      </c>
      <c r="Z611" s="22">
        <f t="shared" si="132"/>
        <v>8.0392052275686618E-2</v>
      </c>
      <c r="AA611" s="22">
        <f t="shared" si="132"/>
        <v>8.2454597024909232E-2</v>
      </c>
      <c r="AB611" s="22">
        <f t="shared" si="132"/>
        <v>8.4747486470209007E-2</v>
      </c>
      <c r="AC611" s="22">
        <f t="shared" si="132"/>
        <v>8.7008691265650084E-2</v>
      </c>
      <c r="AD611" s="22">
        <f t="shared" si="132"/>
        <v>8.9968760612606752E-2</v>
      </c>
      <c r="AE611" s="22">
        <f t="shared" si="132"/>
        <v>9.312965504906047E-2</v>
      </c>
      <c r="AF611" s="22">
        <f t="shared" si="132"/>
        <v>9.6470049557994084E-2</v>
      </c>
      <c r="AG611" s="22">
        <f t="shared" si="132"/>
        <v>0.1003748591604556</v>
      </c>
      <c r="AH611" s="22">
        <f t="shared" si="132"/>
        <v>0.10398795351608238</v>
      </c>
      <c r="AI611" s="22">
        <f t="shared" si="132"/>
        <v>0.10798486841860308</v>
      </c>
      <c r="AJ611" s="22">
        <f t="shared" si="132"/>
        <v>0.11239483281525456</v>
      </c>
      <c r="AK611" s="22">
        <f t="shared" si="132"/>
        <v>0.11643727389828454</v>
      </c>
      <c r="AL611" s="22">
        <f t="shared" si="132"/>
        <v>0.12050309482911964</v>
      </c>
      <c r="AM611" s="22">
        <f t="shared" si="132"/>
        <v>0.12460645633730935</v>
      </c>
      <c r="AN611" s="22">
        <f t="shared" si="132"/>
        <v>0.12905843855210175</v>
      </c>
      <c r="AO611" s="22">
        <f t="shared" si="132"/>
        <v>0.13324354190323748</v>
      </c>
      <c r="AP611" s="22">
        <f t="shared" si="132"/>
        <v>0.13756139527708947</v>
      </c>
      <c r="AQ611" s="22">
        <f t="shared" si="132"/>
        <v>0.14203255797710121</v>
      </c>
      <c r="AR611" s="22">
        <f t="shared" si="132"/>
        <v>0.14667835696311388</v>
      </c>
      <c r="AS611" s="22">
        <f t="shared" si="132"/>
        <v>0.15141451775652909</v>
      </c>
      <c r="AT611" s="22">
        <f t="shared" si="132"/>
        <v>0.15150267102676507</v>
      </c>
      <c r="AU611" s="22">
        <f t="shared" si="132"/>
        <v>0.15088462687533385</v>
      </c>
      <c r="AV611" s="22">
        <f t="shared" si="132"/>
        <v>0.1504823288349334</v>
      </c>
      <c r="AW611" s="22">
        <f t="shared" si="132"/>
        <v>0.14987126363079004</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72.769767958981859</v>
      </c>
      <c r="T614" s="27">
        <f t="shared" si="134"/>
        <v>73.543888852751451</v>
      </c>
      <c r="U614" s="27">
        <f t="shared" si="134"/>
        <v>74.043683063547846</v>
      </c>
      <c r="V614" s="27">
        <f t="shared" si="134"/>
        <v>74.481436003443747</v>
      </c>
      <c r="W614" s="27">
        <f t="shared" si="134"/>
        <v>74.991574369216195</v>
      </c>
      <c r="X614" s="27">
        <f t="shared" si="134"/>
        <v>75.591111186911832</v>
      </c>
      <c r="Y614" s="27">
        <f t="shared" si="134"/>
        <v>76.189952713230753</v>
      </c>
      <c r="Z614" s="27">
        <f t="shared" si="134"/>
        <v>76.854155334570819</v>
      </c>
      <c r="AA614" s="27">
        <f t="shared" si="134"/>
        <v>77.516709691698395</v>
      </c>
      <c r="AB614" s="27">
        <f t="shared" si="134"/>
        <v>78.240811869792225</v>
      </c>
      <c r="AC614" s="27">
        <f t="shared" si="134"/>
        <v>78.96883087694971</v>
      </c>
      <c r="AD614" s="27">
        <f t="shared" si="134"/>
        <v>79.802551809538244</v>
      </c>
      <c r="AE614" s="27">
        <f t="shared" si="134"/>
        <v>80.691208841556062</v>
      </c>
      <c r="AF614" s="27">
        <f t="shared" si="134"/>
        <v>81.630103012520337</v>
      </c>
      <c r="AG614" s="27">
        <f t="shared" si="134"/>
        <v>82.704962002858409</v>
      </c>
      <c r="AH614" s="27">
        <f t="shared" si="134"/>
        <v>83.725359034578119</v>
      </c>
      <c r="AI614" s="27">
        <f t="shared" si="134"/>
        <v>84.785864582058309</v>
      </c>
      <c r="AJ614" s="27">
        <f t="shared" si="134"/>
        <v>85.948870482008019</v>
      </c>
      <c r="AK614" s="27">
        <f t="shared" si="134"/>
        <v>87.039164058344866</v>
      </c>
      <c r="AL614" s="27">
        <f t="shared" si="134"/>
        <v>88.144062133133644</v>
      </c>
      <c r="AM614" s="27">
        <f t="shared" si="134"/>
        <v>89.266583630697085</v>
      </c>
      <c r="AN614" s="27">
        <f t="shared" si="134"/>
        <v>90.425059831916514</v>
      </c>
      <c r="AO614" s="27">
        <f t="shared" si="134"/>
        <v>91.531677127013609</v>
      </c>
      <c r="AP614" s="27">
        <f t="shared" si="134"/>
        <v>92.676863576133726</v>
      </c>
      <c r="AQ614" s="27">
        <f t="shared" si="134"/>
        <v>93.865350642740523</v>
      </c>
      <c r="AR614" s="27">
        <f t="shared" si="134"/>
        <v>95.102097314076246</v>
      </c>
      <c r="AS614" s="27">
        <f t="shared" si="134"/>
        <v>96.315246804297175</v>
      </c>
      <c r="AT614" s="27">
        <f t="shared" si="134"/>
        <v>96.467096701965559</v>
      </c>
      <c r="AU614" s="27">
        <f t="shared" si="134"/>
        <v>96.459023089307877</v>
      </c>
      <c r="AV614" s="27">
        <f t="shared" si="134"/>
        <v>96.502893311810624</v>
      </c>
      <c r="AW614" s="27">
        <f t="shared" si="134"/>
        <v>96.50064865261551</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58.202465092339359</v>
      </c>
      <c r="T615" s="27">
        <f t="shared" si="135"/>
        <v>58.821619798484242</v>
      </c>
      <c r="U615" s="27">
        <f t="shared" si="135"/>
        <v>59.221363482202278</v>
      </c>
      <c r="V615" s="27">
        <f t="shared" si="135"/>
        <v>59.571485530381985</v>
      </c>
      <c r="W615" s="27">
        <f t="shared" si="135"/>
        <v>59.979502640493855</v>
      </c>
      <c r="X615" s="27">
        <f t="shared" si="135"/>
        <v>60.459022112414807</v>
      </c>
      <c r="Y615" s="27">
        <f t="shared" si="135"/>
        <v>60.937985478782373</v>
      </c>
      <c r="Z615" s="27">
        <f t="shared" si="135"/>
        <v>61.469225730978522</v>
      </c>
      <c r="AA615" s="27">
        <f t="shared" si="134"/>
        <v>61.999147674171077</v>
      </c>
      <c r="AB615" s="27">
        <f t="shared" si="134"/>
        <v>62.578296583475691</v>
      </c>
      <c r="AC615" s="27">
        <f t="shared" si="134"/>
        <v>63.16057823750716</v>
      </c>
      <c r="AD615" s="27">
        <f t="shared" si="134"/>
        <v>63.827402041357807</v>
      </c>
      <c r="AE615" s="27">
        <f t="shared" si="134"/>
        <v>64.538164646980434</v>
      </c>
      <c r="AF615" s="27">
        <f t="shared" si="134"/>
        <v>65.289107747991153</v>
      </c>
      <c r="AG615" s="27">
        <f t="shared" si="134"/>
        <v>66.148797762388369</v>
      </c>
      <c r="AH615" s="27">
        <f t="shared" si="134"/>
        <v>66.964928200683417</v>
      </c>
      <c r="AI615" s="27">
        <f t="shared" si="134"/>
        <v>67.813138093866527</v>
      </c>
      <c r="AJ615" s="27">
        <f t="shared" si="134"/>
        <v>68.743329465813233</v>
      </c>
      <c r="AK615" s="27">
        <f t="shared" si="134"/>
        <v>69.615364317606563</v>
      </c>
      <c r="AL615" s="27">
        <f t="shared" si="134"/>
        <v>70.499080089034265</v>
      </c>
      <c r="AM615" s="27">
        <f t="shared" si="134"/>
        <v>71.39689136574691</v>
      </c>
      <c r="AN615" s="27">
        <f t="shared" si="134"/>
        <v>72.3234598096615</v>
      </c>
      <c r="AO615" s="27">
        <f t="shared" si="134"/>
        <v>73.208550641952925</v>
      </c>
      <c r="AP615" s="27">
        <f t="shared" si="134"/>
        <v>74.124489722131145</v>
      </c>
      <c r="AQ615" s="27">
        <f t="shared" si="134"/>
        <v>75.075061353002226</v>
      </c>
      <c r="AR615" s="27">
        <f t="shared" si="134"/>
        <v>76.064231814656821</v>
      </c>
      <c r="AS615" s="27">
        <f t="shared" si="134"/>
        <v>77.034528860212504</v>
      </c>
      <c r="AT615" s="27">
        <f t="shared" si="134"/>
        <v>77.155980922191077</v>
      </c>
      <c r="AU615" s="27">
        <f t="shared" si="134"/>
        <v>77.149523513131541</v>
      </c>
      <c r="AV615" s="27">
        <f t="shared" si="134"/>
        <v>77.18461164334586</v>
      </c>
      <c r="AW615" s="27">
        <f t="shared" si="134"/>
        <v>77.18281632776204</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26.315577355767893</v>
      </c>
      <c r="T616" s="27">
        <f t="shared" si="134"/>
        <v>26.595521058133311</v>
      </c>
      <c r="U616" s="27">
        <f t="shared" si="134"/>
        <v>26.776260582046472</v>
      </c>
      <c r="V616" s="27">
        <f t="shared" si="134"/>
        <v>26.934564252315681</v>
      </c>
      <c r="W616" s="27">
        <f t="shared" si="134"/>
        <v>27.119044511125868</v>
      </c>
      <c r="X616" s="27">
        <f t="shared" si="134"/>
        <v>27.335853743121671</v>
      </c>
      <c r="Y616" s="27">
        <f t="shared" si="134"/>
        <v>27.552411538366737</v>
      </c>
      <c r="Z616" s="27">
        <f t="shared" si="134"/>
        <v>27.792605728234577</v>
      </c>
      <c r="AA616" s="27">
        <f t="shared" si="134"/>
        <v>28.032203859799587</v>
      </c>
      <c r="AB616" s="27">
        <f t="shared" si="134"/>
        <v>28.294059399751969</v>
      </c>
      <c r="AC616" s="27">
        <f t="shared" si="134"/>
        <v>28.557331374318672</v>
      </c>
      <c r="AD616" s="27">
        <f t="shared" si="134"/>
        <v>28.858828112731018</v>
      </c>
      <c r="AE616" s="27">
        <f t="shared" si="134"/>
        <v>29.180191276648134</v>
      </c>
      <c r="AF616" s="27">
        <f t="shared" si="134"/>
        <v>29.519721590923922</v>
      </c>
      <c r="AG616" s="27">
        <f t="shared" si="134"/>
        <v>29.90842057540781</v>
      </c>
      <c r="AH616" s="27">
        <f t="shared" si="134"/>
        <v>30.277424596926085</v>
      </c>
      <c r="AI616" s="27">
        <f t="shared" si="134"/>
        <v>30.660932976211647</v>
      </c>
      <c r="AJ616" s="27">
        <f t="shared" si="134"/>
        <v>31.081508341280731</v>
      </c>
      <c r="AK616" s="27">
        <f t="shared" si="134"/>
        <v>31.475788902471496</v>
      </c>
      <c r="AL616" s="27">
        <f t="shared" si="134"/>
        <v>31.875350857564332</v>
      </c>
      <c r="AM616" s="27">
        <f t="shared" si="134"/>
        <v>32.281285933780239</v>
      </c>
      <c r="AN616" s="27">
        <f t="shared" si="134"/>
        <v>32.700223233473018</v>
      </c>
      <c r="AO616" s="27">
        <f t="shared" si="134"/>
        <v>33.100406906571621</v>
      </c>
      <c r="AP616" s="27">
        <f t="shared" si="134"/>
        <v>33.514538261306519</v>
      </c>
      <c r="AQ616" s="27">
        <f t="shared" si="134"/>
        <v>33.944328326808041</v>
      </c>
      <c r="AR616" s="27">
        <f t="shared" si="134"/>
        <v>34.391570411149551</v>
      </c>
      <c r="AS616" s="27">
        <f t="shared" si="134"/>
        <v>34.830279096767654</v>
      </c>
      <c r="AT616" s="27">
        <f t="shared" si="134"/>
        <v>34.885192254259252</v>
      </c>
      <c r="AU616" s="27">
        <f t="shared" si="134"/>
        <v>34.882272610781008</v>
      </c>
      <c r="AV616" s="27">
        <f t="shared" si="134"/>
        <v>34.898137306605477</v>
      </c>
      <c r="AW616" s="27">
        <f t="shared" si="134"/>
        <v>34.89732557524583</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371.86802211396304</v>
      </c>
      <c r="T617" s="27">
        <f t="shared" si="134"/>
        <v>377.88391715324576</v>
      </c>
      <c r="U617" s="27">
        <f t="shared" si="134"/>
        <v>379.18644168002265</v>
      </c>
      <c r="V617" s="27">
        <f t="shared" si="134"/>
        <v>379.26924643481152</v>
      </c>
      <c r="W617" s="27">
        <f t="shared" si="134"/>
        <v>380.23704005881922</v>
      </c>
      <c r="X617" s="27">
        <f t="shared" si="134"/>
        <v>382.31047197436595</v>
      </c>
      <c r="Y617" s="27">
        <f t="shared" si="134"/>
        <v>384.85658472774611</v>
      </c>
      <c r="Z617" s="27">
        <f t="shared" si="134"/>
        <v>388.0944574824394</v>
      </c>
      <c r="AA617" s="27">
        <f t="shared" si="134"/>
        <v>391.0342343026249</v>
      </c>
      <c r="AB617" s="27">
        <f t="shared" si="134"/>
        <v>394.58259538166374</v>
      </c>
      <c r="AC617" s="27">
        <f t="shared" si="134"/>
        <v>397.91029507858417</v>
      </c>
      <c r="AD617" s="27">
        <f t="shared" si="134"/>
        <v>399.59459401940535</v>
      </c>
      <c r="AE617" s="27">
        <f t="shared" si="134"/>
        <v>401.56331886371214</v>
      </c>
      <c r="AF617" s="27">
        <f t="shared" si="134"/>
        <v>403.71959236612065</v>
      </c>
      <c r="AG617" s="27">
        <f t="shared" si="134"/>
        <v>407.12008928644985</v>
      </c>
      <c r="AH617" s="27">
        <f t="shared" si="134"/>
        <v>409.29779632679129</v>
      </c>
      <c r="AI617" s="27">
        <f t="shared" si="134"/>
        <v>411.92425438545865</v>
      </c>
      <c r="AJ617" s="27">
        <f t="shared" si="134"/>
        <v>415.23138804752585</v>
      </c>
      <c r="AK617" s="27">
        <f t="shared" si="134"/>
        <v>417.12702253127077</v>
      </c>
      <c r="AL617" s="27">
        <f t="shared" si="134"/>
        <v>418.66786680539423</v>
      </c>
      <c r="AM617" s="27">
        <f t="shared" si="134"/>
        <v>419.88737276079786</v>
      </c>
      <c r="AN617" s="27">
        <f t="shared" si="134"/>
        <v>423.51043805795996</v>
      </c>
      <c r="AO617" s="27">
        <f t="shared" si="134"/>
        <v>426.15125754977788</v>
      </c>
      <c r="AP617" s="27">
        <f t="shared" si="134"/>
        <v>428.78385161183411</v>
      </c>
      <c r="AQ617" s="27">
        <f t="shared" si="134"/>
        <v>431.44004141324541</v>
      </c>
      <c r="AR617" s="27">
        <f t="shared" si="134"/>
        <v>434.15005112765465</v>
      </c>
      <c r="AS617" s="27">
        <f t="shared" si="134"/>
        <v>436.54806948418684</v>
      </c>
      <c r="AT617" s="27">
        <f t="shared" si="134"/>
        <v>428.49876345855586</v>
      </c>
      <c r="AU617" s="27">
        <f t="shared" si="134"/>
        <v>418.9897739728454</v>
      </c>
      <c r="AV617" s="27">
        <f t="shared" si="134"/>
        <v>410.03332100048516</v>
      </c>
      <c r="AW617" s="27">
        <f t="shared" si="134"/>
        <v>400.73215996719455</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261.86170026858338</v>
      </c>
      <c r="T618" s="27">
        <f t="shared" si="134"/>
        <v>266.0979680032184</v>
      </c>
      <c r="U618" s="27">
        <f t="shared" si="134"/>
        <v>267.01517859122316</v>
      </c>
      <c r="V618" s="27">
        <f t="shared" si="134"/>
        <v>267.07348797140611</v>
      </c>
      <c r="W618" s="27">
        <f t="shared" si="134"/>
        <v>267.7549880435314</v>
      </c>
      <c r="X618" s="27">
        <f t="shared" si="134"/>
        <v>269.21505552583238</v>
      </c>
      <c r="Y618" s="27">
        <f t="shared" si="134"/>
        <v>271.00797498926329</v>
      </c>
      <c r="Z618" s="27">
        <f t="shared" si="134"/>
        <v>273.28801740855329</v>
      </c>
      <c r="AA618" s="27">
        <f t="shared" si="134"/>
        <v>275.35814689203983</v>
      </c>
      <c r="AB618" s="27">
        <f t="shared" si="134"/>
        <v>277.8568287094273</v>
      </c>
      <c r="AC618" s="27">
        <f t="shared" si="134"/>
        <v>280.20012538674092</v>
      </c>
      <c r="AD618" s="27">
        <f t="shared" si="134"/>
        <v>281.38617354946473</v>
      </c>
      <c r="AE618" s="27">
        <f t="shared" si="134"/>
        <v>282.7725084974403</v>
      </c>
      <c r="AF618" s="27">
        <f t="shared" si="134"/>
        <v>284.29091129630149</v>
      </c>
      <c r="AG618" s="27">
        <f t="shared" si="134"/>
        <v>286.68547025905781</v>
      </c>
      <c r="AH618" s="27">
        <f t="shared" si="134"/>
        <v>288.2189661080123</v>
      </c>
      <c r="AI618" s="27">
        <f t="shared" si="134"/>
        <v>290.06846305861598</v>
      </c>
      <c r="AJ618" s="27">
        <f t="shared" si="134"/>
        <v>292.39727756340005</v>
      </c>
      <c r="AK618" s="27">
        <f t="shared" si="134"/>
        <v>293.73214380486758</v>
      </c>
      <c r="AL618" s="27">
        <f t="shared" si="134"/>
        <v>294.81717418520878</v>
      </c>
      <c r="AM618" s="27">
        <f t="shared" si="134"/>
        <v>295.67592482785426</v>
      </c>
      <c r="AN618" s="27">
        <f t="shared" si="134"/>
        <v>298.22721179656338</v>
      </c>
      <c r="AO618" s="27">
        <f t="shared" si="134"/>
        <v>300.08682176866768</v>
      </c>
      <c r="AP618" s="27">
        <f t="shared" si="134"/>
        <v>301.94063956479908</v>
      </c>
      <c r="AQ618" s="27">
        <f t="shared" si="134"/>
        <v>303.81107298813993</v>
      </c>
      <c r="AR618" s="27">
        <f t="shared" si="134"/>
        <v>305.71940527098968</v>
      </c>
      <c r="AS618" s="27">
        <f t="shared" si="134"/>
        <v>307.40803975089761</v>
      </c>
      <c r="AT618" s="27">
        <f t="shared" si="134"/>
        <v>301.7398864370644</v>
      </c>
      <c r="AU618" s="27">
        <f t="shared" si="134"/>
        <v>295.04385449430936</v>
      </c>
      <c r="AV618" s="27">
        <f t="shared" si="134"/>
        <v>288.73690723279117</v>
      </c>
      <c r="AW618" s="27">
        <f t="shared" si="134"/>
        <v>282.1872237488401</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35.398874749106575</v>
      </c>
      <c r="T619" s="27">
        <f t="shared" si="134"/>
        <v>36.838191353060658</v>
      </c>
      <c r="U619" s="27">
        <f t="shared" si="134"/>
        <v>37.843529530347269</v>
      </c>
      <c r="V619" s="27">
        <f t="shared" si="134"/>
        <v>38.739790959771824</v>
      </c>
      <c r="W619" s="27">
        <f t="shared" si="134"/>
        <v>39.739068458789191</v>
      </c>
      <c r="X619" s="27">
        <f t="shared" si="134"/>
        <v>40.871987054199685</v>
      </c>
      <c r="Y619" s="27">
        <f t="shared" si="134"/>
        <v>42.078126916824068</v>
      </c>
      <c r="Z619" s="27">
        <f t="shared" si="134"/>
        <v>43.386298782942156</v>
      </c>
      <c r="AA619" s="27">
        <f t="shared" si="134"/>
        <v>44.689431875584368</v>
      </c>
      <c r="AB619" s="27">
        <f t="shared" si="134"/>
        <v>46.092143184348259</v>
      </c>
      <c r="AC619" s="27">
        <f t="shared" si="134"/>
        <v>47.501070752296521</v>
      </c>
      <c r="AD619" s="27">
        <f t="shared" si="134"/>
        <v>49.284068253147211</v>
      </c>
      <c r="AE619" s="27">
        <f t="shared" si="134"/>
        <v>51.172475495945278</v>
      </c>
      <c r="AF619" s="27">
        <f t="shared" si="134"/>
        <v>53.161023119328362</v>
      </c>
      <c r="AG619" s="27">
        <f t="shared" si="134"/>
        <v>55.400239771345767</v>
      </c>
      <c r="AH619" s="27">
        <f t="shared" si="134"/>
        <v>57.564850264863111</v>
      </c>
      <c r="AI619" s="27">
        <f t="shared" si="134"/>
        <v>59.886123100274006</v>
      </c>
      <c r="AJ619" s="27">
        <f t="shared" si="134"/>
        <v>62.410928867820786</v>
      </c>
      <c r="AK619" s="27">
        <f t="shared" si="134"/>
        <v>64.830602873876416</v>
      </c>
      <c r="AL619" s="27">
        <f t="shared" si="134"/>
        <v>67.29940552451562</v>
      </c>
      <c r="AM619" s="27">
        <f t="shared" si="134"/>
        <v>69.823564443290891</v>
      </c>
      <c r="AN619" s="27">
        <f t="shared" si="134"/>
        <v>72.413135748054685</v>
      </c>
      <c r="AO619" s="27">
        <f t="shared" si="134"/>
        <v>74.927672214176809</v>
      </c>
      <c r="AP619" s="27">
        <f t="shared" si="134"/>
        <v>77.533375133504563</v>
      </c>
      <c r="AQ619" s="27">
        <f t="shared" si="134"/>
        <v>80.240658672987692</v>
      </c>
      <c r="AR619" s="27">
        <f t="shared" si="134"/>
        <v>83.060598053507462</v>
      </c>
      <c r="AS619" s="27">
        <f t="shared" si="134"/>
        <v>85.927328590781258</v>
      </c>
      <c r="AT619" s="27">
        <f t="shared" si="134"/>
        <v>86.788322423877631</v>
      </c>
      <c r="AU619" s="27">
        <f t="shared" si="134"/>
        <v>87.337695281027223</v>
      </c>
      <c r="AV619" s="27">
        <f t="shared" si="134"/>
        <v>87.979991040548214</v>
      </c>
      <c r="AW619" s="27">
        <f t="shared" si="134"/>
        <v>88.526074738003331</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135.27274994198945</v>
      </c>
      <c r="T620" s="27">
        <f t="shared" si="134"/>
        <v>135.4767328122187</v>
      </c>
      <c r="U620" s="27">
        <f t="shared" si="134"/>
        <v>135.70433284880139</v>
      </c>
      <c r="V620" s="27">
        <f t="shared" si="134"/>
        <v>135.96081188340216</v>
      </c>
      <c r="W620" s="27">
        <f t="shared" si="134"/>
        <v>136.24900724713456</v>
      </c>
      <c r="X620" s="27">
        <f t="shared" si="134"/>
        <v>136.56795077103493</v>
      </c>
      <c r="Y620" s="27">
        <f t="shared" si="134"/>
        <v>136.76447745560924</v>
      </c>
      <c r="Z620" s="27">
        <f t="shared" si="134"/>
        <v>136.98669206595702</v>
      </c>
      <c r="AA620" s="27">
        <f t="shared" si="134"/>
        <v>137.23114401317784</v>
      </c>
      <c r="AB620" s="27">
        <f t="shared" si="134"/>
        <v>137.49894195790617</v>
      </c>
      <c r="AC620" s="27">
        <f t="shared" si="134"/>
        <v>137.78717893038962</v>
      </c>
      <c r="AD620" s="27">
        <f t="shared" si="134"/>
        <v>137.97851546222114</v>
      </c>
      <c r="AE620" s="27">
        <f t="shared" si="134"/>
        <v>138.1892814696532</v>
      </c>
      <c r="AF620" s="27">
        <f t="shared" si="134"/>
        <v>138.41857163759772</v>
      </c>
      <c r="AG620" s="27">
        <f t="shared" si="134"/>
        <v>138.66862562733903</v>
      </c>
      <c r="AH620" s="27">
        <f t="shared" si="134"/>
        <v>138.93233782317995</v>
      </c>
      <c r="AI620" s="27">
        <f t="shared" si="134"/>
        <v>139.09908449268423</v>
      </c>
      <c r="AJ620" s="27">
        <f t="shared" si="134"/>
        <v>139.28285549492142</v>
      </c>
      <c r="AK620" s="27">
        <f t="shared" si="134"/>
        <v>139.47717572353361</v>
      </c>
      <c r="AL620" s="27">
        <f t="shared" si="134"/>
        <v>139.68454502725515</v>
      </c>
      <c r="AM620" s="27">
        <f t="shared" si="134"/>
        <v>139.90462964378</v>
      </c>
      <c r="AN620" s="27">
        <f t="shared" si="134"/>
        <v>140.03216415496829</v>
      </c>
      <c r="AO620" s="27">
        <f t="shared" si="134"/>
        <v>140.16860884449162</v>
      </c>
      <c r="AP620" s="27">
        <f t="shared" si="134"/>
        <v>140.3166670904786</v>
      </c>
      <c r="AQ620" s="27">
        <f t="shared" si="134"/>
        <v>140.47615285754415</v>
      </c>
      <c r="AR620" s="27">
        <f t="shared" si="134"/>
        <v>140.64691103050956</v>
      </c>
      <c r="AS620" s="27">
        <f t="shared" si="134"/>
        <v>140.71966772636441</v>
      </c>
      <c r="AT620" s="27">
        <f t="shared" si="134"/>
        <v>140.76491791548446</v>
      </c>
      <c r="AU620" s="27">
        <f t="shared" si="134"/>
        <v>140.81301220823124</v>
      </c>
      <c r="AV620" s="27">
        <f t="shared" si="134"/>
        <v>140.87088220657802</v>
      </c>
      <c r="AW620" s="27">
        <f t="shared" si="134"/>
        <v>140.93494720928268</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14.660024134711691</v>
      </c>
      <c r="T621" s="27">
        <f t="shared" si="136"/>
        <v>14.682130536791275</v>
      </c>
      <c r="U621" s="27">
        <f t="shared" si="136"/>
        <v>14.706796421315655</v>
      </c>
      <c r="V621" s="27">
        <f t="shared" si="136"/>
        <v>14.734592033062341</v>
      </c>
      <c r="W621" s="27">
        <f t="shared" si="136"/>
        <v>14.765824864431863</v>
      </c>
      <c r="X621" s="27">
        <f t="shared" si="136"/>
        <v>14.800389991258912</v>
      </c>
      <c r="Y621" s="27">
        <f t="shared" si="136"/>
        <v>14.821688338045018</v>
      </c>
      <c r="Z621" s="27">
        <f t="shared" si="136"/>
        <v>14.845770583376622</v>
      </c>
      <c r="AA621" s="27">
        <f t="shared" si="136"/>
        <v>14.872262773766565</v>
      </c>
      <c r="AB621" s="27">
        <f t="shared" si="136"/>
        <v>14.901285058998642</v>
      </c>
      <c r="AC621" s="27">
        <f t="shared" si="136"/>
        <v>14.932522399667294</v>
      </c>
      <c r="AD621" s="27">
        <f t="shared" si="136"/>
        <v>14.953258269794169</v>
      </c>
      <c r="AE621" s="27">
        <f t="shared" si="136"/>
        <v>14.976099786338008</v>
      </c>
      <c r="AF621" s="27">
        <f t="shared" si="136"/>
        <v>15.00094883684789</v>
      </c>
      <c r="AG621" s="27">
        <f t="shared" si="136"/>
        <v>15.028048141964115</v>
      </c>
      <c r="AH621" s="27">
        <f t="shared" si="136"/>
        <v>15.056627638997357</v>
      </c>
      <c r="AI621" s="27">
        <f t="shared" si="136"/>
        <v>15.074698611904788</v>
      </c>
      <c r="AJ621" s="27">
        <f t="shared" si="136"/>
        <v>15.094614576718195</v>
      </c>
      <c r="AK621" s="27">
        <f t="shared" si="136"/>
        <v>15.115673801451477</v>
      </c>
      <c r="AL621" s="27">
        <f t="shared" si="136"/>
        <v>15.138147204251819</v>
      </c>
      <c r="AM621" s="27">
        <f t="shared" si="136"/>
        <v>15.161998614024419</v>
      </c>
      <c r="AN621" s="27">
        <f t="shared" si="136"/>
        <v>15.175820015694976</v>
      </c>
      <c r="AO621" s="27">
        <f t="shared" si="136"/>
        <v>15.190607047394435</v>
      </c>
      <c r="AP621" s="27">
        <f t="shared" si="136"/>
        <v>15.206652684527141</v>
      </c>
      <c r="AQ621" s="27">
        <f t="shared" si="136"/>
        <v>15.223936765728466</v>
      </c>
      <c r="AR621" s="27">
        <f t="shared" si="136"/>
        <v>15.242442480574551</v>
      </c>
      <c r="AS621" s="27">
        <f t="shared" si="136"/>
        <v>15.250327401356088</v>
      </c>
      <c r="AT621" s="27">
        <f t="shared" si="136"/>
        <v>15.255231337033344</v>
      </c>
      <c r="AU621" s="27">
        <f t="shared" si="136"/>
        <v>15.260443499074196</v>
      </c>
      <c r="AV621" s="27">
        <f t="shared" si="136"/>
        <v>15.266715091636653</v>
      </c>
      <c r="AW621" s="27">
        <f t="shared" si="136"/>
        <v>15.273658060462553</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15.74379363900659</v>
      </c>
      <c r="T622" s="27">
        <f t="shared" si="136"/>
        <v>15.789177564335771</v>
      </c>
      <c r="U622" s="27">
        <f t="shared" si="136"/>
        <v>15.837421522718094</v>
      </c>
      <c r="V622" s="27">
        <f t="shared" si="136"/>
        <v>15.889528936231425</v>
      </c>
      <c r="W622" s="27">
        <f t="shared" si="136"/>
        <v>15.946058209850227</v>
      </c>
      <c r="X622" s="27">
        <f t="shared" si="136"/>
        <v>16.006888945182933</v>
      </c>
      <c r="Y622" s="27">
        <f t="shared" si="136"/>
        <v>16.045374657831026</v>
      </c>
      <c r="Z622" s="27">
        <f t="shared" si="136"/>
        <v>16.087479117910242</v>
      </c>
      <c r="AA622" s="27">
        <f t="shared" si="136"/>
        <v>16.132634899984698</v>
      </c>
      <c r="AB622" s="27">
        <f t="shared" si="136"/>
        <v>16.181064068128425</v>
      </c>
      <c r="AC622" s="27">
        <f t="shared" si="136"/>
        <v>16.232289068961919</v>
      </c>
      <c r="AD622" s="27">
        <f t="shared" si="136"/>
        <v>16.266107359963815</v>
      </c>
      <c r="AE622" s="27">
        <f t="shared" si="136"/>
        <v>16.302674719379858</v>
      </c>
      <c r="AF622" s="27">
        <f t="shared" si="136"/>
        <v>16.341852027594634</v>
      </c>
      <c r="AG622" s="27">
        <f t="shared" si="136"/>
        <v>16.384037805485768</v>
      </c>
      <c r="AH622" s="27">
        <f t="shared" si="136"/>
        <v>16.428027256604828</v>
      </c>
      <c r="AI622" s="27">
        <f t="shared" si="136"/>
        <v>16.454953704560829</v>
      </c>
      <c r="AJ622" s="27">
        <f t="shared" si="136"/>
        <v>16.48435701608895</v>
      </c>
      <c r="AK622" s="27">
        <f t="shared" si="136"/>
        <v>16.515143013222563</v>
      </c>
      <c r="AL622" s="27">
        <f t="shared" si="136"/>
        <v>16.547747702117324</v>
      </c>
      <c r="AM622" s="27">
        <f t="shared" si="136"/>
        <v>16.582122595716356</v>
      </c>
      <c r="AN622" s="27">
        <f t="shared" si="136"/>
        <v>16.600470123477731</v>
      </c>
      <c r="AO622" s="27">
        <f t="shared" si="136"/>
        <v>16.620020877934213</v>
      </c>
      <c r="AP622" s="27">
        <f t="shared" si="136"/>
        <v>16.641237794269543</v>
      </c>
      <c r="AQ622" s="27">
        <f t="shared" si="136"/>
        <v>16.664093670955594</v>
      </c>
      <c r="AR622" s="27">
        <f t="shared" si="136"/>
        <v>16.688566019350009</v>
      </c>
      <c r="AS622" s="27">
        <f t="shared" si="136"/>
        <v>16.696331381272817</v>
      </c>
      <c r="AT622" s="27">
        <f t="shared" si="136"/>
        <v>16.699285630129914</v>
      </c>
      <c r="AU622" s="27">
        <f t="shared" si="136"/>
        <v>16.702534642083243</v>
      </c>
      <c r="AV622" s="27">
        <f t="shared" si="136"/>
        <v>16.707242014459261</v>
      </c>
      <c r="AW622" s="27">
        <f t="shared" si="136"/>
        <v>16.712811774495297</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23.299199623740702</v>
      </c>
      <c r="T623" s="27">
        <f t="shared" si="136"/>
        <v>23.366363177849646</v>
      </c>
      <c r="U623" s="27">
        <f t="shared" si="136"/>
        <v>23.43775928750166</v>
      </c>
      <c r="V623" s="27">
        <f t="shared" si="136"/>
        <v>23.514872914443256</v>
      </c>
      <c r="W623" s="27">
        <f t="shared" si="136"/>
        <v>23.598530440756761</v>
      </c>
      <c r="X623" s="27">
        <f t="shared" si="136"/>
        <v>23.688553689172828</v>
      </c>
      <c r="Y623" s="27">
        <f t="shared" si="136"/>
        <v>23.745508596116498</v>
      </c>
      <c r="Z623" s="27">
        <f t="shared" si="136"/>
        <v>23.807818878055468</v>
      </c>
      <c r="AA623" s="27">
        <f t="shared" si="136"/>
        <v>23.874644803549824</v>
      </c>
      <c r="AB623" s="27">
        <f t="shared" si="136"/>
        <v>23.946315004650327</v>
      </c>
      <c r="AC623" s="27">
        <f t="shared" si="136"/>
        <v>24.022122751341634</v>
      </c>
      <c r="AD623" s="27">
        <f t="shared" si="136"/>
        <v>24.072170353022251</v>
      </c>
      <c r="AE623" s="27">
        <f t="shared" si="136"/>
        <v>24.126286293962728</v>
      </c>
      <c r="AF623" s="27">
        <f t="shared" si="136"/>
        <v>24.184264691402795</v>
      </c>
      <c r="AG623" s="27">
        <f t="shared" si="136"/>
        <v>24.246695315362018</v>
      </c>
      <c r="AH623" s="27">
        <f t="shared" si="136"/>
        <v>24.311795190681927</v>
      </c>
      <c r="AI623" s="27">
        <f t="shared" si="136"/>
        <v>24.351643571603976</v>
      </c>
      <c r="AJ623" s="27">
        <f t="shared" si="136"/>
        <v>24.395157456541803</v>
      </c>
      <c r="AK623" s="27">
        <f t="shared" si="136"/>
        <v>24.440717574343065</v>
      </c>
      <c r="AL623" s="27">
        <f t="shared" si="136"/>
        <v>24.488969169393634</v>
      </c>
      <c r="AM623" s="27">
        <f t="shared" si="136"/>
        <v>24.539840485823007</v>
      </c>
      <c r="AN623" s="27">
        <f t="shared" si="136"/>
        <v>24.566992944862818</v>
      </c>
      <c r="AO623" s="27">
        <f t="shared" si="136"/>
        <v>24.595926055987174</v>
      </c>
      <c r="AP623" s="27">
        <f t="shared" si="136"/>
        <v>24.627324915781191</v>
      </c>
      <c r="AQ623" s="27">
        <f t="shared" si="136"/>
        <v>24.66114926877351</v>
      </c>
      <c r="AR623" s="27">
        <f t="shared" si="136"/>
        <v>24.697365834080266</v>
      </c>
      <c r="AS623" s="27">
        <f t="shared" si="136"/>
        <v>24.708857773173129</v>
      </c>
      <c r="AT623" s="27">
        <f t="shared" si="136"/>
        <v>24.71322975844161</v>
      </c>
      <c r="AU623" s="27">
        <f t="shared" si="136"/>
        <v>24.718037962856389</v>
      </c>
      <c r="AV623" s="27">
        <f t="shared" si="136"/>
        <v>24.72500439110151</v>
      </c>
      <c r="AW623" s="27">
        <f t="shared" si="136"/>
        <v>24.733247064621722</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5.2888001747321844</v>
      </c>
      <c r="T624" s="27">
        <f t="shared" si="136"/>
        <v>5.3549104933648488</v>
      </c>
      <c r="U624" s="27">
        <f t="shared" si="136"/>
        <v>5.3864074181281323</v>
      </c>
      <c r="V624" s="27">
        <f t="shared" si="136"/>
        <v>5.4084520023376257</v>
      </c>
      <c r="W624" s="27">
        <f t="shared" si="136"/>
        <v>5.4367019980088367</v>
      </c>
      <c r="X624" s="27">
        <f t="shared" si="136"/>
        <v>5.4730522028178319</v>
      </c>
      <c r="Y624" s="27">
        <f t="shared" si="136"/>
        <v>5.5183413325460924</v>
      </c>
      <c r="Z624" s="27">
        <f t="shared" si="136"/>
        <v>5.5691056579484624</v>
      </c>
      <c r="AA624" s="27">
        <f t="shared" si="136"/>
        <v>5.6177871904602759</v>
      </c>
      <c r="AB624" s="27">
        <f t="shared" si="136"/>
        <v>5.6715084141713676</v>
      </c>
      <c r="AC624" s="27">
        <f t="shared" si="136"/>
        <v>5.7238215564317478</v>
      </c>
      <c r="AD624" s="27">
        <f t="shared" si="136"/>
        <v>5.7951448499816118</v>
      </c>
      <c r="AE624" s="27">
        <f t="shared" si="136"/>
        <v>5.8708152391256094</v>
      </c>
      <c r="AF624" s="27">
        <f t="shared" si="136"/>
        <v>5.9502777911979985</v>
      </c>
      <c r="AG624" s="27">
        <f t="shared" si="136"/>
        <v>6.0428511203152757</v>
      </c>
      <c r="AH624" s="27">
        <f t="shared" si="136"/>
        <v>6.1276763008750397</v>
      </c>
      <c r="AI624" s="27">
        <f t="shared" si="136"/>
        <v>6.2240584028338324</v>
      </c>
      <c r="AJ624" s="27">
        <f t="shared" si="136"/>
        <v>6.3299559561580176</v>
      </c>
      <c r="AK624" s="27">
        <f t="shared" si="136"/>
        <v>6.4264327438871129</v>
      </c>
      <c r="AL624" s="27">
        <f t="shared" si="136"/>
        <v>6.5229450618536617</v>
      </c>
      <c r="AM624" s="27">
        <f t="shared" si="136"/>
        <v>6.6198156764753957</v>
      </c>
      <c r="AN624" s="27">
        <f t="shared" si="136"/>
        <v>6.7277615297054645</v>
      </c>
      <c r="AO624" s="27">
        <f t="shared" si="136"/>
        <v>6.82889575833455</v>
      </c>
      <c r="AP624" s="27">
        <f t="shared" si="136"/>
        <v>6.932846561035845</v>
      </c>
      <c r="AQ624" s="27">
        <f t="shared" si="136"/>
        <v>7.0400892153101466</v>
      </c>
      <c r="AR624" s="27">
        <f t="shared" si="136"/>
        <v>7.1511154926757348</v>
      </c>
      <c r="AS624" s="27">
        <f t="shared" si="136"/>
        <v>7.2676936564330177</v>
      </c>
      <c r="AT624" s="27">
        <f t="shared" si="136"/>
        <v>7.2719835334173766</v>
      </c>
      <c r="AU624" s="27">
        <f t="shared" si="136"/>
        <v>7.2589495808630424</v>
      </c>
      <c r="AV624" s="27">
        <f t="shared" si="136"/>
        <v>7.2508321439605989</v>
      </c>
      <c r="AW624" s="27">
        <f t="shared" si="136"/>
        <v>7.2374038316981046</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1.531675788558454</v>
      </c>
      <c r="T626" s="27">
        <f t="shared" si="136"/>
        <v>1.5509969062237812</v>
      </c>
      <c r="U626" s="27">
        <f t="shared" si="136"/>
        <v>1.5506767661897198</v>
      </c>
      <c r="V626" s="27">
        <f t="shared" si="136"/>
        <v>1.5454789101997239</v>
      </c>
      <c r="W626" s="27">
        <f t="shared" si="136"/>
        <v>1.544237667180592</v>
      </c>
      <c r="X626" s="27">
        <f t="shared" si="136"/>
        <v>1.5478449437228776</v>
      </c>
      <c r="Y626" s="27">
        <f t="shared" si="136"/>
        <v>1.5541547190586729</v>
      </c>
      <c r="Z626" s="27">
        <f t="shared" si="136"/>
        <v>1.5635202729114777</v>
      </c>
      <c r="AA626" s="27">
        <f t="shared" si="136"/>
        <v>1.5717954090973836</v>
      </c>
      <c r="AB626" s="27">
        <f t="shared" si="136"/>
        <v>1.5827536033482281</v>
      </c>
      <c r="AC626" s="27">
        <f t="shared" si="136"/>
        <v>1.5929304999956655</v>
      </c>
      <c r="AD626" s="27">
        <f t="shared" si="136"/>
        <v>1.6108800730615591</v>
      </c>
      <c r="AE626" s="27">
        <f t="shared" si="136"/>
        <v>1.6307409732214615</v>
      </c>
      <c r="AF626" s="27">
        <f t="shared" si="136"/>
        <v>1.6521566099106721</v>
      </c>
      <c r="AG626" s="27">
        <f t="shared" si="136"/>
        <v>1.6797121914547875</v>
      </c>
      <c r="AH626" s="27">
        <f t="shared" si="136"/>
        <v>1.7029021534438327</v>
      </c>
      <c r="AI626" s="27">
        <f t="shared" si="136"/>
        <v>1.7292757097784488</v>
      </c>
      <c r="AJ626" s="27">
        <f t="shared" si="136"/>
        <v>1.7595948834600084</v>
      </c>
      <c r="AK626" s="27">
        <f t="shared" si="136"/>
        <v>1.7846861220344088</v>
      </c>
      <c r="AL626" s="27">
        <f t="shared" si="136"/>
        <v>1.8091664404595389</v>
      </c>
      <c r="AM626" s="27">
        <f t="shared" si="136"/>
        <v>1.8331907504895764</v>
      </c>
      <c r="AN626" s="27">
        <f t="shared" si="136"/>
        <v>1.8597044420320308</v>
      </c>
      <c r="AO626" s="27">
        <f t="shared" si="136"/>
        <v>1.882330973166122</v>
      </c>
      <c r="AP626" s="27">
        <f t="shared" si="136"/>
        <v>1.9055114819391912</v>
      </c>
      <c r="AQ626" s="27">
        <f t="shared" si="136"/>
        <v>1.929416392805523</v>
      </c>
      <c r="AR626" s="27">
        <f t="shared" si="136"/>
        <v>1.9542139795969686</v>
      </c>
      <c r="AS626" s="27">
        <f t="shared" si="136"/>
        <v>1.9784975867023906</v>
      </c>
      <c r="AT626" s="27">
        <f t="shared" si="136"/>
        <v>1.954019421357523</v>
      </c>
      <c r="AU626" s="27">
        <f t="shared" si="136"/>
        <v>1.9226171209422818</v>
      </c>
      <c r="AV626" s="27">
        <f t="shared" si="136"/>
        <v>1.8937902246599378</v>
      </c>
      <c r="AW626" s="27">
        <f t="shared" si="136"/>
        <v>1.8632470082492709</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0.21223148573110692</v>
      </c>
      <c r="T627" s="27">
        <f t="shared" si="136"/>
        <v>0.21490865118526423</v>
      </c>
      <c r="U627" s="27">
        <f t="shared" si="136"/>
        <v>0.21486429206202268</v>
      </c>
      <c r="V627" s="27">
        <f t="shared" si="136"/>
        <v>0.21414406869124558</v>
      </c>
      <c r="W627" s="27">
        <f t="shared" si="136"/>
        <v>0.21397208004190377</v>
      </c>
      <c r="X627" s="27">
        <f t="shared" si="136"/>
        <v>0.21447191014023859</v>
      </c>
      <c r="Y627" s="27">
        <f t="shared" si="136"/>
        <v>0.21534620286207215</v>
      </c>
      <c r="Z627" s="27">
        <f t="shared" si="136"/>
        <v>0.21664390921985571</v>
      </c>
      <c r="AA627" s="27">
        <f t="shared" si="136"/>
        <v>0.21779052553414435</v>
      </c>
      <c r="AB627" s="27">
        <f t="shared" si="136"/>
        <v>0.21930891073299619</v>
      </c>
      <c r="AC627" s="27">
        <f t="shared" si="136"/>
        <v>0.22071903806656873</v>
      </c>
      <c r="AD627" s="27">
        <f t="shared" si="136"/>
        <v>0.22320616007272054</v>
      </c>
      <c r="AE627" s="27">
        <f t="shared" si="136"/>
        <v>0.22595811866629489</v>
      </c>
      <c r="AF627" s="27">
        <f t="shared" si="136"/>
        <v>0.22892550407930479</v>
      </c>
      <c r="AG627" s="27">
        <f t="shared" si="136"/>
        <v>0.23274365022679747</v>
      </c>
      <c r="AH627" s="27">
        <f t="shared" si="136"/>
        <v>0.23595688903604636</v>
      </c>
      <c r="AI627" s="27">
        <f t="shared" si="136"/>
        <v>0.2396112518501094</v>
      </c>
      <c r="AJ627" s="27">
        <f t="shared" si="136"/>
        <v>0.2438123258140929</v>
      </c>
      <c r="AK627" s="27">
        <f t="shared" si="136"/>
        <v>0.24728900859595659</v>
      </c>
      <c r="AL627" s="27">
        <f t="shared" si="136"/>
        <v>0.25068104128939345</v>
      </c>
      <c r="AM627" s="27">
        <f t="shared" si="136"/>
        <v>0.25400988871874292</v>
      </c>
      <c r="AN627" s="27">
        <f t="shared" si="136"/>
        <v>0.25768366889487748</v>
      </c>
      <c r="AO627" s="27">
        <f t="shared" si="136"/>
        <v>0.26081883780947451</v>
      </c>
      <c r="AP627" s="27">
        <f t="shared" si="136"/>
        <v>0.26403076676575937</v>
      </c>
      <c r="AQ627" s="27">
        <f t="shared" ref="L627:AW634" si="137">AQ1392</f>
        <v>0.26734307005300151</v>
      </c>
      <c r="AR627" s="27">
        <f t="shared" si="137"/>
        <v>0.27077906396673163</v>
      </c>
      <c r="AS627" s="27">
        <f t="shared" si="137"/>
        <v>0.2741438400201186</v>
      </c>
      <c r="AT627" s="27">
        <f t="shared" si="137"/>
        <v>0.27075210566098096</v>
      </c>
      <c r="AU627" s="27">
        <f t="shared" si="137"/>
        <v>0.26640095189705443</v>
      </c>
      <c r="AV627" s="27">
        <f t="shared" si="137"/>
        <v>0.26240665031396532</v>
      </c>
      <c r="AW627" s="27">
        <f t="shared" si="137"/>
        <v>0.2581745326254411</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7.4046195421518561</v>
      </c>
      <c r="T628" s="27">
        <f t="shared" si="137"/>
        <v>7.4833894882265142</v>
      </c>
      <c r="U628" s="27">
        <f t="shared" si="137"/>
        <v>7.5342455797617154</v>
      </c>
      <c r="V628" s="27">
        <f t="shared" si="137"/>
        <v>7.5787887199186921</v>
      </c>
      <c r="W628" s="27">
        <f t="shared" si="137"/>
        <v>7.6306973712494122</v>
      </c>
      <c r="X628" s="27">
        <f t="shared" si="137"/>
        <v>7.6917026782754139</v>
      </c>
      <c r="Y628" s="27">
        <f t="shared" si="137"/>
        <v>7.7526372365789742</v>
      </c>
      <c r="Z628" s="27">
        <f t="shared" si="137"/>
        <v>7.8202225518529671</v>
      </c>
      <c r="AA628" s="27">
        <f t="shared" si="137"/>
        <v>7.887640149546697</v>
      </c>
      <c r="AB628" s="27">
        <f t="shared" si="137"/>
        <v>7.9613204880830315</v>
      </c>
      <c r="AC628" s="27">
        <f t="shared" si="137"/>
        <v>8.0353993798900643</v>
      </c>
      <c r="AD628" s="27">
        <f t="shared" si="137"/>
        <v>8.1202338720603002</v>
      </c>
      <c r="AE628" s="27">
        <f t="shared" si="137"/>
        <v>8.2106583355443536</v>
      </c>
      <c r="AF628" s="27">
        <f t="shared" si="137"/>
        <v>8.3061946320219384</v>
      </c>
      <c r="AG628" s="27">
        <f t="shared" si="137"/>
        <v>8.4155659012748671</v>
      </c>
      <c r="AH628" s="27">
        <f t="shared" si="137"/>
        <v>8.5193954449678522</v>
      </c>
      <c r="AI628" s="27">
        <f t="shared" si="137"/>
        <v>8.627306193094169</v>
      </c>
      <c r="AJ628" s="27">
        <f t="shared" si="137"/>
        <v>8.745646768527358</v>
      </c>
      <c r="AK628" s="27">
        <f t="shared" si="137"/>
        <v>8.8565885696140008</v>
      </c>
      <c r="AL628" s="27">
        <f t="shared" si="137"/>
        <v>8.9690164377539467</v>
      </c>
      <c r="AM628" s="27">
        <f t="shared" si="137"/>
        <v>9.0832375607624591</v>
      </c>
      <c r="AN628" s="27">
        <f t="shared" si="137"/>
        <v>9.2011172209463741</v>
      </c>
      <c r="AO628" s="27">
        <f t="shared" si="137"/>
        <v>9.3137200267376201</v>
      </c>
      <c r="AP628" s="27">
        <f t="shared" si="137"/>
        <v>9.430247400651222</v>
      </c>
      <c r="AQ628" s="27">
        <f t="shared" si="137"/>
        <v>9.5511807883178133</v>
      </c>
      <c r="AR628" s="27">
        <f t="shared" si="137"/>
        <v>9.6770247868368919</v>
      </c>
      <c r="AS628" s="27">
        <f t="shared" si="137"/>
        <v>9.8004676763058374</v>
      </c>
      <c r="AT628" s="27">
        <f t="shared" si="137"/>
        <v>9.8159190203362741</v>
      </c>
      <c r="AU628" s="27">
        <f t="shared" si="137"/>
        <v>9.8150974974465104</v>
      </c>
      <c r="AV628" s="27">
        <f t="shared" si="137"/>
        <v>9.8195614708241035</v>
      </c>
      <c r="AW628" s="27">
        <f t="shared" si="137"/>
        <v>9.8193330676312982</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2.1096314921444392</v>
      </c>
      <c r="T629" s="27">
        <f t="shared" si="137"/>
        <v>2.1320736389593615</v>
      </c>
      <c r="U629" s="27">
        <f t="shared" si="137"/>
        <v>2.1465629198277836</v>
      </c>
      <c r="V629" s="27">
        <f t="shared" si="137"/>
        <v>2.1592535936293507</v>
      </c>
      <c r="W629" s="27">
        <f t="shared" si="137"/>
        <v>2.1740427566563829</v>
      </c>
      <c r="X629" s="27">
        <f t="shared" si="137"/>
        <v>2.1914236249315668</v>
      </c>
      <c r="Y629" s="27">
        <f t="shared" si="137"/>
        <v>2.2087843363665458</v>
      </c>
      <c r="Z629" s="27">
        <f t="shared" si="137"/>
        <v>2.2280398982082943</v>
      </c>
      <c r="AA629" s="27">
        <f t="shared" si="137"/>
        <v>2.2472476760569431</v>
      </c>
      <c r="AB629" s="27">
        <f t="shared" si="137"/>
        <v>2.2682397556152867</v>
      </c>
      <c r="AC629" s="27">
        <f t="shared" si="137"/>
        <v>2.289345385981524</v>
      </c>
      <c r="AD629" s="27">
        <f t="shared" si="137"/>
        <v>2.3135153673402695</v>
      </c>
      <c r="AE629" s="27">
        <f t="shared" si="137"/>
        <v>2.3392779733378202</v>
      </c>
      <c r="AF629" s="27">
        <f t="shared" si="137"/>
        <v>2.36649697879038</v>
      </c>
      <c r="AG629" s="27">
        <f t="shared" si="137"/>
        <v>2.3976576714685529</v>
      </c>
      <c r="AH629" s="27">
        <f t="shared" si="137"/>
        <v>2.4272394850840642</v>
      </c>
      <c r="AI629" s="27">
        <f t="shared" si="137"/>
        <v>2.4579840643689557</v>
      </c>
      <c r="AJ629" s="27">
        <f t="shared" si="137"/>
        <v>2.4917001794659104</v>
      </c>
      <c r="AK629" s="27">
        <f t="shared" si="137"/>
        <v>2.5233083284106681</v>
      </c>
      <c r="AL629" s="27">
        <f t="shared" si="137"/>
        <v>2.5553398689742997</v>
      </c>
      <c r="AM629" s="27">
        <f t="shared" si="137"/>
        <v>2.5878823212630548</v>
      </c>
      <c r="AN629" s="27">
        <f t="shared" si="137"/>
        <v>2.6214671181579678</v>
      </c>
      <c r="AO629" s="27">
        <f t="shared" si="137"/>
        <v>2.6535484997669414</v>
      </c>
      <c r="AP629" s="27">
        <f t="shared" si="137"/>
        <v>2.6867480201886997</v>
      </c>
      <c r="AQ629" s="27">
        <f t="shared" si="137"/>
        <v>2.7212028468844967</v>
      </c>
      <c r="AR629" s="27">
        <f t="shared" si="137"/>
        <v>2.7570567433422304</v>
      </c>
      <c r="AS629" s="27">
        <f t="shared" si="137"/>
        <v>2.7922265458719244</v>
      </c>
      <c r="AT629" s="27">
        <f t="shared" si="137"/>
        <v>2.7966287493581405</v>
      </c>
      <c r="AU629" s="27">
        <f t="shared" si="137"/>
        <v>2.7963946913420741</v>
      </c>
      <c r="AV629" s="27">
        <f t="shared" si="137"/>
        <v>2.7976665107466849</v>
      </c>
      <c r="AW629" s="27">
        <f t="shared" si="137"/>
        <v>2.7976014369686593</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0.43571951838874362</v>
      </c>
      <c r="T630" s="27">
        <f t="shared" si="137"/>
        <v>0.44035467928685268</v>
      </c>
      <c r="U630" s="27">
        <f t="shared" si="137"/>
        <v>0.44334726946447206</v>
      </c>
      <c r="V630" s="27">
        <f t="shared" si="137"/>
        <v>0.44596837855268867</v>
      </c>
      <c r="W630" s="27">
        <f t="shared" si="137"/>
        <v>0.44902290585544563</v>
      </c>
      <c r="X630" s="27">
        <f t="shared" si="137"/>
        <v>0.45261271932867114</v>
      </c>
      <c r="Y630" s="27">
        <f t="shared" si="137"/>
        <v>0.45619836964414207</v>
      </c>
      <c r="Z630" s="27">
        <f t="shared" si="137"/>
        <v>0.46017537897645111</v>
      </c>
      <c r="AA630" s="27">
        <f t="shared" si="137"/>
        <v>0.46414251908821719</v>
      </c>
      <c r="AB630" s="27">
        <f t="shared" si="137"/>
        <v>0.46847818568648275</v>
      </c>
      <c r="AC630" s="27">
        <f t="shared" si="137"/>
        <v>0.47283730486569064</v>
      </c>
      <c r="AD630" s="27">
        <f t="shared" si="137"/>
        <v>0.47782932962276903</v>
      </c>
      <c r="AE630" s="27">
        <f t="shared" si="137"/>
        <v>0.48315029222666028</v>
      </c>
      <c r="AF630" s="27">
        <f t="shared" si="137"/>
        <v>0.48877205697134296</v>
      </c>
      <c r="AG630" s="27">
        <f t="shared" si="137"/>
        <v>0.49520793075164554</v>
      </c>
      <c r="AH630" s="27">
        <f t="shared" si="137"/>
        <v>0.50131770567186829</v>
      </c>
      <c r="AI630" s="27">
        <f t="shared" si="137"/>
        <v>0.50766763613553445</v>
      </c>
      <c r="AJ630" s="27">
        <f t="shared" si="137"/>
        <v>0.51463130229556664</v>
      </c>
      <c r="AK630" s="27">
        <f t="shared" si="137"/>
        <v>0.52115959289354707</v>
      </c>
      <c r="AL630" s="27">
        <f t="shared" si="137"/>
        <v>0.52777533003987098</v>
      </c>
      <c r="AM630" s="27">
        <f t="shared" si="137"/>
        <v>0.53449658998088179</v>
      </c>
      <c r="AN630" s="27">
        <f t="shared" si="137"/>
        <v>0.54143313391413539</v>
      </c>
      <c r="AO630" s="27">
        <f t="shared" si="137"/>
        <v>0.54805916514089648</v>
      </c>
      <c r="AP630" s="27">
        <f t="shared" si="137"/>
        <v>0.55491613475988966</v>
      </c>
      <c r="AQ630" s="27">
        <f t="shared" si="137"/>
        <v>0.56203237309343868</v>
      </c>
      <c r="AR630" s="27">
        <f t="shared" si="137"/>
        <v>0.5694375727954224</v>
      </c>
      <c r="AS630" s="27">
        <f t="shared" si="137"/>
        <v>0.57670148096001295</v>
      </c>
      <c r="AT630" s="27">
        <f t="shared" si="137"/>
        <v>0.57761070420113625</v>
      </c>
      <c r="AU630" s="27">
        <f t="shared" si="137"/>
        <v>0.57756236227676927</v>
      </c>
      <c r="AV630" s="27">
        <f t="shared" si="137"/>
        <v>0.57782504158380354</v>
      </c>
      <c r="AW630" s="27">
        <f t="shared" si="137"/>
        <v>0.57781160136197973</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7.615946366368484E-2</v>
      </c>
      <c r="T631" s="27">
        <f t="shared" si="137"/>
        <v>7.7391533409946547E-2</v>
      </c>
      <c r="U631" s="27">
        <f t="shared" si="137"/>
        <v>7.7658293559970212E-2</v>
      </c>
      <c r="V631" s="27">
        <f t="shared" si="137"/>
        <v>7.7675252172538387E-2</v>
      </c>
      <c r="W631" s="27">
        <f t="shared" si="137"/>
        <v>7.7873458630094372E-2</v>
      </c>
      <c r="X631" s="27">
        <f t="shared" si="137"/>
        <v>7.8298102464037178E-2</v>
      </c>
      <c r="Y631" s="27">
        <f t="shared" si="137"/>
        <v>7.8819552468321966E-2</v>
      </c>
      <c r="Z631" s="27">
        <f t="shared" si="137"/>
        <v>7.9482676581567518E-2</v>
      </c>
      <c r="AA631" s="27">
        <f t="shared" si="137"/>
        <v>8.0084749931794041E-2</v>
      </c>
      <c r="AB631" s="27">
        <f t="shared" si="137"/>
        <v>8.0811462799247516E-2</v>
      </c>
      <c r="AC631" s="27">
        <f t="shared" si="137"/>
        <v>8.14929836859066E-2</v>
      </c>
      <c r="AD631" s="27">
        <f t="shared" si="137"/>
        <v>8.183793215244331E-2</v>
      </c>
      <c r="AE631" s="27">
        <f t="shared" si="137"/>
        <v>8.2241131726828398E-2</v>
      </c>
      <c r="AF631" s="27">
        <f t="shared" si="137"/>
        <v>8.2682741716636352E-2</v>
      </c>
      <c r="AG631" s="27">
        <f t="shared" si="137"/>
        <v>8.3379171649412123E-2</v>
      </c>
      <c r="AH631" s="27">
        <f t="shared" si="137"/>
        <v>8.3825171279243701E-2</v>
      </c>
      <c r="AI631" s="27">
        <f t="shared" si="137"/>
        <v>8.4363076194934383E-2</v>
      </c>
      <c r="AJ631" s="27">
        <f t="shared" si="137"/>
        <v>8.5040385108283129E-2</v>
      </c>
      <c r="AK631" s="27">
        <f t="shared" si="137"/>
        <v>8.5428615601358865E-2</v>
      </c>
      <c r="AL631" s="27">
        <f t="shared" si="137"/>
        <v>8.5744184207767651E-2</v>
      </c>
      <c r="AM631" s="27">
        <f t="shared" si="137"/>
        <v>8.5993941955073358E-2</v>
      </c>
      <c r="AN631" s="27">
        <f t="shared" si="137"/>
        <v>8.6735954425739129E-2</v>
      </c>
      <c r="AO631" s="27">
        <f t="shared" si="137"/>
        <v>8.7276800597416201E-2</v>
      </c>
      <c r="AP631" s="27">
        <f t="shared" si="137"/>
        <v>8.7815962181331475E-2</v>
      </c>
      <c r="AQ631" s="27">
        <f t="shared" si="137"/>
        <v>8.8359956229312392E-2</v>
      </c>
      <c r="AR631" s="27">
        <f t="shared" si="137"/>
        <v>8.8914972724679478E-2</v>
      </c>
      <c r="AS631" s="27">
        <f t="shared" si="137"/>
        <v>8.9406092640963095E-2</v>
      </c>
      <c r="AT631" s="27">
        <f t="shared" si="137"/>
        <v>8.7757575443135699E-2</v>
      </c>
      <c r="AU631" s="27">
        <f t="shared" si="137"/>
        <v>8.5810111568456568E-2</v>
      </c>
      <c r="AV631" s="27">
        <f t="shared" si="137"/>
        <v>8.3975808498172863E-2</v>
      </c>
      <c r="AW631" s="27">
        <f t="shared" si="137"/>
        <v>8.2070908389478128E-2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5.5944129053042968E-2</v>
      </c>
      <c r="T632" s="27">
        <f t="shared" si="137"/>
        <v>5.6849165217577838E-2</v>
      </c>
      <c r="U632" s="27">
        <f t="shared" si="137"/>
        <v>5.7045118071513815E-2</v>
      </c>
      <c r="V632" s="27">
        <f t="shared" si="137"/>
        <v>5.7057575286473525E-2</v>
      </c>
      <c r="W632" s="27">
        <f t="shared" si="137"/>
        <v>5.7203170949930729E-2</v>
      </c>
      <c r="X632" s="27">
        <f t="shared" si="137"/>
        <v>5.7515099741243927E-2</v>
      </c>
      <c r="Y632" s="27">
        <f t="shared" si="137"/>
        <v>5.7898139023968405E-2</v>
      </c>
      <c r="Z632" s="27">
        <f t="shared" si="137"/>
        <v>5.8385247246439821E-2</v>
      </c>
      <c r="AA632" s="27">
        <f t="shared" si="137"/>
        <v>5.8827509672987485E-2</v>
      </c>
      <c r="AB632" s="27">
        <f t="shared" si="137"/>
        <v>5.9361328012634086E-2</v>
      </c>
      <c r="AC632" s="27">
        <f t="shared" si="137"/>
        <v>5.9861949873680376E-2</v>
      </c>
      <c r="AD632" s="27">
        <f t="shared" si="137"/>
        <v>6.0115337182364649E-2</v>
      </c>
      <c r="AE632" s="27">
        <f t="shared" si="137"/>
        <v>6.0411513756337638E-2</v>
      </c>
      <c r="AF632" s="27">
        <f t="shared" si="137"/>
        <v>6.073590530365771E-2</v>
      </c>
      <c r="AG632" s="27">
        <f t="shared" si="137"/>
        <v>6.1247478838466964E-2</v>
      </c>
      <c r="AH632" s="27">
        <f t="shared" si="137"/>
        <v>6.157509486474428E-2</v>
      </c>
      <c r="AI632" s="27">
        <f t="shared" si="137"/>
        <v>6.1970221360836131E-2</v>
      </c>
      <c r="AJ632" s="27">
        <f t="shared" si="137"/>
        <v>6.2467749250797192E-2</v>
      </c>
      <c r="AK632" s="27">
        <f t="shared" si="137"/>
        <v>6.2752930051214392E-2</v>
      </c>
      <c r="AL632" s="27">
        <f t="shared" si="137"/>
        <v>6.2984735922642046E-2</v>
      </c>
      <c r="AM632" s="27">
        <f t="shared" si="137"/>
        <v>6.3168199394876681E-2</v>
      </c>
      <c r="AN632" s="27">
        <f t="shared" si="137"/>
        <v>6.3713256298129115E-2</v>
      </c>
      <c r="AO632" s="27">
        <f t="shared" si="137"/>
        <v>6.4110543339957013E-2</v>
      </c>
      <c r="AP632" s="27">
        <f t="shared" si="137"/>
        <v>6.4506592941411631E-2</v>
      </c>
      <c r="AQ632" s="27">
        <f t="shared" si="137"/>
        <v>6.4906192305171875E-2</v>
      </c>
      <c r="AR632" s="27">
        <f t="shared" si="137"/>
        <v>6.5313888380613E-2</v>
      </c>
      <c r="AS632" s="27">
        <f t="shared" si="137"/>
        <v>6.5674648221286505E-2</v>
      </c>
      <c r="AT632" s="27">
        <f t="shared" si="137"/>
        <v>6.4463704046723053E-2</v>
      </c>
      <c r="AU632" s="27">
        <f t="shared" si="137"/>
        <v>6.3033163899902933E-2</v>
      </c>
      <c r="AV632" s="27">
        <f t="shared" si="137"/>
        <v>6.1685747797558775E-2</v>
      </c>
      <c r="AW632" s="27">
        <f t="shared" si="137"/>
        <v>6.0286473532910972E-2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0.52286962702415485</v>
      </c>
      <c r="T633" s="27">
        <f t="shared" si="137"/>
        <v>0.54412948178544618</v>
      </c>
      <c r="U633" s="27">
        <f t="shared" si="137"/>
        <v>0.55897912888628398</v>
      </c>
      <c r="V633" s="27">
        <f t="shared" si="137"/>
        <v>0.57221762538202869</v>
      </c>
      <c r="W633" s="27">
        <f t="shared" si="137"/>
        <v>0.58697775142863484</v>
      </c>
      <c r="X633" s="27">
        <f t="shared" si="137"/>
        <v>0.60371186310957092</v>
      </c>
      <c r="Y633" s="27">
        <f t="shared" si="137"/>
        <v>0.62152751133509232</v>
      </c>
      <c r="Z633" s="27">
        <f t="shared" si="137"/>
        <v>0.64085025366994364</v>
      </c>
      <c r="AA633" s="27">
        <f t="shared" si="137"/>
        <v>0.66009856929980304</v>
      </c>
      <c r="AB633" s="27">
        <f t="shared" si="137"/>
        <v>0.68081773464147688</v>
      </c>
      <c r="AC633" s="27">
        <f t="shared" si="137"/>
        <v>0.70162871909164637</v>
      </c>
      <c r="AD633" s="27">
        <f t="shared" si="137"/>
        <v>0.72796501494461918</v>
      </c>
      <c r="AE633" s="27">
        <f t="shared" si="137"/>
        <v>0.7558582967991917</v>
      </c>
      <c r="AF633" s="27">
        <f t="shared" si="137"/>
        <v>0.7852307319832883</v>
      </c>
      <c r="AG633" s="27">
        <f t="shared" si="137"/>
        <v>0.81830574874483564</v>
      </c>
      <c r="AH633" s="27">
        <f t="shared" si="137"/>
        <v>0.85027877301240928</v>
      </c>
      <c r="AI633" s="27">
        <f t="shared" si="137"/>
        <v>0.88456582508044801</v>
      </c>
      <c r="AJ633" s="27">
        <f t="shared" si="137"/>
        <v>0.92185922096781137</v>
      </c>
      <c r="AK633" s="27">
        <f t="shared" si="137"/>
        <v>0.95759973684673139</v>
      </c>
      <c r="AL633" s="27">
        <f t="shared" si="137"/>
        <v>0.99406592200897448</v>
      </c>
      <c r="AM633" s="27">
        <f t="shared" si="137"/>
        <v>1.0313497634238211</v>
      </c>
      <c r="AN633" s="27">
        <f t="shared" si="137"/>
        <v>1.0695997979763594</v>
      </c>
      <c r="AO633" s="27">
        <f t="shared" si="137"/>
        <v>1.1067415080871619</v>
      </c>
      <c r="AP633" s="27">
        <f t="shared" si="137"/>
        <v>1.1452298194592354</v>
      </c>
      <c r="AQ633" s="27">
        <f t="shared" si="137"/>
        <v>1.185218557648545</v>
      </c>
      <c r="AR633" s="27">
        <f t="shared" si="137"/>
        <v>1.2268713125051185</v>
      </c>
      <c r="AS633" s="27">
        <f t="shared" si="137"/>
        <v>1.2692152100845446</v>
      </c>
      <c r="AT633" s="27">
        <f t="shared" si="137"/>
        <v>1.2819327760402979</v>
      </c>
      <c r="AU633" s="27">
        <f t="shared" si="137"/>
        <v>1.2900474515194176</v>
      </c>
      <c r="AV633" s="27">
        <f t="shared" si="137"/>
        <v>1.2995346724155679</v>
      </c>
      <c r="AW633" s="27">
        <f t="shared" si="137"/>
        <v>1.3076007643813732</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3.6784089815169091E-2</v>
      </c>
      <c r="T634" s="27">
        <f t="shared" si="137"/>
        <v>3.6839557928462316E-2</v>
      </c>
      <c r="U634" s="27">
        <f t="shared" si="137"/>
        <v>3.6901448147972048E-2</v>
      </c>
      <c r="V634" s="27">
        <f t="shared" si="137"/>
        <v>3.697119129911304E-2</v>
      </c>
      <c r="W634" s="27">
        <f t="shared" si="137"/>
        <v>3.7049558924140212E-2</v>
      </c>
      <c r="X634" s="27">
        <f t="shared" si="137"/>
        <v>3.7136287753369662E-2</v>
      </c>
      <c r="Y634" s="27">
        <f t="shared" si="137"/>
        <v>3.7189728340772221E-2</v>
      </c>
      <c r="Z634" s="27">
        <f t="shared" si="137"/>
        <v>3.7250154126370436E-2</v>
      </c>
      <c r="AA634" s="27">
        <f t="shared" si="137"/>
        <v>3.7316626807571335E-2</v>
      </c>
      <c r="AB634" s="27">
        <f t="shared" si="137"/>
        <v>3.7389447857305524E-2</v>
      </c>
      <c r="AC634" s="27">
        <f t="shared" si="137"/>
        <v>3.7467826796806859E-2</v>
      </c>
      <c r="AD634" s="27">
        <f t="shared" si="137"/>
        <v>3.7519856050110517E-2</v>
      </c>
      <c r="AE634" s="27">
        <f t="shared" si="137"/>
        <v>3.757716867035879E-2</v>
      </c>
      <c r="AF634" s="27">
        <f t="shared" ref="L634:AW641" si="138">AF1399</f>
        <v>3.7639518479429895E-2</v>
      </c>
      <c r="AG634" s="27">
        <f t="shared" si="138"/>
        <v>3.7707514498001492E-2</v>
      </c>
      <c r="AH634" s="27">
        <f t="shared" si="138"/>
        <v>3.7779224529041207E-2</v>
      </c>
      <c r="AI634" s="27">
        <f t="shared" si="138"/>
        <v>3.7824567175435662E-2</v>
      </c>
      <c r="AJ634" s="27">
        <f t="shared" si="138"/>
        <v>3.7874539169459702E-2</v>
      </c>
      <c r="AK634" s="27">
        <f t="shared" si="138"/>
        <v>3.7927379765553451E-2</v>
      </c>
      <c r="AL634" s="27">
        <f t="shared" si="138"/>
        <v>3.7983768735957858E-2</v>
      </c>
      <c r="AM634" s="27">
        <f t="shared" si="138"/>
        <v>3.8043615322241195E-2</v>
      </c>
      <c r="AN634" s="27">
        <f t="shared" si="138"/>
        <v>3.8078295188778213E-2</v>
      </c>
      <c r="AO634" s="27">
        <f t="shared" si="138"/>
        <v>3.8115397958673719E-2</v>
      </c>
      <c r="AP634" s="27">
        <f t="shared" si="138"/>
        <v>3.8155658748970339E-2</v>
      </c>
      <c r="AQ634" s="27">
        <f t="shared" si="138"/>
        <v>3.8199026971930949E-2</v>
      </c>
      <c r="AR634" s="27">
        <f t="shared" si="138"/>
        <v>3.8245460447806377E-2</v>
      </c>
      <c r="AS634" s="27">
        <f t="shared" si="138"/>
        <v>3.8265244837760212E-2</v>
      </c>
      <c r="AT634" s="27">
        <f t="shared" si="138"/>
        <v>3.8277549511254755E-2</v>
      </c>
      <c r="AU634" s="27">
        <f t="shared" si="138"/>
        <v>3.8290627568622206E-2</v>
      </c>
      <c r="AV634" s="27">
        <f t="shared" si="138"/>
        <v>3.8306363888152228E-2</v>
      </c>
      <c r="AW634" s="27">
        <f t="shared" si="138"/>
        <v>3.8323784786407848E-2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4.200918389270311E-3</v>
      </c>
      <c r="T635" s="27">
        <f t="shared" si="138"/>
        <v>4.207253112198688E-3</v>
      </c>
      <c r="U635" s="27">
        <f t="shared" si="138"/>
        <v>4.2143212702681378E-3</v>
      </c>
      <c r="V635" s="27">
        <f t="shared" si="138"/>
        <v>4.2222862705610905E-3</v>
      </c>
      <c r="W635" s="27">
        <f t="shared" si="138"/>
        <v>4.2312362268806386E-3</v>
      </c>
      <c r="X635" s="27">
        <f t="shared" si="138"/>
        <v>4.2411410725739966E-3</v>
      </c>
      <c r="Y635" s="27">
        <f t="shared" si="138"/>
        <v>4.2472442423814013E-3</v>
      </c>
      <c r="Z635" s="27">
        <f t="shared" si="138"/>
        <v>4.2541451551178899E-3</v>
      </c>
      <c r="AA635" s="27">
        <f t="shared" si="138"/>
        <v>4.2617366521548999E-3</v>
      </c>
      <c r="AB635" s="27">
        <f t="shared" si="138"/>
        <v>4.2700531631380849E-3</v>
      </c>
      <c r="AC635" s="27">
        <f t="shared" si="138"/>
        <v>4.2790044116245134E-3</v>
      </c>
      <c r="AD635" s="27">
        <f t="shared" si="138"/>
        <v>4.284946400350661E-3</v>
      </c>
      <c r="AE635" s="27">
        <f t="shared" si="138"/>
        <v>4.2914917747651979E-3</v>
      </c>
      <c r="AF635" s="27">
        <f t="shared" si="138"/>
        <v>4.2986124201532016E-3</v>
      </c>
      <c r="AG635" s="27">
        <f t="shared" si="138"/>
        <v>4.3063778895789757E-3</v>
      </c>
      <c r="AH635" s="27">
        <f t="shared" si="138"/>
        <v>4.3145675169315497E-3</v>
      </c>
      <c r="AI635" s="27">
        <f t="shared" si="138"/>
        <v>4.3197458632767711E-3</v>
      </c>
      <c r="AJ635" s="27">
        <f t="shared" si="138"/>
        <v>4.3254529031872034E-3</v>
      </c>
      <c r="AK635" s="27">
        <f t="shared" si="138"/>
        <v>4.3314875511272664E-3</v>
      </c>
      <c r="AL635" s="27">
        <f t="shared" si="138"/>
        <v>4.3379274403270328E-3</v>
      </c>
      <c r="AM635" s="27">
        <f t="shared" si="138"/>
        <v>4.3447622057409914E-3</v>
      </c>
      <c r="AN635" s="27">
        <f t="shared" si="138"/>
        <v>4.3487228118020589E-3</v>
      </c>
      <c r="AO635" s="27">
        <f t="shared" si="138"/>
        <v>4.3529601249755016E-3</v>
      </c>
      <c r="AP635" s="27">
        <f t="shared" si="138"/>
        <v>4.3575580991315416E-3</v>
      </c>
      <c r="AQ635" s="27">
        <f t="shared" si="138"/>
        <v>4.3625109569094744E-3</v>
      </c>
      <c r="AR635" s="27">
        <f t="shared" si="138"/>
        <v>4.3678138811808912E-3</v>
      </c>
      <c r="AS635" s="27">
        <f t="shared" si="138"/>
        <v>4.370073352816457E-3</v>
      </c>
      <c r="AT635" s="27">
        <f t="shared" si="138"/>
        <v>4.3714786051801012E-3</v>
      </c>
      <c r="AU635" s="27">
        <f t="shared" si="138"/>
        <v>4.3729721816683845E-3</v>
      </c>
      <c r="AV635" s="27">
        <f t="shared" si="138"/>
        <v>4.3747693443663138E-3</v>
      </c>
      <c r="AW635" s="27">
        <f t="shared" si="138"/>
        <v>4.3767588939842977E-3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1.6437382879249268E-2</v>
      </c>
      <c r="T636" s="27">
        <f t="shared" si="138"/>
        <v>1.6484766183064346E-2</v>
      </c>
      <c r="U636" s="27">
        <f t="shared" si="138"/>
        <v>1.6535135518036832E-2</v>
      </c>
      <c r="V636" s="27">
        <f t="shared" si="138"/>
        <v>1.6589538511775512E-2</v>
      </c>
      <c r="W636" s="27">
        <f t="shared" si="138"/>
        <v>1.6648558169658729E-2</v>
      </c>
      <c r="X636" s="27">
        <f t="shared" si="138"/>
        <v>1.6712068789171211E-2</v>
      </c>
      <c r="Y636" s="27">
        <f t="shared" si="138"/>
        <v>1.6752249981117868E-2</v>
      </c>
      <c r="Z636" s="27">
        <f t="shared" si="138"/>
        <v>1.6796209343588896E-2</v>
      </c>
      <c r="AA636" s="27">
        <f t="shared" si="138"/>
        <v>1.6843354453350164E-2</v>
      </c>
      <c r="AB636" s="27">
        <f t="shared" si="138"/>
        <v>1.6893917157457878E-2</v>
      </c>
      <c r="AC636" s="27">
        <f t="shared" si="138"/>
        <v>1.6947398864027248E-2</v>
      </c>
      <c r="AD636" s="27">
        <f t="shared" si="138"/>
        <v>1.6982707012130935E-2</v>
      </c>
      <c r="AE636" s="27">
        <f t="shared" si="138"/>
        <v>1.7020885338231165E-2</v>
      </c>
      <c r="AF636" s="27">
        <f t="shared" si="138"/>
        <v>1.7061788593829553E-2</v>
      </c>
      <c r="AG636" s="27">
        <f t="shared" si="138"/>
        <v>1.7105832856550169E-2</v>
      </c>
      <c r="AH636" s="27">
        <f t="shared" si="138"/>
        <v>1.7151760252911648E-2</v>
      </c>
      <c r="AI636" s="27">
        <f t="shared" si="138"/>
        <v>1.7179872939394939E-2</v>
      </c>
      <c r="AJ636" s="27">
        <f t="shared" si="138"/>
        <v>1.7210571607110457E-2</v>
      </c>
      <c r="AK636" s="27">
        <f t="shared" si="138"/>
        <v>1.7242713874330656E-2</v>
      </c>
      <c r="AL636" s="27">
        <f t="shared" si="138"/>
        <v>1.7276754955363009E-2</v>
      </c>
      <c r="AM636" s="27">
        <f t="shared" si="138"/>
        <v>1.7312644227064383E-2</v>
      </c>
      <c r="AN636" s="27">
        <f t="shared" si="138"/>
        <v>1.7331800050979288E-2</v>
      </c>
      <c r="AO636" s="27">
        <f t="shared" si="138"/>
        <v>1.7352212109467094E-2</v>
      </c>
      <c r="AP636" s="27">
        <f t="shared" si="138"/>
        <v>1.7374363732215552E-2</v>
      </c>
      <c r="AQ636" s="27">
        <f t="shared" si="138"/>
        <v>1.7398226519339408E-2</v>
      </c>
      <c r="AR636" s="27">
        <f t="shared" si="138"/>
        <v>1.7423776991464291E-2</v>
      </c>
      <c r="AS636" s="27">
        <f t="shared" si="138"/>
        <v>1.7431884454636632E-2</v>
      </c>
      <c r="AT636" s="27">
        <f t="shared" si="138"/>
        <v>1.7434968852253756E-2</v>
      </c>
      <c r="AU636" s="27">
        <f t="shared" si="138"/>
        <v>1.7438360998688136E-2</v>
      </c>
      <c r="AV636" s="27">
        <f t="shared" si="138"/>
        <v>1.7443275753281213E-2</v>
      </c>
      <c r="AW636" s="27">
        <f t="shared" si="138"/>
        <v>1.7449090887826105E-2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2.7683061491625756E-2</v>
      </c>
      <c r="T637" s="27">
        <f t="shared" si="138"/>
        <v>2.7762862207033147E-2</v>
      </c>
      <c r="U637" s="27">
        <f t="shared" si="138"/>
        <v>2.7847691854646691E-2</v>
      </c>
      <c r="V637" s="27">
        <f t="shared" si="138"/>
        <v>2.7939314799251682E-2</v>
      </c>
      <c r="W637" s="27">
        <f t="shared" si="138"/>
        <v>2.8038712910885274E-2</v>
      </c>
      <c r="X637" s="27">
        <f t="shared" si="138"/>
        <v>2.8145674487326664E-2</v>
      </c>
      <c r="Y637" s="27">
        <f t="shared" si="138"/>
        <v>2.8213345747139587E-2</v>
      </c>
      <c r="Z637" s="27">
        <f t="shared" si="138"/>
        <v>2.8287380022751329E-2</v>
      </c>
      <c r="AA637" s="27">
        <f t="shared" si="138"/>
        <v>2.8366779583018205E-2</v>
      </c>
      <c r="AB637" s="27">
        <f t="shared" si="138"/>
        <v>2.8451934893768058E-2</v>
      </c>
      <c r="AC637" s="27">
        <f t="shared" si="138"/>
        <v>2.8542006250170299E-2</v>
      </c>
      <c r="AD637" s="27">
        <f t="shared" si="138"/>
        <v>2.8601470560413008E-2</v>
      </c>
      <c r="AE637" s="27">
        <f t="shared" si="138"/>
        <v>2.8665768688457115E-2</v>
      </c>
      <c r="AF637" s="27">
        <f t="shared" si="138"/>
        <v>2.8734656013663078E-2</v>
      </c>
      <c r="AG637" s="27">
        <f t="shared" si="138"/>
        <v>2.8808833274252866E-2</v>
      </c>
      <c r="AH637" s="27">
        <f t="shared" si="138"/>
        <v>2.8886182019303399E-2</v>
      </c>
      <c r="AI637" s="27">
        <f t="shared" si="138"/>
        <v>2.8933528073984294E-2</v>
      </c>
      <c r="AJ637" s="27">
        <f t="shared" si="138"/>
        <v>2.8985229315740518E-2</v>
      </c>
      <c r="AK637" s="27">
        <f t="shared" si="138"/>
        <v>2.9039361799389138E-2</v>
      </c>
      <c r="AL637" s="27">
        <f t="shared" si="138"/>
        <v>2.9096692175300115E-2</v>
      </c>
      <c r="AM637" s="27">
        <f t="shared" si="138"/>
        <v>2.9157135186374163E-2</v>
      </c>
      <c r="AN637" s="27">
        <f t="shared" si="138"/>
        <v>2.9189396517466496E-2</v>
      </c>
      <c r="AO637" s="27">
        <f t="shared" si="138"/>
        <v>2.9223773539309921E-2</v>
      </c>
      <c r="AP637" s="27">
        <f t="shared" si="138"/>
        <v>2.9261080252865827E-2</v>
      </c>
      <c r="AQ637" s="27">
        <f t="shared" si="138"/>
        <v>2.9301268828392974E-2</v>
      </c>
      <c r="AR637" s="27">
        <f t="shared" si="138"/>
        <v>2.9344299723041426E-2</v>
      </c>
      <c r="AS637" s="27">
        <f t="shared" si="138"/>
        <v>2.9357953928409133E-2</v>
      </c>
      <c r="AT637" s="27">
        <f t="shared" si="138"/>
        <v>2.9363148524746446E-2</v>
      </c>
      <c r="AU637" s="27">
        <f t="shared" si="138"/>
        <v>2.9368861417061555E-2</v>
      </c>
      <c r="AV637" s="27">
        <f t="shared" si="138"/>
        <v>2.9377138613900979E-2</v>
      </c>
      <c r="AW637" s="27">
        <f t="shared" si="138"/>
        <v>2.9386932187997955E-2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3.9372179078561824E-3</v>
      </c>
      <c r="T638" s="27">
        <f t="shared" si="138"/>
        <v>3.9864333672827218E-3</v>
      </c>
      <c r="U638" s="27">
        <f t="shared" si="138"/>
        <v>4.0098810779398324E-3</v>
      </c>
      <c r="V638" s="27">
        <f t="shared" si="138"/>
        <v>4.0262920461846766E-3</v>
      </c>
      <c r="W638" s="27">
        <f t="shared" si="138"/>
        <v>4.0473225985176902E-3</v>
      </c>
      <c r="X638" s="27">
        <f t="shared" si="138"/>
        <v>4.074383306542164E-3</v>
      </c>
      <c r="Y638" s="27">
        <f t="shared" si="138"/>
        <v>4.1080985475620913E-3</v>
      </c>
      <c r="Z638" s="27">
        <f t="shared" si="138"/>
        <v>4.1458897675838548E-3</v>
      </c>
      <c r="AA638" s="27">
        <f t="shared" si="138"/>
        <v>4.1821304640093163E-3</v>
      </c>
      <c r="AB638" s="27">
        <f t="shared" si="138"/>
        <v>4.2221229305497961E-3</v>
      </c>
      <c r="AC638" s="27">
        <f t="shared" si="138"/>
        <v>4.2610671586769686E-3</v>
      </c>
      <c r="AD638" s="27">
        <f t="shared" si="138"/>
        <v>4.3141633883196449E-3</v>
      </c>
      <c r="AE638" s="27">
        <f t="shared" si="138"/>
        <v>4.3704957891268431E-3</v>
      </c>
      <c r="AF638" s="27">
        <f t="shared" si="138"/>
        <v>4.4296512445585103E-3</v>
      </c>
      <c r="AG638" s="27">
        <f t="shared" si="138"/>
        <v>4.4985669451235956E-3</v>
      </c>
      <c r="AH638" s="27">
        <f t="shared" si="138"/>
        <v>4.5617145795403069E-3</v>
      </c>
      <c r="AI638" s="27">
        <f t="shared" si="138"/>
        <v>4.6334656998874083E-3</v>
      </c>
      <c r="AJ638" s="27">
        <f t="shared" si="138"/>
        <v>4.7123005451398577E-3</v>
      </c>
      <c r="AK638" s="27">
        <f t="shared" si="138"/>
        <v>4.7841221537826282E-3</v>
      </c>
      <c r="AL638" s="27">
        <f t="shared" si="138"/>
        <v>4.8559702127132821E-3</v>
      </c>
      <c r="AM638" s="27">
        <f t="shared" si="138"/>
        <v>4.9280850035983512E-3</v>
      </c>
      <c r="AN638" s="27">
        <f t="shared" si="138"/>
        <v>5.0084446943362898E-3</v>
      </c>
      <c r="AO638" s="27">
        <f t="shared" si="138"/>
        <v>5.0837335089823875E-3</v>
      </c>
      <c r="AP638" s="27">
        <f t="shared" si="138"/>
        <v>5.1611191065489073E-3</v>
      </c>
      <c r="AQ638" s="27">
        <f t="shared" si="138"/>
        <v>5.2409553047308866E-3</v>
      </c>
      <c r="AR638" s="27">
        <f t="shared" si="138"/>
        <v>5.3236082001030466E-3</v>
      </c>
      <c r="AS638" s="27">
        <f t="shared" si="138"/>
        <v>5.410394166455691E-3</v>
      </c>
      <c r="AT638" s="27">
        <f t="shared" si="138"/>
        <v>5.4135877415440467E-3</v>
      </c>
      <c r="AU638" s="27">
        <f t="shared" si="138"/>
        <v>5.4038846879758207E-3</v>
      </c>
      <c r="AV638" s="27">
        <f t="shared" si="138"/>
        <v>5.3978417071706688E-3</v>
      </c>
      <c r="AW638" s="27">
        <f t="shared" si="138"/>
        <v>5.3878450747085888E-3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19.377199881674734</v>
      </c>
      <c r="T640" s="27">
        <f t="shared" si="138"/>
        <v>19.621630956276206</v>
      </c>
      <c r="U640" s="27">
        <f t="shared" si="138"/>
        <v>19.617580871084247</v>
      </c>
      <c r="V640" s="27">
        <f t="shared" si="138"/>
        <v>19.551822898524588</v>
      </c>
      <c r="W640" s="27">
        <f t="shared" si="138"/>
        <v>19.536119957821917</v>
      </c>
      <c r="X640" s="27">
        <f t="shared" si="138"/>
        <v>19.581755541481652</v>
      </c>
      <c r="Y640" s="27">
        <f t="shared" si="138"/>
        <v>19.661580383529479</v>
      </c>
      <c r="Z640" s="27">
        <f t="shared" si="138"/>
        <v>19.780063818708143</v>
      </c>
      <c r="AA640" s="27">
        <f t="shared" si="138"/>
        <v>19.884752401709957</v>
      </c>
      <c r="AB640" s="27">
        <f t="shared" si="138"/>
        <v>20.023384298830091</v>
      </c>
      <c r="AC640" s="27">
        <f t="shared" si="138"/>
        <v>20.152132015537255</v>
      </c>
      <c r="AD640" s="27">
        <f t="shared" si="138"/>
        <v>20.379211706739977</v>
      </c>
      <c r="AE640" s="27">
        <f t="shared" si="138"/>
        <v>20.630471558924892</v>
      </c>
      <c r="AF640" s="27">
        <f t="shared" si="138"/>
        <v>20.901400351963218</v>
      </c>
      <c r="AG640" s="27">
        <f t="shared" si="138"/>
        <v>21.250005465019576</v>
      </c>
      <c r="AH640" s="27">
        <f t="shared" si="138"/>
        <v>21.543381212071822</v>
      </c>
      <c r="AI640" s="27">
        <f t="shared" si="138"/>
        <v>21.877032547755228</v>
      </c>
      <c r="AJ640" s="27">
        <f t="shared" si="138"/>
        <v>22.260599809876492</v>
      </c>
      <c r="AK640" s="27">
        <f t="shared" si="138"/>
        <v>22.578028569126211</v>
      </c>
      <c r="AL640" s="27">
        <f t="shared" si="138"/>
        <v>22.887728589740387</v>
      </c>
      <c r="AM640" s="27">
        <f t="shared" si="138"/>
        <v>23.191659657234435</v>
      </c>
      <c r="AN640" s="27">
        <f t="shared" si="138"/>
        <v>23.527083840639943</v>
      </c>
      <c r="AO640" s="27">
        <f t="shared" si="138"/>
        <v>23.813331635172794</v>
      </c>
      <c r="AP640" s="27">
        <f t="shared" si="138"/>
        <v>24.106587789778082</v>
      </c>
      <c r="AQ640" s="27">
        <f t="shared" si="138"/>
        <v>24.409008340831178</v>
      </c>
      <c r="AR640" s="27">
        <f t="shared" si="138"/>
        <v>24.722722117225889</v>
      </c>
      <c r="AS640" s="27">
        <f t="shared" si="138"/>
        <v>25.029933546854007</v>
      </c>
      <c r="AT640" s="27">
        <f t="shared" si="138"/>
        <v>24.720260764815329</v>
      </c>
      <c r="AU640" s="27">
        <f t="shared" si="138"/>
        <v>24.322990887968082</v>
      </c>
      <c r="AV640" s="27">
        <f t="shared" si="138"/>
        <v>23.958302397489952</v>
      </c>
      <c r="AW640" s="27">
        <f t="shared" si="138"/>
        <v>23.571900775266911</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6.4869656548252941E-2</v>
      </c>
      <c r="T641" s="27">
        <f t="shared" si="138"/>
        <v>6.5687946082135129E-2</v>
      </c>
      <c r="U641" s="27">
        <f t="shared" ref="L641:AW647" si="139">U1406</f>
        <v>6.5674387485588778E-2</v>
      </c>
      <c r="V641" s="27">
        <f t="shared" si="139"/>
        <v>6.5454247469420163E-2</v>
      </c>
      <c r="W641" s="27">
        <f t="shared" si="139"/>
        <v>6.5401678244950162E-2</v>
      </c>
      <c r="X641" s="27">
        <f t="shared" si="139"/>
        <v>6.5554453912046687E-2</v>
      </c>
      <c r="Y641" s="27">
        <f t="shared" si="139"/>
        <v>6.5821686026040549E-2</v>
      </c>
      <c r="Z641" s="27">
        <f t="shared" si="139"/>
        <v>6.621833671827837E-2</v>
      </c>
      <c r="AA641" s="27">
        <f t="shared" si="139"/>
        <v>6.6568805953530139E-2</v>
      </c>
      <c r="AB641" s="27">
        <f t="shared" si="139"/>
        <v>6.7032908280374615E-2</v>
      </c>
      <c r="AC641" s="27">
        <f t="shared" si="139"/>
        <v>6.7463921028096938E-2</v>
      </c>
      <c r="AD641" s="27">
        <f t="shared" si="139"/>
        <v>6.8224122794469558E-2</v>
      </c>
      <c r="AE641" s="27">
        <f t="shared" si="139"/>
        <v>6.9065273240103045E-2</v>
      </c>
      <c r="AF641" s="27">
        <f t="shared" si="139"/>
        <v>6.9972270012637228E-2</v>
      </c>
      <c r="AG641" s="27">
        <f t="shared" si="139"/>
        <v>7.1139306224939358E-2</v>
      </c>
      <c r="AH641" s="27">
        <f t="shared" si="139"/>
        <v>7.2121449365696463E-2</v>
      </c>
      <c r="AI641" s="27">
        <f t="shared" si="139"/>
        <v>7.3238424350978909E-2</v>
      </c>
      <c r="AJ641" s="27">
        <f t="shared" si="139"/>
        <v>7.4522504440408713E-2</v>
      </c>
      <c r="AK641" s="27">
        <f t="shared" si="139"/>
        <v>7.5585170600473497E-2</v>
      </c>
      <c r="AL641" s="27">
        <f t="shared" si="139"/>
        <v>7.662196302109707E-2</v>
      </c>
      <c r="AM641" s="27">
        <f t="shared" si="139"/>
        <v>7.7639442537388206E-2</v>
      </c>
      <c r="AN641" s="27">
        <f t="shared" si="139"/>
        <v>7.8762352540296898E-2</v>
      </c>
      <c r="AO641" s="27">
        <f t="shared" si="139"/>
        <v>7.9720633212036346E-2</v>
      </c>
      <c r="AP641" s="27">
        <f t="shared" si="139"/>
        <v>8.070237598942788E-2</v>
      </c>
      <c r="AQ641" s="27">
        <f t="shared" si="139"/>
        <v>8.1714798702706537E-2</v>
      </c>
      <c r="AR641" s="27">
        <f t="shared" si="139"/>
        <v>8.2765028098772481E-2</v>
      </c>
      <c r="AS641" s="27">
        <f t="shared" si="139"/>
        <v>8.3793489385716236E-2</v>
      </c>
      <c r="AT641" s="27">
        <f t="shared" si="139"/>
        <v>8.2756788152521604E-2</v>
      </c>
      <c r="AU641" s="27">
        <f t="shared" si="139"/>
        <v>8.1426835392297475E-2</v>
      </c>
      <c r="AV641" s="27">
        <f t="shared" si="139"/>
        <v>8.0205956355652461E-2</v>
      </c>
      <c r="AW641" s="27">
        <f t="shared" si="139"/>
        <v>7.8912387590487312E-2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0.59994215914204641</v>
      </c>
      <c r="T642" s="27">
        <f t="shared" si="139"/>
        <v>0.61494292789376837</v>
      </c>
      <c r="U642" s="27">
        <f t="shared" si="139"/>
        <v>0.62598476024630745</v>
      </c>
      <c r="V642" s="27">
        <f t="shared" si="139"/>
        <v>0.63603105497564771</v>
      </c>
      <c r="W642" s="27">
        <f t="shared" si="139"/>
        <v>0.64699879006556338</v>
      </c>
      <c r="X642" s="27">
        <f t="shared" si="139"/>
        <v>0.65915615829681906</v>
      </c>
      <c r="Y642" s="27">
        <f t="shared" si="139"/>
        <v>0.67152465177143505</v>
      </c>
      <c r="Z642" s="27">
        <f t="shared" si="139"/>
        <v>0.68477686806901517</v>
      </c>
      <c r="AA642" s="27">
        <f t="shared" si="139"/>
        <v>0.69795298357886826</v>
      </c>
      <c r="AB642" s="27">
        <f t="shared" si="139"/>
        <v>0.71198308194922444</v>
      </c>
      <c r="AC642" s="27">
        <f t="shared" si="139"/>
        <v>0.72603400894374959</v>
      </c>
      <c r="AD642" s="27">
        <f t="shared" si="139"/>
        <v>0.74186147053475093</v>
      </c>
      <c r="AE642" s="27">
        <f t="shared" si="139"/>
        <v>0.75849204460135511</v>
      </c>
      <c r="AF642" s="27">
        <f t="shared" si="139"/>
        <v>0.77586781908487135</v>
      </c>
      <c r="AG642" s="27">
        <f t="shared" si="139"/>
        <v>0.79528365425354652</v>
      </c>
      <c r="AH642" s="27">
        <f t="shared" si="139"/>
        <v>0.81390134450083207</v>
      </c>
      <c r="AI642" s="27">
        <f t="shared" si="139"/>
        <v>0.83337744593584484</v>
      </c>
      <c r="AJ642" s="27">
        <f t="shared" si="139"/>
        <v>0.85443122517106096</v>
      </c>
      <c r="AK642" s="27">
        <f t="shared" si="139"/>
        <v>0.87441537837700556</v>
      </c>
      <c r="AL642" s="27">
        <f t="shared" si="139"/>
        <v>0.89465104442848542</v>
      </c>
      <c r="AM642" s="27">
        <f t="shared" si="139"/>
        <v>0.91518721311964357</v>
      </c>
      <c r="AN642" s="27">
        <f t="shared" si="139"/>
        <v>0.93653448015462948</v>
      </c>
      <c r="AO642" s="27">
        <f t="shared" si="139"/>
        <v>0.95712127067386477</v>
      </c>
      <c r="AP642" s="27">
        <f t="shared" si="139"/>
        <v>0.97833942301329824</v>
      </c>
      <c r="AQ642" s="27">
        <f t="shared" si="139"/>
        <v>1.0002685137061929</v>
      </c>
      <c r="AR642" s="27">
        <f t="shared" si="139"/>
        <v>1.0229924143306466</v>
      </c>
      <c r="AS642" s="27">
        <f t="shared" si="139"/>
        <v>1.0456268249911065</v>
      </c>
      <c r="AT642" s="27">
        <f t="shared" si="139"/>
        <v>1.0516655617301693</v>
      </c>
      <c r="AU642" s="27">
        <f t="shared" si="139"/>
        <v>1.0551330282926035</v>
      </c>
      <c r="AV642" s="27">
        <f t="shared" si="139"/>
        <v>1.0593510706366738</v>
      </c>
      <c r="AW642" s="27">
        <f t="shared" si="139"/>
        <v>1.0627773035068668</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1.9531194903852347</v>
      </c>
      <c r="T643" s="27">
        <f t="shared" si="139"/>
        <v>2.0295094312446431</v>
      </c>
      <c r="U643" s="27">
        <f t="shared" si="139"/>
        <v>2.067242880953005</v>
      </c>
      <c r="V643" s="27">
        <f t="shared" si="139"/>
        <v>2.094913159160134</v>
      </c>
      <c r="W643" s="27">
        <f t="shared" si="139"/>
        <v>2.1304341993706162</v>
      </c>
      <c r="X643" s="27">
        <f t="shared" si="139"/>
        <v>2.1760413173573192</v>
      </c>
      <c r="Y643" s="27">
        <f t="shared" si="139"/>
        <v>2.2294921213964933</v>
      </c>
      <c r="Z643" s="27">
        <f t="shared" si="139"/>
        <v>2.2899554284589527</v>
      </c>
      <c r="AA643" s="27">
        <f t="shared" si="139"/>
        <v>2.3487067031337783</v>
      </c>
      <c r="AB643" s="27">
        <f t="shared" si="139"/>
        <v>2.4140193115756508</v>
      </c>
      <c r="AC643" s="27">
        <f t="shared" si="139"/>
        <v>2.4784293875670027</v>
      </c>
      <c r="AD643" s="27">
        <f t="shared" si="139"/>
        <v>2.5627465144197079</v>
      </c>
      <c r="AE643" s="27">
        <f t="shared" si="139"/>
        <v>2.6527841135186923</v>
      </c>
      <c r="AF643" s="27">
        <f t="shared" si="139"/>
        <v>2.7479347449852871</v>
      </c>
      <c r="AG643" s="27">
        <f t="shared" si="139"/>
        <v>2.8591626548735847</v>
      </c>
      <c r="AH643" s="27">
        <f t="shared" si="139"/>
        <v>2.962081100155074</v>
      </c>
      <c r="AI643" s="27">
        <f t="shared" si="139"/>
        <v>3.0759326155602094</v>
      </c>
      <c r="AJ643" s="27">
        <f t="shared" si="139"/>
        <v>3.2015497832224034</v>
      </c>
      <c r="AK643" s="27">
        <f t="shared" si="139"/>
        <v>3.3166981049814392</v>
      </c>
      <c r="AL643" s="27">
        <f t="shared" si="139"/>
        <v>3.4325123981628018</v>
      </c>
      <c r="AM643" s="27">
        <f t="shared" si="139"/>
        <v>3.5493960290021462</v>
      </c>
      <c r="AN643" s="27">
        <f t="shared" si="139"/>
        <v>3.6762100678477463</v>
      </c>
      <c r="AO643" s="27">
        <f t="shared" si="139"/>
        <v>3.7954221026982808</v>
      </c>
      <c r="AP643" s="27">
        <f t="shared" si="139"/>
        <v>3.9184155018322455</v>
      </c>
      <c r="AQ643" s="27">
        <f t="shared" si="139"/>
        <v>4.045775893893186</v>
      </c>
      <c r="AR643" s="27">
        <f t="shared" si="139"/>
        <v>4.1781107741008192</v>
      </c>
      <c r="AS643" s="27">
        <f t="shared" si="139"/>
        <v>4.3130195967011318</v>
      </c>
      <c r="AT643" s="27">
        <f t="shared" si="139"/>
        <v>4.315530629247248</v>
      </c>
      <c r="AU643" s="27">
        <f t="shared" si="139"/>
        <v>4.2979257352367837</v>
      </c>
      <c r="AV643" s="27">
        <f t="shared" si="139"/>
        <v>4.2864663365102249</v>
      </c>
      <c r="AW643" s="27">
        <f t="shared" si="139"/>
        <v>4.2690602367558386</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2.499758996425196E-2</v>
      </c>
      <c r="T644" s="27">
        <f t="shared" si="139"/>
        <v>2.5622621995573705E-2</v>
      </c>
      <c r="U644" s="27">
        <f t="shared" si="139"/>
        <v>2.6082698343596174E-2</v>
      </c>
      <c r="V644" s="27">
        <f t="shared" si="139"/>
        <v>2.6501293957318681E-2</v>
      </c>
      <c r="W644" s="27">
        <f t="shared" si="139"/>
        <v>2.6958282919398502E-2</v>
      </c>
      <c r="X644" s="27">
        <f t="shared" si="139"/>
        <v>2.7464839929034146E-2</v>
      </c>
      <c r="Y644" s="27">
        <f t="shared" si="139"/>
        <v>2.7980193823809819E-2</v>
      </c>
      <c r="Z644" s="27">
        <f t="shared" si="139"/>
        <v>2.853236950287566E-2</v>
      </c>
      <c r="AA644" s="27">
        <f t="shared" si="139"/>
        <v>2.9081374315786203E-2</v>
      </c>
      <c r="AB644" s="27">
        <f t="shared" si="139"/>
        <v>2.9665961747884381E-2</v>
      </c>
      <c r="AC644" s="27">
        <f t="shared" si="139"/>
        <v>3.0251417039322926E-2</v>
      </c>
      <c r="AD644" s="27">
        <f t="shared" si="139"/>
        <v>3.091089460561465E-2</v>
      </c>
      <c r="AE644" s="27">
        <f t="shared" si="139"/>
        <v>3.1603835191723155E-2</v>
      </c>
      <c r="AF644" s="27">
        <f t="shared" si="139"/>
        <v>3.2327825795203005E-2</v>
      </c>
      <c r="AG644" s="27">
        <f t="shared" si="139"/>
        <v>3.3136818927231144E-2</v>
      </c>
      <c r="AH644" s="27">
        <f t="shared" si="139"/>
        <v>3.3912556020868033E-2</v>
      </c>
      <c r="AI644" s="27">
        <f t="shared" si="139"/>
        <v>3.4724060247326903E-2</v>
      </c>
      <c r="AJ644" s="27">
        <f t="shared" si="139"/>
        <v>3.5601301048794241E-2</v>
      </c>
      <c r="AK644" s="27">
        <f t="shared" si="139"/>
        <v>3.6433974099041928E-2</v>
      </c>
      <c r="AL644" s="27">
        <f t="shared" si="139"/>
        <v>3.7277126851186934E-2</v>
      </c>
      <c r="AM644" s="27">
        <f t="shared" si="139"/>
        <v>3.813280054665185E-2</v>
      </c>
      <c r="AN644" s="27">
        <f t="shared" si="139"/>
        <v>3.9022270006442927E-2</v>
      </c>
      <c r="AO644" s="27">
        <f t="shared" si="139"/>
        <v>3.98800529447444E-2</v>
      </c>
      <c r="AP644" s="27">
        <f t="shared" si="139"/>
        <v>4.0764142625554133E-2</v>
      </c>
      <c r="AQ644" s="27">
        <f t="shared" si="139"/>
        <v>4.167785473775807E-2</v>
      </c>
      <c r="AR644" s="27">
        <f t="shared" si="139"/>
        <v>4.2624683930443649E-2</v>
      </c>
      <c r="AS644" s="27">
        <f t="shared" si="139"/>
        <v>4.3567784374629485E-2</v>
      </c>
      <c r="AT644" s="27">
        <f t="shared" si="139"/>
        <v>4.3819398405423766E-2</v>
      </c>
      <c r="AU644" s="27">
        <f t="shared" si="139"/>
        <v>4.3963876178858524E-2</v>
      </c>
      <c r="AV644" s="27">
        <f t="shared" si="139"/>
        <v>4.413962794319478E-2</v>
      </c>
      <c r="AW644" s="27">
        <f t="shared" si="139"/>
        <v>4.4282387646119477E-2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8.1379978766051519E-2</v>
      </c>
      <c r="T645" s="27">
        <f t="shared" si="139"/>
        <v>8.4562892968526898E-2</v>
      </c>
      <c r="U645" s="27">
        <f t="shared" si="139"/>
        <v>8.6135120039708635E-2</v>
      </c>
      <c r="V645" s="27">
        <f t="shared" si="139"/>
        <v>8.7288048298338999E-2</v>
      </c>
      <c r="W645" s="27">
        <f t="shared" si="139"/>
        <v>8.8768091640442429E-2</v>
      </c>
      <c r="X645" s="27">
        <f t="shared" si="139"/>
        <v>9.0668388223221708E-2</v>
      </c>
      <c r="Y645" s="27">
        <f t="shared" si="139"/>
        <v>9.2895505058187319E-2</v>
      </c>
      <c r="Z645" s="27">
        <f t="shared" si="139"/>
        <v>9.5414809519123109E-2</v>
      </c>
      <c r="AA645" s="27">
        <f t="shared" si="139"/>
        <v>9.786277929724084E-2</v>
      </c>
      <c r="AB645" s="27">
        <f t="shared" si="139"/>
        <v>0.10058413798231887</v>
      </c>
      <c r="AC645" s="27">
        <f t="shared" si="139"/>
        <v>0.1032678911486252</v>
      </c>
      <c r="AD645" s="27">
        <f t="shared" si="139"/>
        <v>0.10678110476748792</v>
      </c>
      <c r="AE645" s="27">
        <f t="shared" si="139"/>
        <v>0.1105326713966123</v>
      </c>
      <c r="AF645" s="27">
        <f t="shared" si="139"/>
        <v>0.11449728104105371</v>
      </c>
      <c r="AG645" s="27">
        <f t="shared" si="139"/>
        <v>0.11913177728639947</v>
      </c>
      <c r="AH645" s="27">
        <f t="shared" si="139"/>
        <v>0.12342004583979488</v>
      </c>
      <c r="AI645" s="27">
        <f t="shared" si="139"/>
        <v>0.12816385898167551</v>
      </c>
      <c r="AJ645" s="27">
        <f t="shared" si="139"/>
        <v>0.1333979076342669</v>
      </c>
      <c r="AK645" s="27">
        <f t="shared" si="139"/>
        <v>0.13819575437422676</v>
      </c>
      <c r="AL645" s="27">
        <f t="shared" si="139"/>
        <v>0.1430213499234502</v>
      </c>
      <c r="AM645" s="27">
        <f t="shared" si="139"/>
        <v>0.1478915012084229</v>
      </c>
      <c r="AN645" s="27">
        <f t="shared" si="139"/>
        <v>0.15317541949365626</v>
      </c>
      <c r="AO645" s="27">
        <f t="shared" si="139"/>
        <v>0.15814258761242853</v>
      </c>
      <c r="AP645" s="27">
        <f t="shared" si="139"/>
        <v>0.16326731257634369</v>
      </c>
      <c r="AQ645" s="27">
        <f t="shared" si="139"/>
        <v>0.16857399557888289</v>
      </c>
      <c r="AR645" s="27">
        <f t="shared" si="139"/>
        <v>0.17408794892086762</v>
      </c>
      <c r="AS645" s="27">
        <f t="shared" si="139"/>
        <v>0.1797091498625473</v>
      </c>
      <c r="AT645" s="27">
        <f t="shared" si="139"/>
        <v>0.17981377621863548</v>
      </c>
      <c r="AU645" s="27">
        <f t="shared" si="139"/>
        <v>0.17908023896819947</v>
      </c>
      <c r="AV645" s="27">
        <f t="shared" si="139"/>
        <v>0.17860276402125955</v>
      </c>
      <c r="AW645" s="27">
        <f t="shared" si="139"/>
        <v>0.17787750986482673</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5.9905199350711535E-2</v>
      </c>
      <c r="T646" s="27">
        <f t="shared" si="139"/>
        <v>6.0542467652693173E-2</v>
      </c>
      <c r="U646" s="27">
        <f t="shared" si="139"/>
        <v>6.0953905983085629E-2</v>
      </c>
      <c r="V646" s="27">
        <f t="shared" si="139"/>
        <v>6.131427097896696E-2</v>
      </c>
      <c r="W646" s="27">
        <f t="shared" si="139"/>
        <v>6.1734224777847707E-2</v>
      </c>
      <c r="X646" s="27">
        <f t="shared" si="139"/>
        <v>6.2227772766105582E-2</v>
      </c>
      <c r="Y646" s="27">
        <f t="shared" si="139"/>
        <v>6.2720748379740093E-2</v>
      </c>
      <c r="Z646" s="27">
        <f t="shared" si="139"/>
        <v>6.326753025848772E-2</v>
      </c>
      <c r="AA646" s="27">
        <f t="shared" si="139"/>
        <v>6.3812955260622986E-2</v>
      </c>
      <c r="AB646" s="27">
        <f t="shared" si="139"/>
        <v>6.4409047381645629E-2</v>
      </c>
      <c r="AC646" s="27">
        <f t="shared" si="139"/>
        <v>6.5008363896980115E-2</v>
      </c>
      <c r="AD646" s="27">
        <f t="shared" si="139"/>
        <v>6.5694695873436737E-2</v>
      </c>
      <c r="AE646" s="27">
        <f t="shared" si="139"/>
        <v>6.6426252097271987E-2</v>
      </c>
      <c r="AF646" s="27">
        <f t="shared" si="139"/>
        <v>6.7199164311483497E-2</v>
      </c>
      <c r="AG646" s="27">
        <f t="shared" si="139"/>
        <v>6.8084004869535045E-2</v>
      </c>
      <c r="AH646" s="27">
        <f t="shared" si="139"/>
        <v>6.8924011500262505E-2</v>
      </c>
      <c r="AI646" s="27">
        <f t="shared" si="139"/>
        <v>6.9797036081983663E-2</v>
      </c>
      <c r="AJ646" s="27">
        <f t="shared" si="139"/>
        <v>7.0754440540409483E-2</v>
      </c>
      <c r="AK646" s="27">
        <f t="shared" si="139"/>
        <v>7.1651987088559452E-2</v>
      </c>
      <c r="AL646" s="27">
        <f t="shared" si="139"/>
        <v>7.256155628589081E-2</v>
      </c>
      <c r="AM646" s="27">
        <f t="shared" si="139"/>
        <v>7.3485633357634389E-2</v>
      </c>
      <c r="AN646" s="27">
        <f t="shared" si="139"/>
        <v>7.4439308897952486E-2</v>
      </c>
      <c r="AO646" s="27">
        <f t="shared" si="139"/>
        <v>7.5350293384052608E-2</v>
      </c>
      <c r="AP646" s="27">
        <f t="shared" si="139"/>
        <v>7.6293028594737106E-2</v>
      </c>
      <c r="AQ646" s="27">
        <f t="shared" si="139"/>
        <v>7.7271409543965289E-2</v>
      </c>
      <c r="AR646" s="27">
        <f t="shared" si="139"/>
        <v>7.8289518546792614E-2</v>
      </c>
      <c r="AS646" s="27">
        <f t="shared" si="139"/>
        <v>7.9288201984877266E-2</v>
      </c>
      <c r="AT646" s="27">
        <f t="shared" si="139"/>
        <v>7.9413207171046579E-2</v>
      </c>
      <c r="AU646" s="27">
        <f t="shared" si="139"/>
        <v>7.9406560848139351E-2</v>
      </c>
      <c r="AV646" s="27">
        <f t="shared" si="139"/>
        <v>7.9442675494348886E-2</v>
      </c>
      <c r="AW646" s="27">
        <f t="shared" si="139"/>
        <v>7.944082765615551E-2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0.26230283090767742</v>
      </c>
      <c r="T647" s="27">
        <f t="shared" si="139"/>
        <v>0.26509319437310713</v>
      </c>
      <c r="U647" s="27">
        <f t="shared" si="139"/>
        <v>0.26689473146797682</v>
      </c>
      <c r="V647" s="27">
        <f t="shared" si="139"/>
        <v>0.26847263721913406</v>
      </c>
      <c r="W647" s="27">
        <f t="shared" si="139"/>
        <v>0.27031146041796794</v>
      </c>
      <c r="X647" s="27">
        <f t="shared" si="139"/>
        <v>0.27247252549932949</v>
      </c>
      <c r="Y647" s="27">
        <f t="shared" si="139"/>
        <v>0.27463108436277217</v>
      </c>
      <c r="Z647" s="27">
        <f t="shared" si="139"/>
        <v>0.27702524106768295</v>
      </c>
      <c r="AA647" s="27">
        <f t="shared" si="139"/>
        <v>0.27941345650905608</v>
      </c>
      <c r="AB647" s="27">
        <f t="shared" si="139"/>
        <v>0.28202352462535807</v>
      </c>
      <c r="AC647" s="27">
        <f t="shared" si="139"/>
        <v>0.28464771117820842</v>
      </c>
      <c r="AD647" s="27">
        <f t="shared" si="139"/>
        <v>0.2876529064253367</v>
      </c>
      <c r="AE647" s="27">
        <f t="shared" si="139"/>
        <v>0.29085612201530103</v>
      </c>
      <c r="AF647" s="27">
        <f t="shared" si="139"/>
        <v>0.29424042027368569</v>
      </c>
      <c r="AG647" s="27">
        <f t="shared" si="139"/>
        <v>0.29811481157518288</v>
      </c>
      <c r="AH647" s="27">
        <f t="shared" si="139"/>
        <v>0.30179289160177769</v>
      </c>
      <c r="AI647" s="27">
        <f t="shared" si="139"/>
        <v>0.30561554508961269</v>
      </c>
      <c r="AJ647" s="27">
        <f t="shared" si="139"/>
        <v>0.30980766701710183</v>
      </c>
      <c r="AK647" s="27">
        <f t="shared" si="139"/>
        <v>0.3137376931751461</v>
      </c>
      <c r="AL647" s="27">
        <f t="shared" si="139"/>
        <v>0.31772036209123911</v>
      </c>
      <c r="AM647" s="27">
        <f t="shared" si="139"/>
        <v>0.32176655565243856</v>
      </c>
      <c r="AN647" s="27">
        <f t="shared" si="139"/>
        <v>0.32594235001927385</v>
      </c>
      <c r="AO647" s="27">
        <f t="shared" si="139"/>
        <v>0.32993121596424962</v>
      </c>
      <c r="AP647" s="27">
        <f t="shared" si="139"/>
        <v>0.33405910665218791</v>
      </c>
      <c r="AQ647" s="27">
        <f t="shared" si="139"/>
        <v>0.33834307691637577</v>
      </c>
      <c r="AR647" s="27">
        <f t="shared" si="139"/>
        <v>0.34280100171269862</v>
      </c>
      <c r="AS647" s="27">
        <f t="shared" si="139"/>
        <v>0.34717386910700609</v>
      </c>
      <c r="AT647" s="27">
        <f t="shared" si="139"/>
        <v>0.34772122083216089</v>
      </c>
      <c r="AU647" s="27">
        <f t="shared" si="139"/>
        <v>0.34769211902910219</v>
      </c>
      <c r="AV647" s="27">
        <f t="shared" ref="L647:AW654" si="140">AV1412</f>
        <v>0.34785025177952567</v>
      </c>
      <c r="AW647" s="27">
        <f t="shared" si="140"/>
        <v>0.34784216077583252</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1.1670927062969525E-2</v>
      </c>
      <c r="T648" s="27">
        <f t="shared" si="140"/>
        <v>1.1795081759933766E-2</v>
      </c>
      <c r="U648" s="27">
        <f t="shared" si="140"/>
        <v>1.1875239522481353E-2</v>
      </c>
      <c r="V648" s="27">
        <f t="shared" si="140"/>
        <v>1.1945447010788935E-2</v>
      </c>
      <c r="W648" s="27">
        <f t="shared" si="140"/>
        <v>1.2027263784786468E-2</v>
      </c>
      <c r="X648" s="27">
        <f t="shared" si="140"/>
        <v>1.2123418419700712E-2</v>
      </c>
      <c r="Y648" s="27">
        <f t="shared" si="140"/>
        <v>1.2219461542716924E-2</v>
      </c>
      <c r="Z648" s="27">
        <f t="shared" si="140"/>
        <v>1.2325987378460451E-2</v>
      </c>
      <c r="AA648" s="27">
        <f t="shared" si="140"/>
        <v>1.2432248863060035E-2</v>
      </c>
      <c r="AB648" s="27">
        <f t="shared" si="140"/>
        <v>1.254838148164189E-2</v>
      </c>
      <c r="AC648" s="27">
        <f t="shared" si="140"/>
        <v>1.2665142287280017E-2</v>
      </c>
      <c r="AD648" s="27">
        <f t="shared" si="140"/>
        <v>1.279885572993654E-2</v>
      </c>
      <c r="AE648" s="27">
        <f t="shared" si="140"/>
        <v>1.2941379908528415E-2</v>
      </c>
      <c r="AF648" s="27">
        <f t="shared" si="140"/>
        <v>1.3091961196562033E-2</v>
      </c>
      <c r="AG648" s="27">
        <f t="shared" si="140"/>
        <v>1.3264348730988194E-2</v>
      </c>
      <c r="AH648" s="27">
        <f t="shared" si="140"/>
        <v>1.3428001572909914E-2</v>
      </c>
      <c r="AI648" s="27">
        <f t="shared" si="140"/>
        <v>1.3598087080142702E-2</v>
      </c>
      <c r="AJ648" s="27">
        <f t="shared" si="140"/>
        <v>1.3784611751208953E-2</v>
      </c>
      <c r="AK648" s="27">
        <f t="shared" si="140"/>
        <v>1.3959474708224619E-2</v>
      </c>
      <c r="AL648" s="27">
        <f t="shared" si="140"/>
        <v>1.4136679957115114E-2</v>
      </c>
      <c r="AM648" s="27">
        <f t="shared" si="140"/>
        <v>1.4316711677596386E-2</v>
      </c>
      <c r="AN648" s="27">
        <f t="shared" si="140"/>
        <v>1.4502509868628669E-2</v>
      </c>
      <c r="AO648" s="27">
        <f t="shared" si="140"/>
        <v>1.4679990848710658E-2</v>
      </c>
      <c r="AP648" s="27">
        <f t="shared" si="140"/>
        <v>1.4863657608905846E-2</v>
      </c>
      <c r="AQ648" s="27">
        <f t="shared" si="140"/>
        <v>1.5054268988585789E-2</v>
      </c>
      <c r="AR648" s="27">
        <f t="shared" si="140"/>
        <v>1.5252620317734802E-2</v>
      </c>
      <c r="AS648" s="27">
        <f t="shared" si="140"/>
        <v>1.5447187094762699E-2</v>
      </c>
      <c r="AT648" s="27">
        <f t="shared" si="140"/>
        <v>1.5471541014390508E-2</v>
      </c>
      <c r="AU648" s="27">
        <f t="shared" si="140"/>
        <v>1.5470246156002119E-2</v>
      </c>
      <c r="AV648" s="27">
        <f t="shared" si="140"/>
        <v>1.5477282129613506E-2</v>
      </c>
      <c r="AW648" s="27">
        <f t="shared" si="140"/>
        <v>1.5476922127726977E-2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0.42165320205642409</v>
      </c>
      <c r="T649" s="27">
        <f t="shared" si="140"/>
        <v>0.42847449685915795</v>
      </c>
      <c r="U649" s="27">
        <f t="shared" si="140"/>
        <v>0.42995140158022116</v>
      </c>
      <c r="V649" s="27">
        <f t="shared" si="140"/>
        <v>0.43004529212182702</v>
      </c>
      <c r="W649" s="27">
        <f t="shared" si="140"/>
        <v>0.43114265262669882</v>
      </c>
      <c r="X649" s="27">
        <f t="shared" si="140"/>
        <v>0.43349367275869694</v>
      </c>
      <c r="Y649" s="27">
        <f t="shared" si="140"/>
        <v>0.4363806555897467</v>
      </c>
      <c r="Z649" s="27">
        <f t="shared" si="140"/>
        <v>0.44005201030077179</v>
      </c>
      <c r="AA649" s="27">
        <f t="shared" si="140"/>
        <v>0.44338536040309012</v>
      </c>
      <c r="AB649" s="27">
        <f t="shared" si="140"/>
        <v>0.44740877118878691</v>
      </c>
      <c r="AC649" s="27">
        <f t="shared" si="140"/>
        <v>0.45118197874966381</v>
      </c>
      <c r="AD649" s="27">
        <f t="shared" si="140"/>
        <v>0.4530917693188562</v>
      </c>
      <c r="AE649" s="27">
        <f t="shared" si="140"/>
        <v>0.45532406434075945</v>
      </c>
      <c r="AF649" s="27">
        <f t="shared" si="140"/>
        <v>0.4577690167774639</v>
      </c>
      <c r="AG649" s="27">
        <f t="shared" si="140"/>
        <v>0.46162476755401327</v>
      </c>
      <c r="AH649" s="27">
        <f t="shared" si="140"/>
        <v>0.46409402302126446</v>
      </c>
      <c r="AI649" s="27">
        <f t="shared" si="140"/>
        <v>0.46707210767669788</v>
      </c>
      <c r="AJ649" s="27">
        <f t="shared" si="140"/>
        <v>0.47082199585022816</v>
      </c>
      <c r="AK649" s="27">
        <f t="shared" si="140"/>
        <v>0.47297141527450626</v>
      </c>
      <c r="AL649" s="27">
        <f t="shared" si="140"/>
        <v>0.47471854566329597</v>
      </c>
      <c r="AM649" s="27">
        <f t="shared" si="140"/>
        <v>0.47610131740069805</v>
      </c>
      <c r="AN649" s="27">
        <f t="shared" si="140"/>
        <v>0.48020943370261487</v>
      </c>
      <c r="AO649" s="27">
        <f t="shared" si="140"/>
        <v>0.48320380248014</v>
      </c>
      <c r="AP649" s="27">
        <f t="shared" si="140"/>
        <v>0.48618884461866663</v>
      </c>
      <c r="AQ649" s="27">
        <f t="shared" si="140"/>
        <v>0.48920064146171827</v>
      </c>
      <c r="AR649" s="27">
        <f t="shared" si="140"/>
        <v>0.49227346355378415</v>
      </c>
      <c r="AS649" s="27">
        <f t="shared" si="140"/>
        <v>0.49499252531358245</v>
      </c>
      <c r="AT649" s="27">
        <f t="shared" si="140"/>
        <v>0.48586558925507067</v>
      </c>
      <c r="AU649" s="27">
        <f t="shared" si="140"/>
        <v>0.47508354932010177</v>
      </c>
      <c r="AV649" s="27">
        <f t="shared" si="140"/>
        <v>0.46492801872783662</v>
      </c>
      <c r="AW649" s="27">
        <f t="shared" si="140"/>
        <v>0.45438163103299062</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0.64584379583077745</v>
      </c>
      <c r="T650" s="27">
        <f t="shared" si="140"/>
        <v>0.65629193403153729</v>
      </c>
      <c r="U650" s="27">
        <f t="shared" si="140"/>
        <v>0.65855410053822983</v>
      </c>
      <c r="V650" s="27">
        <f t="shared" si="140"/>
        <v>0.65869791214333018</v>
      </c>
      <c r="W650" s="27">
        <f t="shared" si="140"/>
        <v>0.66037873294678828</v>
      </c>
      <c r="X650" s="27">
        <f t="shared" si="140"/>
        <v>0.66397977702452537</v>
      </c>
      <c r="Y650" s="27">
        <f t="shared" si="140"/>
        <v>0.66840175210027508</v>
      </c>
      <c r="Z650" s="27">
        <f t="shared" si="140"/>
        <v>0.67402514509443601</v>
      </c>
      <c r="AA650" s="27">
        <f t="shared" si="140"/>
        <v>0.67913081836435241</v>
      </c>
      <c r="AB650" s="27">
        <f t="shared" si="140"/>
        <v>0.68529345363273886</v>
      </c>
      <c r="AC650" s="27">
        <f t="shared" si="140"/>
        <v>0.69107285405396002</v>
      </c>
      <c r="AD650" s="27">
        <f t="shared" si="140"/>
        <v>0.69399806933617181</v>
      </c>
      <c r="AE650" s="27">
        <f t="shared" si="140"/>
        <v>0.69741726284241989</v>
      </c>
      <c r="AF650" s="27">
        <f t="shared" si="140"/>
        <v>0.70116218249355922</v>
      </c>
      <c r="AG650" s="27">
        <f t="shared" si="140"/>
        <v>0.70706801388570606</v>
      </c>
      <c r="AH650" s="27">
        <f t="shared" si="140"/>
        <v>0.71085015834961085</v>
      </c>
      <c r="AI650" s="27">
        <f t="shared" si="140"/>
        <v>0.71541167356825563</v>
      </c>
      <c r="AJ650" s="27">
        <f t="shared" si="140"/>
        <v>0.72115535581736989</v>
      </c>
      <c r="AK650" s="27">
        <f t="shared" si="140"/>
        <v>0.72444760924515816</v>
      </c>
      <c r="AL650" s="27">
        <f t="shared" si="140"/>
        <v>0.72712367886019746</v>
      </c>
      <c r="AM650" s="27">
        <f t="shared" si="140"/>
        <v>0.72924166241468225</v>
      </c>
      <c r="AN650" s="27">
        <f t="shared" si="140"/>
        <v>0.73553404063736483</v>
      </c>
      <c r="AO650" s="27">
        <f t="shared" si="140"/>
        <v>0.74012049815259839</v>
      </c>
      <c r="AP650" s="27">
        <f t="shared" si="140"/>
        <v>0.74469267010826845</v>
      </c>
      <c r="AQ650" s="27">
        <f t="shared" si="140"/>
        <v>0.74930582209170149</v>
      </c>
      <c r="AR650" s="27">
        <f t="shared" si="140"/>
        <v>0.75401244609971041</v>
      </c>
      <c r="AS650" s="27">
        <f t="shared" si="140"/>
        <v>0.75817721743189037</v>
      </c>
      <c r="AT650" s="27">
        <f t="shared" si="140"/>
        <v>0.74419754171832797</v>
      </c>
      <c r="AU650" s="27">
        <f t="shared" si="140"/>
        <v>0.72768275287185891</v>
      </c>
      <c r="AV650" s="27">
        <f t="shared" si="140"/>
        <v>0.71212758479914884</v>
      </c>
      <c r="AW650" s="27">
        <f t="shared" si="140"/>
        <v>0.6959737431398817</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1.0869418314074915</v>
      </c>
      <c r="T651" s="27">
        <f t="shared" si="140"/>
        <v>1.131136835812725</v>
      </c>
      <c r="U651" s="27">
        <f t="shared" si="140"/>
        <v>1.1620062950073664</v>
      </c>
      <c r="V651" s="27">
        <f t="shared" si="140"/>
        <v>1.1895264929352176</v>
      </c>
      <c r="W651" s="27">
        <f t="shared" si="140"/>
        <v>1.2202098556851493</v>
      </c>
      <c r="X651" s="27">
        <f t="shared" si="140"/>
        <v>1.2549967414734373</v>
      </c>
      <c r="Y651" s="27">
        <f t="shared" si="140"/>
        <v>1.2920319263629687</v>
      </c>
      <c r="Z651" s="27">
        <f t="shared" si="140"/>
        <v>1.332200059786194</v>
      </c>
      <c r="AA651" s="27">
        <f t="shared" si="140"/>
        <v>1.3722134749109216</v>
      </c>
      <c r="AB651" s="27">
        <f t="shared" si="140"/>
        <v>1.4152844936845421</v>
      </c>
      <c r="AC651" s="27">
        <f t="shared" si="140"/>
        <v>1.4585463861000587</v>
      </c>
      <c r="AD651" s="27">
        <f t="shared" si="140"/>
        <v>1.513294300622922</v>
      </c>
      <c r="AE651" s="27">
        <f t="shared" si="140"/>
        <v>1.5712788789881398</v>
      </c>
      <c r="AF651" s="27">
        <f t="shared" si="140"/>
        <v>1.6323383225699046</v>
      </c>
      <c r="AG651" s="27">
        <f t="shared" si="140"/>
        <v>1.7010946959267546</v>
      </c>
      <c r="AH651" s="27">
        <f t="shared" si="140"/>
        <v>1.7675602463371387</v>
      </c>
      <c r="AI651" s="27">
        <f t="shared" si="140"/>
        <v>1.8388361997339808</v>
      </c>
      <c r="AJ651" s="27">
        <f t="shared" si="140"/>
        <v>1.9163617432541113</v>
      </c>
      <c r="AK651" s="27">
        <f t="shared" si="140"/>
        <v>1.9906591584739999</v>
      </c>
      <c r="AL651" s="27">
        <f t="shared" si="140"/>
        <v>2.0664650956256372</v>
      </c>
      <c r="AM651" s="27">
        <f t="shared" si="140"/>
        <v>2.1439707773000634</v>
      </c>
      <c r="AN651" s="27">
        <f t="shared" si="140"/>
        <v>2.2234849821020477</v>
      </c>
      <c r="AO651" s="27">
        <f t="shared" si="140"/>
        <v>2.3006952010990989</v>
      </c>
      <c r="AP651" s="27">
        <f t="shared" si="140"/>
        <v>2.3807047359589446</v>
      </c>
      <c r="AQ651" s="27">
        <f t="shared" si="140"/>
        <v>2.4638333593799318</v>
      </c>
      <c r="AR651" s="27">
        <f t="shared" si="140"/>
        <v>2.5504211420833234</v>
      </c>
      <c r="AS651" s="27">
        <f t="shared" si="140"/>
        <v>2.6384456728747945</v>
      </c>
      <c r="AT651" s="27">
        <f t="shared" si="140"/>
        <v>2.6648829599470334</v>
      </c>
      <c r="AU651" s="27">
        <f t="shared" si="140"/>
        <v>2.6817517543284377</v>
      </c>
      <c r="AV651" s="27">
        <f t="shared" si="140"/>
        <v>2.7014737973059932</v>
      </c>
      <c r="AW651" s="27">
        <f t="shared" si="140"/>
        <v>2.7182415962380375</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0.11955913069255579</v>
      </c>
      <c r="T652" s="27">
        <f t="shared" si="140"/>
        <v>0.11973941840498301</v>
      </c>
      <c r="U652" s="27">
        <f t="shared" si="140"/>
        <v>0.11994057985495052</v>
      </c>
      <c r="V652" s="27">
        <f t="shared" si="140"/>
        <v>0.12016726564666307</v>
      </c>
      <c r="W652" s="27">
        <f t="shared" si="140"/>
        <v>0.12042198351979162</v>
      </c>
      <c r="X652" s="27">
        <f t="shared" si="140"/>
        <v>0.12070387777028845</v>
      </c>
      <c r="Y652" s="27">
        <f t="shared" si="140"/>
        <v>0.12087757542614058</v>
      </c>
      <c r="Z652" s="27">
        <f t="shared" si="140"/>
        <v>0.12107397703438585</v>
      </c>
      <c r="AA652" s="27">
        <f t="shared" si="140"/>
        <v>0.12129003283511702</v>
      </c>
      <c r="AB652" s="27">
        <f t="shared" si="140"/>
        <v>0.12152672270419047</v>
      </c>
      <c r="AC652" s="27">
        <f t="shared" si="140"/>
        <v>0.12178147735269397</v>
      </c>
      <c r="AD652" s="27">
        <f t="shared" si="140"/>
        <v>0.12195058775686123</v>
      </c>
      <c r="AE652" s="27">
        <f t="shared" si="140"/>
        <v>0.12213687066039443</v>
      </c>
      <c r="AF652" s="27">
        <f t="shared" si="140"/>
        <v>0.12233952591185901</v>
      </c>
      <c r="AG652" s="27">
        <f t="shared" si="140"/>
        <v>0.12256053300791123</v>
      </c>
      <c r="AH652" s="27">
        <f t="shared" si="140"/>
        <v>0.12279361173885509</v>
      </c>
      <c r="AI652" s="27">
        <f t="shared" si="140"/>
        <v>0.12294098870029307</v>
      </c>
      <c r="AJ652" s="27">
        <f t="shared" si="140"/>
        <v>0.12310341240560993</v>
      </c>
      <c r="AK652" s="27">
        <f t="shared" si="140"/>
        <v>0.12327515991291509</v>
      </c>
      <c r="AL652" s="27">
        <f t="shared" si="140"/>
        <v>0.12345844068229324</v>
      </c>
      <c r="AM652" s="27">
        <f t="shared" si="140"/>
        <v>0.12365295972209839</v>
      </c>
      <c r="AN652" s="27">
        <f t="shared" si="140"/>
        <v>0.12376567950710692</v>
      </c>
      <c r="AO652" s="27">
        <f t="shared" si="140"/>
        <v>0.12388627444196276</v>
      </c>
      <c r="AP652" s="27">
        <f t="shared" si="140"/>
        <v>0.12401713387366396</v>
      </c>
      <c r="AQ652" s="27">
        <f t="shared" si="140"/>
        <v>0.12415809337715869</v>
      </c>
      <c r="AR652" s="27">
        <f t="shared" si="140"/>
        <v>0.12430901585583344</v>
      </c>
      <c r="AS652" s="27">
        <f t="shared" si="140"/>
        <v>0.12437332095284816</v>
      </c>
      <c r="AT652" s="27">
        <f t="shared" si="140"/>
        <v>0.12441331476739831</v>
      </c>
      <c r="AU652" s="27">
        <f t="shared" si="140"/>
        <v>0.12445582230742055</v>
      </c>
      <c r="AV652" s="27">
        <f t="shared" si="140"/>
        <v>0.12450696998275416</v>
      </c>
      <c r="AW652" s="27">
        <f t="shared" si="140"/>
        <v>0.12456359303532369</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6.3933222123559591E-2</v>
      </c>
      <c r="T653" s="27">
        <f t="shared" si="140"/>
        <v>6.4029629435138319E-2</v>
      </c>
      <c r="U653" s="27">
        <f t="shared" si="140"/>
        <v>6.4137198799259443E-2</v>
      </c>
      <c r="V653" s="27">
        <f t="shared" si="140"/>
        <v>6.4258417086728248E-2</v>
      </c>
      <c r="W653" s="27">
        <f t="shared" si="140"/>
        <v>6.4394625289876231E-2</v>
      </c>
      <c r="X653" s="27">
        <f t="shared" si="140"/>
        <v>6.4545365828285753E-2</v>
      </c>
      <c r="Y653" s="27">
        <f t="shared" si="140"/>
        <v>6.4638249163499126E-2</v>
      </c>
      <c r="Z653" s="27">
        <f t="shared" si="140"/>
        <v>6.4743273242987093E-2</v>
      </c>
      <c r="AA653" s="27">
        <f t="shared" si="140"/>
        <v>6.485880723373473E-2</v>
      </c>
      <c r="AB653" s="27">
        <f t="shared" si="140"/>
        <v>6.4985375115971855E-2</v>
      </c>
      <c r="AC653" s="27">
        <f t="shared" si="140"/>
        <v>6.5121602984436935E-2</v>
      </c>
      <c r="AD653" s="27">
        <f t="shared" si="140"/>
        <v>6.5212033326062888E-2</v>
      </c>
      <c r="AE653" s="27">
        <f t="shared" si="140"/>
        <v>6.5311646514787353E-2</v>
      </c>
      <c r="AF653" s="27">
        <f t="shared" si="140"/>
        <v>6.5420014676477206E-2</v>
      </c>
      <c r="AG653" s="27">
        <f t="shared" si="140"/>
        <v>6.5538196330031773E-2</v>
      </c>
      <c r="AH653" s="27">
        <f t="shared" si="140"/>
        <v>6.5662833187052988E-2</v>
      </c>
      <c r="AI653" s="27">
        <f t="shared" si="140"/>
        <v>6.574164175614286E-2</v>
      </c>
      <c r="AJ653" s="27">
        <f t="shared" si="140"/>
        <v>6.5828496442773679E-2</v>
      </c>
      <c r="AK653" s="27">
        <f t="shared" si="140"/>
        <v>6.5920336952738107E-2</v>
      </c>
      <c r="AL653" s="27">
        <f t="shared" si="140"/>
        <v>6.6018344775911092E-2</v>
      </c>
      <c r="AM653" s="27">
        <f t="shared" si="140"/>
        <v>6.6122362168034007E-2</v>
      </c>
      <c r="AN653" s="27">
        <f t="shared" si="140"/>
        <v>6.6182638108574263E-2</v>
      </c>
      <c r="AO653" s="27">
        <f t="shared" si="140"/>
        <v>6.6247125218111227E-2</v>
      </c>
      <c r="AP653" s="27">
        <f t="shared" si="140"/>
        <v>6.6317101179507523E-2</v>
      </c>
      <c r="AQ653" s="27">
        <f t="shared" si="140"/>
        <v>6.63924780678736E-2</v>
      </c>
      <c r="AR653" s="27">
        <f t="shared" si="140"/>
        <v>6.6473182571968409E-2</v>
      </c>
      <c r="AS653" s="27">
        <f t="shared" si="140"/>
        <v>6.6507569172366915E-2</v>
      </c>
      <c r="AT653" s="27">
        <f t="shared" si="140"/>
        <v>6.6528955522488345E-2</v>
      </c>
      <c r="AU653" s="27">
        <f t="shared" si="140"/>
        <v>6.655168606579713E-2</v>
      </c>
      <c r="AV653" s="27">
        <f t="shared" si="140"/>
        <v>6.6579036847533885E-2</v>
      </c>
      <c r="AW653" s="27">
        <f t="shared" si="140"/>
        <v>6.6609315540397174E-2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1.5080367323362537E-2</v>
      </c>
      <c r="T654" s="27">
        <f t="shared" si="140"/>
        <v>1.5123838819510993E-2</v>
      </c>
      <c r="U654" s="27">
        <f t="shared" si="140"/>
        <v>1.5170049830034902E-2</v>
      </c>
      <c r="V654" s="27">
        <f t="shared" si="140"/>
        <v>1.5219961493898721E-2</v>
      </c>
      <c r="W654" s="27">
        <f t="shared" si="140"/>
        <v>1.5274108685499497E-2</v>
      </c>
      <c r="X654" s="27">
        <f t="shared" si="140"/>
        <v>1.5332376079902751E-2</v>
      </c>
      <c r="Y654" s="27">
        <f t="shared" si="140"/>
        <v>1.536924004653889E-2</v>
      </c>
      <c r="Z654" s="27">
        <f t="shared" si="140"/>
        <v>1.5409570270530986E-2</v>
      </c>
      <c r="AA654" s="27">
        <f t="shared" si="140"/>
        <v>1.5452823237132972E-2</v>
      </c>
      <c r="AB654" s="27">
        <f t="shared" si="140"/>
        <v>1.5499211652880674E-2</v>
      </c>
      <c r="AC654" s="27">
        <f t="shared" si="140"/>
        <v>1.5548278087973853E-2</v>
      </c>
      <c r="AD654" s="27">
        <f t="shared" si="140"/>
        <v>1.558067131302816E-2</v>
      </c>
      <c r="AE654" s="27">
        <f t="shared" si="140"/>
        <v>1.561569776374796E-2</v>
      </c>
      <c r="AF654" s="27">
        <f t="shared" si="140"/>
        <v>1.5653224182866892E-2</v>
      </c>
      <c r="AG654" s="27">
        <f t="shared" si="140"/>
        <v>1.5693632298026883E-2</v>
      </c>
      <c r="AH654" s="27">
        <f t="shared" si="140"/>
        <v>1.5735768081589552E-2</v>
      </c>
      <c r="AI654" s="27">
        <f t="shared" si="140"/>
        <v>1.5761559878357256E-2</v>
      </c>
      <c r="AJ654" s="27">
        <f t="shared" si="140"/>
        <v>1.5789724166363976E-2</v>
      </c>
      <c r="AK654" s="27">
        <f t="shared" ref="L654:AW661" si="141">AK1419</f>
        <v>1.5819212875110809E-2</v>
      </c>
      <c r="AL654" s="27">
        <f t="shared" si="141"/>
        <v>1.585044363792891E-2</v>
      </c>
      <c r="AM654" s="27">
        <f t="shared" si="141"/>
        <v>1.5883370010953166E-2</v>
      </c>
      <c r="AN654" s="27">
        <f t="shared" si="141"/>
        <v>1.5900944393878996E-2</v>
      </c>
      <c r="AO654" s="27">
        <f t="shared" si="141"/>
        <v>1.5919671300837566E-2</v>
      </c>
      <c r="AP654" s="27">
        <f t="shared" si="141"/>
        <v>1.5939994159428213E-2</v>
      </c>
      <c r="AQ654" s="27">
        <f t="shared" si="141"/>
        <v>1.5961886914365574E-2</v>
      </c>
      <c r="AR654" s="27">
        <f t="shared" si="141"/>
        <v>1.5985328024654182E-2</v>
      </c>
      <c r="AS654" s="27">
        <f t="shared" si="141"/>
        <v>1.5992766162683681E-2</v>
      </c>
      <c r="AT654" s="27">
        <f t="shared" si="141"/>
        <v>1.5995595922711735E-2</v>
      </c>
      <c r="AU654" s="27">
        <f t="shared" si="141"/>
        <v>1.5998708024840207E-2</v>
      </c>
      <c r="AV654" s="27">
        <f t="shared" si="141"/>
        <v>1.6003217033671621E-2</v>
      </c>
      <c r="AW654" s="27">
        <f t="shared" si="141"/>
        <v>1.6008552090086375E-2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0.11955544152752927</v>
      </c>
      <c r="T655" s="27">
        <f t="shared" si="141"/>
        <v>0.11990007861788972</v>
      </c>
      <c r="U655" s="27">
        <f t="shared" si="141"/>
        <v>0.12026643426746732</v>
      </c>
      <c r="V655" s="27">
        <f t="shared" si="141"/>
        <v>0.12066212827694729</v>
      </c>
      <c r="W655" s="27">
        <f t="shared" si="141"/>
        <v>0.12109140106987706</v>
      </c>
      <c r="X655" s="27">
        <f t="shared" si="141"/>
        <v>0.1215533383632577</v>
      </c>
      <c r="Y655" s="27">
        <f t="shared" si="141"/>
        <v>0.12184559170915679</v>
      </c>
      <c r="Z655" s="27">
        <f t="shared" si="141"/>
        <v>0.12216532515018572</v>
      </c>
      <c r="AA655" s="27">
        <f t="shared" si="141"/>
        <v>0.12250822976309024</v>
      </c>
      <c r="AB655" s="27">
        <f t="shared" si="141"/>
        <v>0.12287599186115848</v>
      </c>
      <c r="AC655" s="27">
        <f t="shared" si="141"/>
        <v>0.12326498499282172</v>
      </c>
      <c r="AD655" s="27">
        <f t="shared" si="141"/>
        <v>0.12352179480658991</v>
      </c>
      <c r="AE655" s="27">
        <f t="shared" si="141"/>
        <v>0.12379948053473928</v>
      </c>
      <c r="AF655" s="27">
        <f t="shared" si="141"/>
        <v>0.12409698572877791</v>
      </c>
      <c r="AG655" s="27">
        <f t="shared" si="141"/>
        <v>0.12441733668215049</v>
      </c>
      <c r="AH655" s="27">
        <f t="shared" si="141"/>
        <v>0.12475138439464482</v>
      </c>
      <c r="AI655" s="27">
        <f t="shared" si="141"/>
        <v>0.12495585883377697</v>
      </c>
      <c r="AJ655" s="27">
        <f t="shared" si="141"/>
        <v>0.12517914211433306</v>
      </c>
      <c r="AK655" s="27">
        <f t="shared" si="141"/>
        <v>0.1254129252522837</v>
      </c>
      <c r="AL655" s="27">
        <f t="shared" si="141"/>
        <v>0.12566051919730492</v>
      </c>
      <c r="AM655" s="27">
        <f t="shared" si="141"/>
        <v>0.12592155574770225</v>
      </c>
      <c r="AN655" s="27">
        <f t="shared" si="141"/>
        <v>0.12606088346202232</v>
      </c>
      <c r="AO655" s="27">
        <f t="shared" si="141"/>
        <v>0.12620934825613966</v>
      </c>
      <c r="AP655" s="27">
        <f t="shared" si="141"/>
        <v>0.12637046557376244</v>
      </c>
      <c r="AQ655" s="27">
        <f t="shared" si="141"/>
        <v>0.12654402885154384</v>
      </c>
      <c r="AR655" s="27">
        <f t="shared" si="141"/>
        <v>0.12672986731491526</v>
      </c>
      <c r="AS655" s="27">
        <f t="shared" si="141"/>
        <v>0.12678883602948235</v>
      </c>
      <c r="AT655" s="27">
        <f t="shared" si="141"/>
        <v>0.12681127004599649</v>
      </c>
      <c r="AU655" s="27">
        <f t="shared" si="141"/>
        <v>0.12683594243865576</v>
      </c>
      <c r="AV655" s="27">
        <f t="shared" si="141"/>
        <v>0.12687168934920059</v>
      </c>
      <c r="AW655" s="27">
        <f t="shared" si="141"/>
        <v>0.12691398507128504</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8.1130273298335012E-2</v>
      </c>
      <c r="T658" s="27">
        <f t="shared" si="141"/>
        <v>8.2153680189223185E-2</v>
      </c>
      <c r="U658" s="27">
        <f t="shared" si="141"/>
        <v>8.2136722913635787E-2</v>
      </c>
      <c r="V658" s="27">
        <f t="shared" si="141"/>
        <v>8.1861401282136564E-2</v>
      </c>
      <c r="W658" s="27">
        <f t="shared" si="141"/>
        <v>8.1795654740914145E-2</v>
      </c>
      <c r="X658" s="27">
        <f t="shared" si="141"/>
        <v>8.1986726072017291E-2</v>
      </c>
      <c r="Y658" s="27">
        <f t="shared" si="141"/>
        <v>8.2320944188715453E-2</v>
      </c>
      <c r="Z658" s="27">
        <f t="shared" si="141"/>
        <v>8.2817021719838055E-2</v>
      </c>
      <c r="AA658" s="27">
        <f t="shared" si="141"/>
        <v>8.3255341673289379E-2</v>
      </c>
      <c r="AB658" s="27">
        <f t="shared" si="141"/>
        <v>8.3835778669857683E-2</v>
      </c>
      <c r="AC658" s="27">
        <f t="shared" si="141"/>
        <v>8.437483165515855E-2</v>
      </c>
      <c r="AD658" s="27">
        <f t="shared" si="141"/>
        <v>8.5325590150724356E-2</v>
      </c>
      <c r="AE658" s="27">
        <f t="shared" si="141"/>
        <v>8.6377588406465089E-2</v>
      </c>
      <c r="AF658" s="27">
        <f t="shared" si="141"/>
        <v>8.7511938423898428E-2</v>
      </c>
      <c r="AG658" s="27">
        <f t="shared" si="141"/>
        <v>8.8971510924990643E-2</v>
      </c>
      <c r="AH658" s="27">
        <f t="shared" si="141"/>
        <v>9.0199843949514011E-2</v>
      </c>
      <c r="AI658" s="27">
        <f t="shared" si="141"/>
        <v>9.1596806576500656E-2</v>
      </c>
      <c r="AJ658" s="27">
        <f t="shared" si="141"/>
        <v>9.3202761874181292E-2</v>
      </c>
      <c r="AK658" s="27">
        <f t="shared" si="141"/>
        <v>9.4531802300452383E-2</v>
      </c>
      <c r="AL658" s="27">
        <f t="shared" si="141"/>
        <v>9.5828483320742106E-2</v>
      </c>
      <c r="AM658" s="27">
        <f t="shared" si="141"/>
        <v>9.7101010348394148E-2</v>
      </c>
      <c r="AN658" s="27">
        <f t="shared" si="141"/>
        <v>9.8505395700082432E-2</v>
      </c>
      <c r="AO658" s="27">
        <f t="shared" si="141"/>
        <v>9.9703884746142085E-2</v>
      </c>
      <c r="AP658" s="27">
        <f t="shared" si="141"/>
        <v>0.1009317170498201</v>
      </c>
      <c r="AQ658" s="27">
        <f t="shared" si="141"/>
        <v>0.10219791970592079</v>
      </c>
      <c r="AR658" s="27">
        <f t="shared" si="141"/>
        <v>0.10351140589441934</v>
      </c>
      <c r="AS658" s="27">
        <f t="shared" si="141"/>
        <v>0.10479766744914856</v>
      </c>
      <c r="AT658" s="27">
        <f t="shared" si="141"/>
        <v>0.10350110047387504</v>
      </c>
      <c r="AU658" s="27">
        <f t="shared" si="141"/>
        <v>0.10183777378691165</v>
      </c>
      <c r="AV658" s="27">
        <f t="shared" si="141"/>
        <v>0.10031086189654977</v>
      </c>
      <c r="AW658" s="27">
        <f t="shared" si="141"/>
        <v>9.8693039434826463E-2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3.1739805541684062E-2</v>
      </c>
      <c r="T659" s="27">
        <f t="shared" si="141"/>
        <v>3.2140183038101004E-2</v>
      </c>
      <c r="U659" s="27">
        <f t="shared" si="141"/>
        <v>3.2133549008560865E-2</v>
      </c>
      <c r="V659" s="27">
        <f t="shared" si="141"/>
        <v>3.2025837611939903E-2</v>
      </c>
      <c r="W659" s="27">
        <f t="shared" si="141"/>
        <v>3.200011623385747E-2</v>
      </c>
      <c r="X659" s="27">
        <f t="shared" si="141"/>
        <v>3.2074867207165583E-2</v>
      </c>
      <c r="Y659" s="27">
        <f t="shared" si="141"/>
        <v>3.2205620101260976E-2</v>
      </c>
      <c r="Z659" s="27">
        <f t="shared" si="141"/>
        <v>3.2399695675412322E-2</v>
      </c>
      <c r="AA659" s="27">
        <f t="shared" si="141"/>
        <v>3.257117531577329E-2</v>
      </c>
      <c r="AB659" s="27">
        <f t="shared" si="141"/>
        <v>3.279825402081514E-2</v>
      </c>
      <c r="AC659" s="27">
        <f t="shared" si="141"/>
        <v>3.3009142462755894E-2</v>
      </c>
      <c r="AD659" s="27">
        <f t="shared" si="141"/>
        <v>3.3381098436026137E-2</v>
      </c>
      <c r="AE659" s="27">
        <f t="shared" si="141"/>
        <v>3.3792661453256691E-2</v>
      </c>
      <c r="AF659" s="27">
        <f t="shared" si="141"/>
        <v>3.4236442147019971E-2</v>
      </c>
      <c r="AG659" s="27">
        <f t="shared" si="141"/>
        <v>3.4807456461101005E-2</v>
      </c>
      <c r="AH659" s="27">
        <f t="shared" si="141"/>
        <v>3.5288005210091851E-2</v>
      </c>
      <c r="AI659" s="27">
        <f t="shared" si="141"/>
        <v>3.5834525273774016E-2</v>
      </c>
      <c r="AJ659" s="27">
        <f t="shared" si="141"/>
        <v>3.6462807501661768E-2</v>
      </c>
      <c r="AK659" s="27">
        <f t="shared" si="141"/>
        <v>3.6982755025217647E-2</v>
      </c>
      <c r="AL659" s="27">
        <f t="shared" si="141"/>
        <v>3.7490042893979614E-2</v>
      </c>
      <c r="AM659" s="27">
        <f t="shared" si="141"/>
        <v>3.7987881231780977E-2</v>
      </c>
      <c r="AN659" s="27">
        <f t="shared" si="141"/>
        <v>3.8537305215652733E-2</v>
      </c>
      <c r="AO659" s="27">
        <f t="shared" si="141"/>
        <v>3.9006178396023897E-2</v>
      </c>
      <c r="AP659" s="27">
        <f t="shared" si="141"/>
        <v>3.9486531252882047E-2</v>
      </c>
      <c r="AQ659" s="27">
        <f t="shared" si="141"/>
        <v>3.9981895368484323E-2</v>
      </c>
      <c r="AR659" s="27">
        <f t="shared" si="141"/>
        <v>4.0495757759300248E-2</v>
      </c>
      <c r="AS659" s="27">
        <f t="shared" si="141"/>
        <v>4.0998969322174235E-2</v>
      </c>
      <c r="AT659" s="27">
        <f t="shared" si="141"/>
        <v>4.0491726070131642E-2</v>
      </c>
      <c r="AU659" s="27">
        <f t="shared" si="141"/>
        <v>3.9840998993170167E-2</v>
      </c>
      <c r="AV659" s="27">
        <f t="shared" si="141"/>
        <v>3.9243640146600554E-2</v>
      </c>
      <c r="AW659" s="27">
        <f t="shared" si="141"/>
        <v>3.8610715243867361E-2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0.35383822662590492</v>
      </c>
      <c r="T660" s="27">
        <f t="shared" si="141"/>
        <v>0.3626854885364949</v>
      </c>
      <c r="U660" s="27">
        <f t="shared" si="141"/>
        <v>0.36919782029846049</v>
      </c>
      <c r="V660" s="27">
        <f t="shared" si="141"/>
        <v>0.37512299667925436</v>
      </c>
      <c r="W660" s="27">
        <f t="shared" si="141"/>
        <v>0.38159162682164721</v>
      </c>
      <c r="X660" s="27">
        <f t="shared" si="141"/>
        <v>0.38876188740399625</v>
      </c>
      <c r="Y660" s="27">
        <f t="shared" si="141"/>
        <v>0.39605666695966335</v>
      </c>
      <c r="Z660" s="27">
        <f t="shared" si="141"/>
        <v>0.40387265495474683</v>
      </c>
      <c r="AA660" s="27">
        <f t="shared" si="141"/>
        <v>0.41164375967672828</v>
      </c>
      <c r="AB660" s="27">
        <f t="shared" si="141"/>
        <v>0.41991853258792566</v>
      </c>
      <c r="AC660" s="27">
        <f t="shared" si="141"/>
        <v>0.42820558995576041</v>
      </c>
      <c r="AD660" s="27">
        <f t="shared" si="141"/>
        <v>0.43754042474943189</v>
      </c>
      <c r="AE660" s="27">
        <f t="shared" si="141"/>
        <v>0.44734892502871404</v>
      </c>
      <c r="AF660" s="27">
        <f t="shared" si="141"/>
        <v>0.45759693500069432</v>
      </c>
      <c r="AG660" s="27">
        <f t="shared" si="141"/>
        <v>0.46904814672145345</v>
      </c>
      <c r="AH660" s="27">
        <f t="shared" si="141"/>
        <v>0.48002862275666097</v>
      </c>
      <c r="AI660" s="27">
        <f t="shared" si="141"/>
        <v>0.49151537875194934</v>
      </c>
      <c r="AJ660" s="27">
        <f t="shared" si="141"/>
        <v>0.50393262897322999</v>
      </c>
      <c r="AK660" s="27">
        <f t="shared" si="141"/>
        <v>0.51571902741724662</v>
      </c>
      <c r="AL660" s="27">
        <f t="shared" si="141"/>
        <v>0.52765376492675775</v>
      </c>
      <c r="AM660" s="27">
        <f t="shared" si="141"/>
        <v>0.53976573505694736</v>
      </c>
      <c r="AN660" s="27">
        <f t="shared" si="141"/>
        <v>0.55235608063587927</v>
      </c>
      <c r="AO660" s="27">
        <f t="shared" si="141"/>
        <v>0.56449790687403256</v>
      </c>
      <c r="AP660" s="27">
        <f t="shared" si="141"/>
        <v>0.57701210225380073</v>
      </c>
      <c r="AQ660" s="27">
        <f t="shared" si="141"/>
        <v>0.58994559999863116</v>
      </c>
      <c r="AR660" s="27">
        <f t="shared" si="141"/>
        <v>0.60334786649458561</v>
      </c>
      <c r="AS660" s="27">
        <f t="shared" si="141"/>
        <v>0.61669735295220163</v>
      </c>
      <c r="AT660" s="27">
        <f t="shared" si="141"/>
        <v>0.62025892279064465</v>
      </c>
      <c r="AU660" s="27">
        <f t="shared" si="141"/>
        <v>0.62230399030363781</v>
      </c>
      <c r="AV660" s="27">
        <f t="shared" si="141"/>
        <v>0.62479173783082131</v>
      </c>
      <c r="AW660" s="27">
        <f t="shared" si="141"/>
        <v>0.62681248623851804</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1.5039020075966305</v>
      </c>
      <c r="T661" s="27">
        <f t="shared" si="141"/>
        <v>1.5627222620583752</v>
      </c>
      <c r="U661" s="27">
        <f t="shared" si="141"/>
        <v>1.5917770183338138</v>
      </c>
      <c r="V661" s="27">
        <f t="shared" si="141"/>
        <v>1.6130831325533028</v>
      </c>
      <c r="W661" s="27">
        <f t="shared" si="141"/>
        <v>1.6404343335153744</v>
      </c>
      <c r="X661" s="27">
        <f t="shared" si="141"/>
        <v>1.6755518143651351</v>
      </c>
      <c r="Y661" s="27">
        <f t="shared" si="141"/>
        <v>1.7167089334752998</v>
      </c>
      <c r="Z661" s="27">
        <f t="shared" ref="L661:AW663" si="142">Z1426</f>
        <v>1.7632656799133932</v>
      </c>
      <c r="AA661" s="27">
        <f t="shared" si="142"/>
        <v>1.8085041614130093</v>
      </c>
      <c r="AB661" s="27">
        <f t="shared" si="142"/>
        <v>1.8587948699132508</v>
      </c>
      <c r="AC661" s="27">
        <f t="shared" si="142"/>
        <v>1.9083906284265915</v>
      </c>
      <c r="AD661" s="27">
        <f t="shared" si="142"/>
        <v>1.9733148161031748</v>
      </c>
      <c r="AE661" s="27">
        <f t="shared" si="142"/>
        <v>2.0426437674093929</v>
      </c>
      <c r="AF661" s="27">
        <f t="shared" si="142"/>
        <v>2.1159097536386708</v>
      </c>
      <c r="AG661" s="27">
        <f t="shared" si="142"/>
        <v>2.2015552442526598</v>
      </c>
      <c r="AH661" s="27">
        <f t="shared" si="142"/>
        <v>2.2808024471194068</v>
      </c>
      <c r="AI661" s="27">
        <f t="shared" si="142"/>
        <v>2.3684681139813608</v>
      </c>
      <c r="AJ661" s="27">
        <f t="shared" si="142"/>
        <v>2.4651933330812499</v>
      </c>
      <c r="AK661" s="27">
        <f t="shared" si="142"/>
        <v>2.5538575408357072</v>
      </c>
      <c r="AL661" s="27">
        <f t="shared" si="142"/>
        <v>2.6430345465853575</v>
      </c>
      <c r="AM661" s="27">
        <f t="shared" si="142"/>
        <v>2.7330349423316522</v>
      </c>
      <c r="AN661" s="27">
        <f t="shared" si="142"/>
        <v>2.8306817522427643</v>
      </c>
      <c r="AO661" s="27">
        <f t="shared" si="142"/>
        <v>2.9224750190776758</v>
      </c>
      <c r="AP661" s="27">
        <f t="shared" si="142"/>
        <v>3.0171799364108285</v>
      </c>
      <c r="AQ661" s="27">
        <f t="shared" si="142"/>
        <v>3.1152474382977524</v>
      </c>
      <c r="AR661" s="27">
        <f t="shared" si="142"/>
        <v>3.2171452960576303</v>
      </c>
      <c r="AS661" s="27">
        <f t="shared" si="142"/>
        <v>3.3210250894598712</v>
      </c>
      <c r="AT661" s="27">
        <f t="shared" si="142"/>
        <v>3.3229585845203804</v>
      </c>
      <c r="AU661" s="27">
        <f t="shared" si="142"/>
        <v>3.3094028161323226</v>
      </c>
      <c r="AV661" s="27">
        <f t="shared" si="142"/>
        <v>3.3005790791128726</v>
      </c>
      <c r="AW661" s="27">
        <f t="shared" si="142"/>
        <v>3.287176382301995</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1.4743259442746052E-2</v>
      </c>
      <c r="T662" s="27">
        <f t="shared" si="142"/>
        <v>1.5111895355687303E-2</v>
      </c>
      <c r="U662" s="27">
        <f t="shared" si="142"/>
        <v>1.5383242512435868E-2</v>
      </c>
      <c r="V662" s="27">
        <f t="shared" si="142"/>
        <v>1.5630124861635612E-2</v>
      </c>
      <c r="W662" s="27">
        <f t="shared" si="142"/>
        <v>1.589965111756865E-2</v>
      </c>
      <c r="X662" s="27">
        <f t="shared" si="142"/>
        <v>1.6198411975166523E-2</v>
      </c>
      <c r="Y662" s="27">
        <f t="shared" si="142"/>
        <v>1.6502361123319324E-2</v>
      </c>
      <c r="Z662" s="27">
        <f t="shared" si="142"/>
        <v>1.6828027289781132E-2</v>
      </c>
      <c r="AA662" s="27">
        <f t="shared" si="142"/>
        <v>1.7151823319863691E-2</v>
      </c>
      <c r="AB662" s="27">
        <f t="shared" si="142"/>
        <v>1.7496605524496917E-2</v>
      </c>
      <c r="AC662" s="27">
        <f t="shared" si="142"/>
        <v>1.7841899581490028E-2</v>
      </c>
      <c r="AD662" s="27">
        <f t="shared" si="142"/>
        <v>1.8230851031226344E-2</v>
      </c>
      <c r="AE662" s="27">
        <f t="shared" si="142"/>
        <v>1.8639538542863106E-2</v>
      </c>
      <c r="AF662" s="27">
        <f t="shared" si="142"/>
        <v>1.9066538958362279E-2</v>
      </c>
      <c r="AG662" s="27">
        <f t="shared" si="142"/>
        <v>1.954367278006058E-2</v>
      </c>
      <c r="AH662" s="27">
        <f t="shared" si="142"/>
        <v>2.0001192614860892E-2</v>
      </c>
      <c r="AI662" s="27">
        <f t="shared" si="142"/>
        <v>2.0479807447997905E-2</v>
      </c>
      <c r="AJ662" s="27">
        <f t="shared" si="142"/>
        <v>2.0997192873884605E-2</v>
      </c>
      <c r="AK662" s="27">
        <f t="shared" si="142"/>
        <v>2.1488292809051963E-2</v>
      </c>
      <c r="AL662" s="27">
        <f t="shared" si="142"/>
        <v>2.1985573538614932E-2</v>
      </c>
      <c r="AM662" s="27">
        <f t="shared" si="142"/>
        <v>2.2490238960706156E-2</v>
      </c>
      <c r="AN662" s="27">
        <f t="shared" si="142"/>
        <v>2.3014836693161657E-2</v>
      </c>
      <c r="AO662" s="27">
        <f t="shared" si="142"/>
        <v>2.3520746119751378E-2</v>
      </c>
      <c r="AP662" s="27">
        <f t="shared" si="142"/>
        <v>2.4042170927241719E-2</v>
      </c>
      <c r="AQ662" s="27">
        <f t="shared" si="142"/>
        <v>2.4581066666609655E-2</v>
      </c>
      <c r="AR662" s="27">
        <f t="shared" si="142"/>
        <v>2.5139494437274423E-2</v>
      </c>
      <c r="AS662" s="27">
        <f t="shared" si="142"/>
        <v>2.5695723039675093E-2</v>
      </c>
      <c r="AT662" s="27">
        <f t="shared" si="142"/>
        <v>2.5844121782943548E-2</v>
      </c>
      <c r="AU662" s="27">
        <f t="shared" si="142"/>
        <v>2.5929332929318261E-2</v>
      </c>
      <c r="AV662" s="27">
        <f t="shared" si="142"/>
        <v>2.6032989076284239E-2</v>
      </c>
      <c r="AW662" s="27">
        <f t="shared" si="142"/>
        <v>2.6117186926604932E-2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6.2662583649859674E-2</v>
      </c>
      <c r="T663" s="27">
        <f t="shared" si="142"/>
        <v>6.5113427585765701E-2</v>
      </c>
      <c r="U663" s="27">
        <f t="shared" si="142"/>
        <v>6.6324042430575644E-2</v>
      </c>
      <c r="V663" s="27">
        <f t="shared" si="142"/>
        <v>6.721179718972102E-2</v>
      </c>
      <c r="W663" s="27">
        <f t="shared" si="142"/>
        <v>6.8351430563140664E-2</v>
      </c>
      <c r="X663" s="27">
        <f t="shared" si="142"/>
        <v>6.9814658931880699E-2</v>
      </c>
      <c r="Y663" s="27">
        <f t="shared" si="142"/>
        <v>7.152953889480422E-2</v>
      </c>
      <c r="Z663" s="27">
        <f t="shared" si="142"/>
        <v>7.3469403329724778E-2</v>
      </c>
      <c r="AA663" s="27">
        <f t="shared" si="142"/>
        <v>7.5354340058875438E-2</v>
      </c>
      <c r="AB663" s="27">
        <f t="shared" si="142"/>
        <v>7.744978624638553E-2</v>
      </c>
      <c r="AC663" s="27">
        <f t="shared" si="142"/>
        <v>7.9516276184441403E-2</v>
      </c>
      <c r="AD663" s="27">
        <f t="shared" si="142"/>
        <v>8.2221450670965687E-2</v>
      </c>
      <c r="AE663" s="27">
        <f t="shared" si="142"/>
        <v>8.5110156975391468E-2</v>
      </c>
      <c r="AF663" s="27">
        <f t="shared" si="142"/>
        <v>8.8162906401611355E-2</v>
      </c>
      <c r="AG663" s="27">
        <f t="shared" si="142"/>
        <v>9.1731468510527575E-2</v>
      </c>
      <c r="AH663" s="27">
        <f t="shared" si="142"/>
        <v>9.5033435296642044E-2</v>
      </c>
      <c r="AI663" s="27">
        <f t="shared" si="142"/>
        <v>9.8686171415890145E-2</v>
      </c>
      <c r="AJ663" s="27">
        <f t="shared" si="142"/>
        <v>0.10271638887838552</v>
      </c>
      <c r="AK663" s="27">
        <f t="shared" si="142"/>
        <v>0.10641073086815458</v>
      </c>
      <c r="AL663" s="27">
        <f t="shared" si="142"/>
        <v>0.11012643944105664</v>
      </c>
      <c r="AM663" s="27">
        <f t="shared" si="142"/>
        <v>0.11387645593048562</v>
      </c>
      <c r="AN663" s="27">
        <f t="shared" si="142"/>
        <v>0.11794507301011529</v>
      </c>
      <c r="AO663" s="27">
        <f t="shared" si="142"/>
        <v>0.12176979246156994</v>
      </c>
      <c r="AP663" s="27">
        <f t="shared" si="142"/>
        <v>0.12571583068378467</v>
      </c>
      <c r="AQ663" s="27">
        <f t="shared" si="142"/>
        <v>0.1298019765957398</v>
      </c>
      <c r="AR663" s="27">
        <f t="shared" si="142"/>
        <v>0.13404772066906803</v>
      </c>
      <c r="AS663" s="27">
        <f t="shared" si="142"/>
        <v>0.13837604539416143</v>
      </c>
      <c r="AT663" s="27">
        <f t="shared" si="142"/>
        <v>0.1384566076883493</v>
      </c>
      <c r="AU663" s="27">
        <f t="shared" si="142"/>
        <v>0.13789178400551355</v>
      </c>
      <c r="AV663" s="27">
        <f t="shared" si="142"/>
        <v>0.13752412829636981</v>
      </c>
      <c r="AW663" s="27">
        <f t="shared" si="142"/>
        <v>0.13696568259591657</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6.6033099204763355</v>
      </c>
      <c r="U664" s="94">
        <f>IF('Net zero activities &amp; levers'!$C$9="Off",'Activity data'!AN47*ttokg*SNEF*NtoN2O*kgtoGg,IF('Net zero activities &amp; levers'!$C$9="On",(('Net zero supporting data'!L157*ttokg*'Net zero supporting data'!L181)+('Net zero supporting data'!L169*ttokg*SNEF))*NtoN2O*kgtoGg,"ERROR"))</f>
        <v>6.6015814291429846</v>
      </c>
      <c r="V664" s="94">
        <f>IF('Net zero activities &amp; levers'!$C$9="Off",'Activity data'!AO47*ttokg*SNEF*NtoN2O*kgtoGg,IF('Net zero activities &amp; levers'!$C$9="On",(('Net zero supporting data'!M157*ttokg*'Net zero supporting data'!M181)+('Net zero supporting data'!M169*ttokg*SNEF))*NtoN2O*kgtoGg,"ERROR"))</f>
        <v>6.6004302883480781</v>
      </c>
      <c r="W664" s="94">
        <f>IF('Net zero activities &amp; levers'!$C$9="Off",'Activity data'!AP47*ttokg*SNEF*NtoN2O*kgtoGg,IF('Net zero activities &amp; levers'!$C$9="On",(('Net zero supporting data'!N157*ttokg*'Net zero supporting data'!N181)+('Net zero supporting data'!N169*ttokg*SNEF))*NtoN2O*kgtoGg,"ERROR"))</f>
        <v>6.5994333251476958</v>
      </c>
      <c r="X664" s="94">
        <f>IF('Net zero activities &amp; levers'!$C$9="Off",'Activity data'!AQ47*ttokg*SNEF*NtoN2O*kgtoGg,IF('Net zero activities &amp; levers'!$C$9="On",(('Net zero supporting data'!O157*ttokg*'Net zero supporting data'!O181)+('Net zero supporting data'!O169*ttokg*SNEF))*NtoN2O*kgtoGg,"ERROR"))</f>
        <v>6.5983312324657941</v>
      </c>
      <c r="Y664" s="94">
        <f>IF('Net zero activities &amp; levers'!$C$9="Off",'Activity data'!AR47*ttokg*SNEF*NtoN2O*kgtoGg,IF('Net zero activities &amp; levers'!$C$9="On",(('Net zero supporting data'!P157*ttokg*'Net zero supporting data'!P181)+('Net zero supporting data'!P169*ttokg*SNEF))*NtoN2O*kgtoGg,"ERROR"))</f>
        <v>6.5970938088638196</v>
      </c>
      <c r="Z664" s="94">
        <f>IF('Net zero activities &amp; levers'!$C$9="Off",'Activity data'!AS47*ttokg*SNEF*NtoN2O*kgtoGg,IF('Net zero activities &amp; levers'!$C$9="On",(('Net zero supporting data'!Q157*ttokg*'Net zero supporting data'!Q181)+('Net zero supporting data'!Q169*ttokg*SNEF))*NtoN2O*kgtoGg,"ERROR"))</f>
        <v>6.5958022711116762</v>
      </c>
      <c r="AA664" s="94">
        <f>IF('Net zero activities &amp; levers'!$C$9="Off",'Activity data'!AT47*ttokg*SNEF*NtoN2O*kgtoGg,IF('Net zero activities &amp; levers'!$C$9="On",(('Net zero supporting data'!R157*ttokg*'Net zero supporting data'!R181)+('Net zero supporting data'!R169*ttokg*SNEF))*NtoN2O*kgtoGg,"ERROR"))</f>
        <v>6.5944237811394926</v>
      </c>
      <c r="AB664" s="94">
        <f>IF('Net zero activities &amp; levers'!$C$9="Off",'Activity data'!AU47*ttokg*SNEF*NtoN2O*kgtoGg,IF('Net zero activities &amp; levers'!$C$9="On",(('Net zero supporting data'!S157*ttokg*'Net zero supporting data'!S181)+('Net zero supporting data'!S169*ttokg*SNEF))*NtoN2O*kgtoGg,"ERROR"))</f>
        <v>6.5930816986052285</v>
      </c>
      <c r="AC664" s="94">
        <f>IF('Net zero activities &amp; levers'!$C$9="Off",'Activity data'!AV47*ttokg*SNEF*NtoN2O*kgtoGg,IF('Net zero activities &amp; levers'!$C$9="On",(('Net zero supporting data'!T157*ttokg*'Net zero supporting data'!T181)+('Net zero supporting data'!T169*ttokg*SNEF))*NtoN2O*kgtoGg,"ERROR"))</f>
        <v>6.5916618135661622</v>
      </c>
      <c r="AD664" s="94">
        <f>IF('Net zero activities &amp; levers'!$C$9="Off",'Activity data'!AW47*ttokg*SNEF*NtoN2O*kgtoGg,IF('Net zero activities &amp; levers'!$C$9="On",(('Net zero supporting data'!U157*ttokg*'Net zero supporting data'!U181)+('Net zero supporting data'!U169*ttokg*SNEF))*NtoN2O*kgtoGg,"ERROR"))</f>
        <v>6.5902678805818455</v>
      </c>
      <c r="AE664" s="94">
        <f>IF('Net zero activities &amp; levers'!$C$9="Off",'Activity data'!AX47*ttokg*SNEF*NtoN2O*kgtoGg,IF('Net zero activities &amp; levers'!$C$9="On",(('Net zero supporting data'!V157*ttokg*'Net zero supporting data'!V181)+('Net zero supporting data'!V169*ttokg*SNEF))*NtoN2O*kgtoGg,"ERROR"))</f>
        <v>6.5886559093377075</v>
      </c>
      <c r="AF664" s="94">
        <f>IF('Net zero activities &amp; levers'!$C$9="Off",'Activity data'!AY47*ttokg*SNEF*NtoN2O*kgtoGg,IF('Net zero activities &amp; levers'!$C$9="On",(('Net zero supporting data'!W157*ttokg*'Net zero supporting data'!W181)+('Net zero supporting data'!W169*ttokg*SNEF))*NtoN2O*kgtoGg,"ERROR"))</f>
        <v>6.5869872877506541</v>
      </c>
      <c r="AG664" s="94">
        <f>IF('Net zero activities &amp; levers'!$C$9="Off",'Activity data'!AZ47*ttokg*SNEF*NtoN2O*kgtoGg,IF('Net zero activities &amp; levers'!$C$9="On",(('Net zero supporting data'!X157*ttokg*'Net zero supporting data'!X181)+('Net zero supporting data'!X169*ttokg*SNEF))*NtoN2O*kgtoGg,"ERROR"))</f>
        <v>6.5852727991652529</v>
      </c>
      <c r="AH664" s="94">
        <f>IF('Net zero activities &amp; levers'!$C$9="Off",'Activity data'!BA47*ttokg*SNEF*NtoN2O*kgtoGg,IF('Net zero activities &amp; levers'!$C$9="On",(('Net zero supporting data'!Y157*ttokg*'Net zero supporting data'!Y181)+('Net zero supporting data'!Y169*ttokg*SNEF))*NtoN2O*kgtoGg,"ERROR"))</f>
        <v>6.5833751540091709</v>
      </c>
      <c r="AI664" s="94">
        <f>IF('Net zero activities &amp; levers'!$C$9="Off",'Activity data'!BB47*ttokg*SNEF*NtoN2O*kgtoGg,IF('Net zero activities &amp; levers'!$C$9="On",(('Net zero supporting data'!Z157*ttokg*'Net zero supporting data'!Z181)+('Net zero supporting data'!Z169*ttokg*SNEF))*NtoN2O*kgtoGg,"ERROR"))</f>
        <v>6.5816098395690394</v>
      </c>
      <c r="AJ664" s="94">
        <f>IF('Net zero activities &amp; levers'!$C$9="Off",'Activity data'!BC47*ttokg*SNEF*NtoN2O*kgtoGg,IF('Net zero activities &amp; levers'!$C$9="On",(('Net zero supporting data'!AA157*ttokg*'Net zero supporting data'!AA181)+('Net zero supporting data'!AA169*ttokg*SNEF))*NtoN2O*kgtoGg,"ERROR"))</f>
        <v>6.5797638880913212</v>
      </c>
      <c r="AK664" s="94">
        <f>IF('Net zero activities &amp; levers'!$C$9="Off",'Activity data'!BD47*ttokg*SNEF*NtoN2O*kgtoGg,IF('Net zero activities &amp; levers'!$C$9="On",(('Net zero supporting data'!AB157*ttokg*'Net zero supporting data'!AB181)+('Net zero supporting data'!AB169*ttokg*SNEF))*NtoN2O*kgtoGg,"ERROR"))</f>
        <v>6.5778024658613186</v>
      </c>
      <c r="AL664" s="94">
        <f>IF('Net zero activities &amp; levers'!$C$9="Off",'Activity data'!BE47*ttokg*SNEF*NtoN2O*kgtoGg,IF('Net zero activities &amp; levers'!$C$9="On",(('Net zero supporting data'!AC157*ttokg*'Net zero supporting data'!AC181)+('Net zero supporting data'!AC169*ttokg*SNEF))*NtoN2O*kgtoGg,"ERROR"))</f>
        <v>6.5759967371619705</v>
      </c>
      <c r="AM664" s="94">
        <f>IF('Net zero activities &amp; levers'!$C$9="Off",'Activity data'!BF47*ttokg*SNEF*NtoN2O*kgtoGg,IF('Net zero activities &amp; levers'!$C$9="On",(('Net zero supporting data'!AD157*ttokg*'Net zero supporting data'!AD181)+('Net zero supporting data'!AD169*ttokg*SNEF))*NtoN2O*kgtoGg,"ERROR"))</f>
        <v>6.5742092862125618</v>
      </c>
      <c r="AN664" s="94">
        <f>IF('Net zero activities &amp; levers'!$C$9="Off",'Activity data'!BG47*ttokg*SNEF*NtoN2O*kgtoGg,IF('Net zero activities &amp; levers'!$C$9="On",(('Net zero supporting data'!AE157*ttokg*'Net zero supporting data'!AE181)+('Net zero supporting data'!AE169*ttokg*SNEF))*NtoN2O*kgtoGg,"ERROR"))</f>
        <v>6.572435192444595</v>
      </c>
      <c r="AO664" s="94">
        <f>IF('Net zero activities &amp; levers'!$C$9="Off",'Activity data'!BH47*ttokg*SNEF*NtoN2O*kgtoGg,IF('Net zero activities &amp; levers'!$C$9="On",(('Net zero supporting data'!AF157*ttokg*'Net zero supporting data'!AF181)+('Net zero supporting data'!AF169*ttokg*SNEF))*NtoN2O*kgtoGg,"ERROR"))</f>
        <v>6.5705997240052723</v>
      </c>
      <c r="AP664" s="94">
        <f>IF('Net zero activities &amp; levers'!$C$9="Off",'Activity data'!BI47*ttokg*SNEF*NtoN2O*kgtoGg,IF('Net zero activities &amp; levers'!$C$9="On",(('Net zero supporting data'!AG157*ttokg*'Net zero supporting data'!AG181)+('Net zero supporting data'!AG169*ttokg*SNEF))*NtoN2O*kgtoGg,"ERROR"))</f>
        <v>6.5688763640687018</v>
      </c>
      <c r="AQ664" s="94">
        <f>IF('Net zero activities &amp; levers'!$C$9="Off",'Activity data'!BJ47*ttokg*SNEF*NtoN2O*kgtoGg,IF('Net zero activities &amp; levers'!$C$9="On",(('Net zero supporting data'!AH157*ttokg*'Net zero supporting data'!AH181)+('Net zero supporting data'!AH169*ttokg*SNEF))*NtoN2O*kgtoGg,"ERROR"))</f>
        <v>6.5671358006629958</v>
      </c>
      <c r="AR664" s="94">
        <f>IF('Net zero activities &amp; levers'!$C$9="Off",'Activity data'!BK47*ttokg*SNEF*NtoN2O*kgtoGg,IF('Net zero activities &amp; levers'!$C$9="On",(('Net zero supporting data'!AI157*ttokg*'Net zero supporting data'!AI181)+('Net zero supporting data'!AI169*ttokg*SNEF))*NtoN2O*kgtoGg,"ERROR"))</f>
        <v>6.5653731541106506</v>
      </c>
      <c r="AS664" s="94">
        <f>IF('Net zero activities &amp; levers'!$C$9="Off",'Activity data'!BL47*ttokg*SNEF*NtoN2O*kgtoGg,IF('Net zero activities &amp; levers'!$C$9="On",(('Net zero supporting data'!AJ157*ttokg*'Net zero supporting data'!AJ181)+('Net zero supporting data'!AJ169*ttokg*SNEF))*NtoN2O*kgtoGg,"ERROR"))</f>
        <v>6.5635837085441313</v>
      </c>
      <c r="AT664" s="94">
        <f>IF('Net zero activities &amp; levers'!$C$9="Off",'Activity data'!BM47*ttokg*SNEF*NtoN2O*kgtoGg,IF('Net zero activities &amp; levers'!$C$9="On",(('Net zero supporting data'!AK157*ttokg*'Net zero supporting data'!AK181)+('Net zero supporting data'!AK169*ttokg*SNEF))*NtoN2O*kgtoGg,"ERROR"))</f>
        <v>6.561817680487712</v>
      </c>
      <c r="AU664" s="94">
        <f>IF('Net zero activities &amp; levers'!$C$9="Off",'Activity data'!BN47*ttokg*SNEF*NtoN2O*kgtoGg,IF('Net zero activities &amp; levers'!$C$9="On",(('Net zero supporting data'!AL157*ttokg*'Net zero supporting data'!AL181)+('Net zero supporting data'!AL169*ttokg*SNEF))*NtoN2O*kgtoGg,"ERROR"))</f>
        <v>6.5614399445608402</v>
      </c>
      <c r="AV664" s="94">
        <f>IF('Net zero activities &amp; levers'!$C$9="Off",'Activity data'!BO47*ttokg*SNEF*NtoN2O*kgtoGg,IF('Net zero activities &amp; levers'!$C$9="On",(('Net zero supporting data'!AM157*ttokg*'Net zero supporting data'!AM181)+('Net zero supporting data'!AM169*ttokg*SNEF))*NtoN2O*kgtoGg,"ERROR"))</f>
        <v>6.5612746151081058</v>
      </c>
      <c r="AW664" s="94">
        <f>IF('Net zero activities &amp; levers'!$C$9="Off",'Activity data'!BP47*ttokg*SNEF*NtoN2O*kgtoGg,IF('Net zero activities &amp; levers'!$C$9="On",(('Net zero supporting data'!AN157*ttokg*'Net zero supporting data'!AN181)+('Net zero supporting data'!AN169*ttokg*SNEF))*NtoN2O*kgtoGg,"ERROR"))</f>
        <v>6.5610489958991902</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4.3581845475143821E-2</v>
      </c>
      <c r="U665" s="94">
        <f>IF('Net zero activities &amp; levers'!$C$9="Off",'Activity data'!AN48*ttokg*SNEF*NtoN2O*kgtoGg,IF('Net zero activities &amp; levers'!$C$9="On",(('Net zero supporting data'!L158*ttokg*'Net zero supporting data'!L182)+('Net zero supporting data'!L170*ttokg*ONEF))*NtoN2O*kgtoGg,"ERROR"))</f>
        <v>4.3570437432343706E-2</v>
      </c>
      <c r="V665" s="94">
        <f>IF('Net zero activities &amp; levers'!$C$9="Off",'Activity data'!AO48*ttokg*SNEF*NtoN2O*kgtoGg,IF('Net zero activities &amp; levers'!$C$9="On",(('Net zero supporting data'!M158*ttokg*'Net zero supporting data'!M182)+('Net zero supporting data'!M170*ttokg*ONEF))*NtoN2O*kgtoGg,"ERROR"))</f>
        <v>4.3562839903097318E-2</v>
      </c>
      <c r="W665" s="94">
        <f>IF('Net zero activities &amp; levers'!$C$9="Off",'Activity data'!AP48*ttokg*SNEF*NtoN2O*kgtoGg,IF('Net zero activities &amp; levers'!$C$9="On",(('Net zero supporting data'!N158*ttokg*'Net zero supporting data'!N182)+('Net zero supporting data'!N170*ttokg*ONEF))*NtoN2O*kgtoGg,"ERROR"))</f>
        <v>4.3556259945974792E-2</v>
      </c>
      <c r="X665" s="94">
        <f>IF('Net zero activities &amp; levers'!$C$9="Off",'Activity data'!AQ48*ttokg*SNEF*NtoN2O*kgtoGg,IF('Net zero activities &amp; levers'!$C$9="On",(('Net zero supporting data'!O158*ttokg*'Net zero supporting data'!O182)+('Net zero supporting data'!O170*ttokg*ONEF))*NtoN2O*kgtoGg,"ERROR"))</f>
        <v>4.3548986134274249E-2</v>
      </c>
      <c r="Y665" s="94">
        <f>IF('Net zero activities &amp; levers'!$C$9="Off",'Activity data'!AR48*ttokg*SNEF*NtoN2O*kgtoGg,IF('Net zero activities &amp; levers'!$C$9="On",(('Net zero supporting data'!P158*ttokg*'Net zero supporting data'!P182)+('Net zero supporting data'!P170*ttokg*ONEF))*NtoN2O*kgtoGg,"ERROR"))</f>
        <v>4.3540819138501219E-2</v>
      </c>
      <c r="Z665" s="94">
        <f>IF('Net zero activities &amp; levers'!$C$9="Off",'Activity data'!AS48*ttokg*SNEF*NtoN2O*kgtoGg,IF('Net zero activities &amp; levers'!$C$9="On",(('Net zero supporting data'!Q158*ttokg*'Net zero supporting data'!Q182)+('Net zero supporting data'!Q170*ttokg*ONEF))*NtoN2O*kgtoGg,"ERROR"))</f>
        <v>4.3532294989337063E-2</v>
      </c>
      <c r="AA665" s="94">
        <f>IF('Net zero activities &amp; levers'!$C$9="Off",'Activity data'!AT48*ttokg*SNEF*NtoN2O*kgtoGg,IF('Net zero activities &amp; levers'!$C$9="On",(('Net zero supporting data'!R158*ttokg*'Net zero supporting data'!R182)+('Net zero supporting data'!R170*ttokg*ONEF))*NtoN2O*kgtoGg,"ERROR"))</f>
        <v>4.3523196955520663E-2</v>
      </c>
      <c r="AB665" s="94">
        <f>IF('Net zero activities &amp; levers'!$C$9="Off",'Activity data'!AU48*ttokg*SNEF*NtoN2O*kgtoGg,IF('Net zero activities &amp; levers'!$C$9="On",(('Net zero supporting data'!S158*ttokg*'Net zero supporting data'!S182)+('Net zero supporting data'!S170*ttokg*ONEF))*NtoN2O*kgtoGg,"ERROR"))</f>
        <v>4.3514339210794527E-2</v>
      </c>
      <c r="AC665" s="94">
        <f>IF('Net zero activities &amp; levers'!$C$9="Off",'Activity data'!AV48*ttokg*SNEF*NtoN2O*kgtoGg,IF('Net zero activities &amp; levers'!$C$9="On",(('Net zero supporting data'!T158*ttokg*'Net zero supporting data'!T182)+('Net zero supporting data'!T170*ttokg*ONEF))*NtoN2O*kgtoGg,"ERROR"))</f>
        <v>4.3504967969536679E-2</v>
      </c>
      <c r="AD665" s="94">
        <f>IF('Net zero activities &amp; levers'!$C$9="Off",'Activity data'!AW48*ttokg*SNEF*NtoN2O*kgtoGg,IF('Net zero activities &amp; levers'!$C$9="On",(('Net zero supporting data'!U158*ttokg*'Net zero supporting data'!U182)+('Net zero supporting data'!U170*ttokg*ONEF))*NtoN2O*kgtoGg,"ERROR"))</f>
        <v>4.3495768011840193E-2</v>
      </c>
      <c r="AE665" s="94">
        <f>IF('Net zero activities &amp; levers'!$C$9="Off",'Activity data'!AX48*ttokg*SNEF*NtoN2O*kgtoGg,IF('Net zero activities &amp; levers'!$C$9="On",(('Net zero supporting data'!V158*ttokg*'Net zero supporting data'!V182)+('Net zero supporting data'!V170*ttokg*ONEF))*NtoN2O*kgtoGg,"ERROR"))</f>
        <v>4.3485129001628875E-2</v>
      </c>
      <c r="AF665" s="94">
        <f>IF('Net zero activities &amp; levers'!$C$9="Off",'Activity data'!AY48*ttokg*SNEF*NtoN2O*kgtoGg,IF('Net zero activities &amp; levers'!$C$9="On",(('Net zero supporting data'!W158*ttokg*'Net zero supporting data'!W182)+('Net zero supporting data'!W170*ttokg*ONEF))*NtoN2O*kgtoGg,"ERROR"))</f>
        <v>4.3474116099154338E-2</v>
      </c>
      <c r="AG665" s="94">
        <f>IF('Net zero activities &amp; levers'!$C$9="Off",'Activity data'!AZ48*ttokg*SNEF*NtoN2O*kgtoGg,IF('Net zero activities &amp; levers'!$C$9="On",(('Net zero supporting data'!X158*ttokg*'Net zero supporting data'!X182)+('Net zero supporting data'!X170*ttokg*ONEF))*NtoN2O*kgtoGg,"ERROR"))</f>
        <v>4.3462800474490679E-2</v>
      </c>
      <c r="AH665" s="94">
        <f>IF('Net zero activities &amp; levers'!$C$9="Off",'Activity data'!BA48*ttokg*SNEF*NtoN2O*kgtoGg,IF('Net zero activities &amp; levers'!$C$9="On",(('Net zero supporting data'!Y158*ttokg*'Net zero supporting data'!Y182)+('Net zero supporting data'!Y170*ttokg*ONEF))*NtoN2O*kgtoGg,"ERROR"))</f>
        <v>4.345027601646053E-2</v>
      </c>
      <c r="AI665" s="94">
        <f>IF('Net zero activities &amp; levers'!$C$9="Off",'Activity data'!BB48*ttokg*SNEF*NtoN2O*kgtoGg,IF('Net zero activities &amp; levers'!$C$9="On",(('Net zero supporting data'!Z158*ttokg*'Net zero supporting data'!Z182)+('Net zero supporting data'!Z170*ttokg*ONEF))*NtoN2O*kgtoGg,"ERROR"))</f>
        <v>4.3438624941155669E-2</v>
      </c>
      <c r="AJ665" s="94">
        <f>IF('Net zero activities &amp; levers'!$C$9="Off",'Activity data'!BC48*ttokg*SNEF*NtoN2O*kgtoGg,IF('Net zero activities &amp; levers'!$C$9="On",(('Net zero supporting data'!AA158*ttokg*'Net zero supporting data'!AA182)+('Net zero supporting data'!AA170*ttokg*ONEF))*NtoN2O*kgtoGg,"ERROR"))</f>
        <v>4.3426441661402734E-2</v>
      </c>
      <c r="AK665" s="94">
        <f>IF('Net zero activities &amp; levers'!$C$9="Off",'Activity data'!BD48*ttokg*SNEF*NtoN2O*kgtoGg,IF('Net zero activities &amp; levers'!$C$9="On",(('Net zero supporting data'!AB158*ttokg*'Net zero supporting data'!AB182)+('Net zero supporting data'!AB170*ttokg*ONEF))*NtoN2O*kgtoGg,"ERROR"))</f>
        <v>4.3413496274684708E-2</v>
      </c>
      <c r="AL665" s="94">
        <f>IF('Net zero activities &amp; levers'!$C$9="Off",'Activity data'!BE48*ttokg*SNEF*NtoN2O*kgtoGg,IF('Net zero activities &amp; levers'!$C$9="On",(('Net zero supporting data'!AC158*ttokg*'Net zero supporting data'!AC182)+('Net zero supporting data'!AC170*ttokg*ONEF))*NtoN2O*kgtoGg,"ERROR"))</f>
        <v>4.3401578465269014E-2</v>
      </c>
      <c r="AM665" s="94">
        <f>IF('Net zero activities &amp; levers'!$C$9="Off",'Activity data'!BF48*ttokg*SNEF*NtoN2O*kgtoGg,IF('Net zero activities &amp; levers'!$C$9="On",(('Net zero supporting data'!AD158*ttokg*'Net zero supporting data'!AD182)+('Net zero supporting data'!AD170*ttokg*ONEF))*NtoN2O*kgtoGg,"ERROR"))</f>
        <v>4.3389781289002914E-2</v>
      </c>
      <c r="AN665" s="94">
        <f>IF('Net zero activities &amp; levers'!$C$9="Off",'Activity data'!BG48*ttokg*SNEF*NtoN2O*kgtoGg,IF('Net zero activities &amp; levers'!$C$9="On",(('Net zero supporting data'!AE158*ttokg*'Net zero supporting data'!AE182)+('Net zero supporting data'!AE170*ttokg*ONEF))*NtoN2O*kgtoGg,"ERROR"))</f>
        <v>4.3378072270134328E-2</v>
      </c>
      <c r="AO665" s="94">
        <f>IF('Net zero activities &amp; levers'!$C$9="Off",'Activity data'!BH48*ttokg*SNEF*NtoN2O*kgtoGg,IF('Net zero activities &amp; levers'!$C$9="On",(('Net zero supporting data'!AF158*ttokg*'Net zero supporting data'!AF182)+('Net zero supporting data'!AF170*ttokg*ONEF))*NtoN2O*kgtoGg,"ERROR"))</f>
        <v>4.3365958178434805E-2</v>
      </c>
      <c r="AP665" s="94">
        <f>IF('Net zero activities &amp; levers'!$C$9="Off",'Activity data'!BI48*ttokg*SNEF*NtoN2O*kgtoGg,IF('Net zero activities &amp; levers'!$C$9="On",(('Net zero supporting data'!AG158*ttokg*'Net zero supporting data'!AG182)+('Net zero supporting data'!AG170*ttokg*ONEF))*NtoN2O*kgtoGg,"ERROR"))</f>
        <v>4.3354584002853441E-2</v>
      </c>
      <c r="AQ665" s="94">
        <f>IF('Net zero activities &amp; levers'!$C$9="Off",'Activity data'!BJ48*ttokg*SNEF*NtoN2O*kgtoGg,IF('Net zero activities &amp; levers'!$C$9="On",(('Net zero supporting data'!AH158*ttokg*'Net zero supporting data'!AH182)+('Net zero supporting data'!AH170*ttokg*ONEF))*NtoN2O*kgtoGg,"ERROR"))</f>
        <v>4.3343096284375784E-2</v>
      </c>
      <c r="AR665" s="94">
        <f>IF('Net zero activities &amp; levers'!$C$9="Off",'Activity data'!BK48*ttokg*SNEF*NtoN2O*kgtoGg,IF('Net zero activities &amp; levers'!$C$9="On",(('Net zero supporting data'!AI158*ttokg*'Net zero supporting data'!AI182)+('Net zero supporting data'!AI170*ttokg*ONEF))*NtoN2O*kgtoGg,"ERROR"))</f>
        <v>4.3331462817130295E-2</v>
      </c>
      <c r="AS665" s="94">
        <f>IF('Net zero activities &amp; levers'!$C$9="Off",'Activity data'!BL48*ttokg*SNEF*NtoN2O*kgtoGg,IF('Net zero activities &amp; levers'!$C$9="On",(('Net zero supporting data'!AJ158*ttokg*'Net zero supporting data'!AJ182)+('Net zero supporting data'!AJ170*ttokg*ONEF))*NtoN2O*kgtoGg,"ERROR"))</f>
        <v>4.3319652476391288E-2</v>
      </c>
      <c r="AT665" s="94">
        <f>IF('Net zero activities &amp; levers'!$C$9="Off",'Activity data'!BM48*ttokg*SNEF*NtoN2O*kgtoGg,IF('Net zero activities &amp; levers'!$C$9="On",(('Net zero supporting data'!AK158*ttokg*'Net zero supporting data'!AK182)+('Net zero supporting data'!AK170*ttokg*ONEF))*NtoN2O*kgtoGg,"ERROR"))</f>
        <v>4.3307996691218917E-2</v>
      </c>
      <c r="AU665" s="94">
        <f>IF('Net zero activities &amp; levers'!$C$9="Off",'Activity data'!BN48*ttokg*SNEF*NtoN2O*kgtoGg,IF('Net zero activities &amp; levers'!$C$9="On",(('Net zero supporting data'!AL158*ttokg*'Net zero supporting data'!AL182)+('Net zero supporting data'!AL170*ttokg*ONEF))*NtoN2O*kgtoGg,"ERROR"))</f>
        <v>4.3305503634101551E-2</v>
      </c>
      <c r="AV665" s="94">
        <f>IF('Net zero activities &amp; levers'!$C$9="Off",'Activity data'!BO48*ttokg*SNEF*NtoN2O*kgtoGg,IF('Net zero activities &amp; levers'!$C$9="On",(('Net zero supporting data'!AM158*ttokg*'Net zero supporting data'!AM182)+('Net zero supporting data'!AM170*ttokg*ONEF))*NtoN2O*kgtoGg,"ERROR"))</f>
        <v>4.3304412459713511E-2</v>
      </c>
      <c r="AW665" s="94">
        <f>IF('Net zero activities &amp; levers'!$C$9="Off",'Activity data'!BP48*ttokg*SNEF*NtoN2O*kgtoGg,IF('Net zero activities &amp; levers'!$C$9="On",(('Net zero supporting data'!AN158*ttokg*'Net zero supporting data'!AN182)+('Net zero supporting data'!AN170*ttokg*ONEF))*NtoN2O*kgtoGg,"ERROR"))</f>
        <v>4.3302923372934662E-2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2.9729846063632794</v>
      </c>
      <c r="U666" s="27">
        <f t="shared" si="144"/>
        <v>2.9858888092104952</v>
      </c>
      <c r="V666" s="27">
        <f t="shared" si="144"/>
        <v>2.994482751243384</v>
      </c>
      <c r="W666" s="27">
        <f t="shared" si="144"/>
        <v>3.0019256669935159</v>
      </c>
      <c r="X666" s="27">
        <f t="shared" si="144"/>
        <v>3.0101534360596802</v>
      </c>
      <c r="Y666" s="27">
        <f t="shared" si="144"/>
        <v>3.0193915299162803</v>
      </c>
      <c r="Z666" s="27">
        <f t="shared" si="144"/>
        <v>3.0290336176820278</v>
      </c>
      <c r="AA666" s="27">
        <f t="shared" si="144"/>
        <v>3.0393248548324077</v>
      </c>
      <c r="AB666" s="27">
        <f t="shared" si="144"/>
        <v>3.0493442890787299</v>
      </c>
      <c r="AC666" s="27">
        <f t="shared" si="144"/>
        <v>3.0599445647123478</v>
      </c>
      <c r="AD666" s="27">
        <f t="shared" si="144"/>
        <v>3.0703510930171154</v>
      </c>
      <c r="AE666" s="27">
        <f t="shared" si="144"/>
        <v>3.0823854049727974</v>
      </c>
      <c r="AF666" s="27">
        <f t="shared" si="144"/>
        <v>3.0948426450058308</v>
      </c>
      <c r="AG666" s="27">
        <f t="shared" si="144"/>
        <v>3.1076423091165886</v>
      </c>
      <c r="AH666" s="27">
        <f t="shared" si="144"/>
        <v>3.1218093445848312</v>
      </c>
      <c r="AI666" s="27">
        <f t="shared" si="144"/>
        <v>3.1349884535482624</v>
      </c>
      <c r="AJ666" s="27">
        <f t="shared" si="144"/>
        <v>3.1487695653507739</v>
      </c>
      <c r="AK666" s="27">
        <f t="shared" si="144"/>
        <v>3.1634127341284399</v>
      </c>
      <c r="AL666" s="27">
        <f t="shared" si="144"/>
        <v>3.1768935592698964</v>
      </c>
      <c r="AM666" s="27">
        <f t="shared" si="144"/>
        <v>3.1902379302745891</v>
      </c>
      <c r="AN666" s="27">
        <f t="shared" si="144"/>
        <v>3.2034825820758996</v>
      </c>
      <c r="AO666" s="27">
        <f t="shared" si="144"/>
        <v>3.2171854318407167</v>
      </c>
      <c r="AP666" s="27">
        <f t="shared" si="144"/>
        <v>3.2300513257975854</v>
      </c>
      <c r="AQ666" s="27">
        <f t="shared" si="144"/>
        <v>3.2430456537541659</v>
      </c>
      <c r="AR666" s="27">
        <f t="shared" si="144"/>
        <v>3.2562048453685835</v>
      </c>
      <c r="AS666" s="27">
        <f t="shared" si="144"/>
        <v>3.2695641073613104</v>
      </c>
      <c r="AT666" s="27">
        <f t="shared" si="144"/>
        <v>3.2827485438893933</v>
      </c>
      <c r="AU666" s="27">
        <f t="shared" si="144"/>
        <v>3.2855685644061317</v>
      </c>
      <c r="AV666" s="27">
        <f t="shared" si="144"/>
        <v>3.2868028458592806</v>
      </c>
      <c r="AW666" s="27">
        <f t="shared" si="144"/>
        <v>3.2884872257470485</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0.32109186851981386</v>
      </c>
      <c r="T667" s="94">
        <f>IF('Net zero activities &amp; levers'!$C$9="Off",'Activity data'!AM50*ManureNEF*NtoN2O*kgtoGg,IF('Net zero activities &amp; levers'!$C$9="On",(('Net zero supporting data'!K159*'Net zero supporting data'!K183)+('Net zero supporting data'!K171*ManureNEF))*NtoN2O*kgtoGg,"ERROR"))</f>
        <v>0.32450762661843541</v>
      </c>
      <c r="U667" s="94">
        <f>IF('Net zero activities &amp; levers'!$C$9="Off",'Activity data'!AN50*ManureNEF*NtoN2O*kgtoGg,IF('Net zero activities &amp; levers'!$C$9="On",(('Net zero supporting data'!L159*'Net zero supporting data'!L183)+('Net zero supporting data'!L171*ManureNEF))*NtoN2O*kgtoGg,"ERROR"))</f>
        <v>0.32671293606933899</v>
      </c>
      <c r="V667" s="94">
        <f>IF('Net zero activities &amp; levers'!$C$9="Off",'Activity data'!AO50*ManureNEF*NtoN2O*kgtoGg,IF('Net zero activities &amp; levers'!$C$9="On",(('Net zero supporting data'!M159*'Net zero supporting data'!M183)+('Net zero supporting data'!M171*ManureNEF))*NtoN2O*kgtoGg,"ERROR"))</f>
        <v>0.3286444924472629</v>
      </c>
      <c r="W667" s="94">
        <f>IF('Net zero activities &amp; levers'!$C$9="Off",'Activity data'!AP50*ManureNEF*NtoN2O*kgtoGg,IF('Net zero activities &amp; levers'!$C$9="On",(('Net zero supporting data'!N159*'Net zero supporting data'!N183)+('Net zero supporting data'!N171*ManureNEF))*NtoN2O*kgtoGg,"ERROR"))</f>
        <v>0.33089544480926375</v>
      </c>
      <c r="X667" s="94">
        <f>IF('Net zero activities &amp; levers'!$C$9="Off",'Activity data'!AQ50*ManureNEF*NtoN2O*kgtoGg,IF('Net zero activities &amp; levers'!$C$9="On",(('Net zero supporting data'!O159*'Net zero supporting data'!O183)+('Net zero supporting data'!O171*ManureNEF))*NtoN2O*kgtoGg,"ERROR"))</f>
        <v>0.33354086202632599</v>
      </c>
      <c r="Y667" s="94">
        <f>IF('Net zero activities &amp; levers'!$C$9="Off",'Activity data'!AR50*ManureNEF*NtoN2O*kgtoGg,IF('Net zero activities &amp; levers'!$C$9="On",(('Net zero supporting data'!P159*'Net zero supporting data'!P183)+('Net zero supporting data'!P171*ManureNEF))*NtoN2O*kgtoGg,"ERROR"))</f>
        <v>0.33618321131540696</v>
      </c>
      <c r="Z667" s="94">
        <f>IF('Net zero activities &amp; levers'!$C$9="Off",'Activity data'!AS50*ManureNEF*NtoN2O*kgtoGg,IF('Net zero activities &amp; levers'!$C$9="On",(('Net zero supporting data'!Q159*'Net zero supporting data'!Q183)+('Net zero supporting data'!Q171*ManureNEF))*NtoN2O*kgtoGg,"ERROR"))</f>
        <v>0.33911396218549422</v>
      </c>
      <c r="AA667" s="94">
        <f>IF('Net zero activities &amp; levers'!$C$9="Off",'Activity data'!AT50*ManureNEF*NtoN2O*kgtoGg,IF('Net zero activities &amp; levers'!$C$9="On",(('Net zero supporting data'!R159*'Net zero supporting data'!R183)+('Net zero supporting data'!R171*ManureNEF))*NtoN2O*kgtoGg,"ERROR"))</f>
        <v>0.34203744019693921</v>
      </c>
      <c r="AB667" s="94">
        <f>IF('Net zero activities &amp; levers'!$C$9="Off",'Activity data'!AU50*ManureNEF*NtoN2O*kgtoGg,IF('Net zero activities &amp; levers'!$C$9="On",(('Net zero supporting data'!S159*'Net zero supporting data'!S183)+('Net zero supporting data'!S171*ManureNEF))*NtoN2O*kgtoGg,"ERROR"))</f>
        <v>0.34523249396562056</v>
      </c>
      <c r="AC667" s="94">
        <f>IF('Net zero activities &amp; levers'!$C$9="Off",'Activity data'!AV50*ManureNEF*NtoN2O*kgtoGg,IF('Net zero activities &amp; levers'!$C$9="On",(('Net zero supporting data'!T159*'Net zero supporting data'!T183)+('Net zero supporting data'!T171*ManureNEF))*NtoN2O*kgtoGg,"ERROR"))</f>
        <v>0.34844483048781344</v>
      </c>
      <c r="AD667" s="94">
        <f>IF('Net zero activities &amp; levers'!$C$9="Off",'Activity data'!AW50*ManureNEF*NtoN2O*kgtoGg,IF('Net zero activities &amp; levers'!$C$9="On",(('Net zero supporting data'!U159*'Net zero supporting data'!U183)+('Net zero supporting data'!U171*ManureNEF))*NtoN2O*kgtoGg,"ERROR"))</f>
        <v>0.35212356988162091</v>
      </c>
      <c r="AE667" s="94">
        <f>IF('Net zero activities &amp; levers'!$C$9="Off",'Activity data'!AX50*ManureNEF*NtoN2O*kgtoGg,IF('Net zero activities &amp; levers'!$C$9="On",(('Net zero supporting data'!V159*'Net zero supporting data'!V183)+('Net zero supporting data'!V171*ManureNEF))*NtoN2O*kgtoGg,"ERROR"))</f>
        <v>0.35604471124137788</v>
      </c>
      <c r="AF667" s="94">
        <f>IF('Net zero activities &amp; levers'!$C$9="Off",'Activity data'!AY50*ManureNEF*NtoN2O*kgtoGg,IF('Net zero activities &amp; levers'!$C$9="On",(('Net zero supporting data'!W159*'Net zero supporting data'!W183)+('Net zero supporting data'!W171*ManureNEF))*NtoN2O*kgtoGg,"ERROR"))</f>
        <v>0.36018752070955157</v>
      </c>
      <c r="AG667" s="94">
        <f>IF('Net zero activities &amp; levers'!$C$9="Off",'Activity data'!AZ50*ManureNEF*NtoN2O*kgtoGg,IF('Net zero activities &amp; levers'!$C$9="On",(('Net zero supporting data'!X159*'Net zero supporting data'!X183)+('Net zero supporting data'!X171*ManureNEF))*NtoN2O*kgtoGg,"ERROR"))</f>
        <v>0.36493026610070783</v>
      </c>
      <c r="AH667" s="94">
        <f>IF('Net zero activities &amp; levers'!$C$9="Off",'Activity data'!BA50*ManureNEF*NtoN2O*kgtoGg,IF('Net zero activities &amp; levers'!$C$9="On",(('Net zero supporting data'!Y159*'Net zero supporting data'!Y183)+('Net zero supporting data'!Y171*ManureNEF))*NtoN2O*kgtoGg,"ERROR"))</f>
        <v>0.36943270164140701</v>
      </c>
      <c r="AI667" s="94">
        <f>IF('Net zero activities &amp; levers'!$C$9="Off",'Activity data'!BB50*ManureNEF*NtoN2O*kgtoGg,IF('Net zero activities &amp; levers'!$C$9="On",(('Net zero supporting data'!Z159*'Net zero supporting data'!Z183)+('Net zero supporting data'!Z171*ManureNEF))*NtoN2O*kgtoGg,"ERROR"))</f>
        <v>0.37411211339943246</v>
      </c>
      <c r="AJ667" s="94">
        <f>IF('Net zero activities &amp; levers'!$C$9="Off",'Activity data'!BC50*ManureNEF*NtoN2O*kgtoGg,IF('Net zero activities &amp; levers'!$C$9="On",(('Net zero supporting data'!AA159*'Net zero supporting data'!AA183)+('Net zero supporting data'!AA171*ManureNEF))*NtoN2O*kgtoGg,"ERROR"))</f>
        <v>0.37924380129659491</v>
      </c>
      <c r="AK667" s="94">
        <f>IF('Net zero activities &amp; levers'!$C$9="Off",'Activity data'!BD50*ManureNEF*NtoN2O*kgtoGg,IF('Net zero activities &amp; levers'!$C$9="On",(('Net zero supporting data'!AB159*'Net zero supporting data'!AB183)+('Net zero supporting data'!AB171*ManureNEF))*NtoN2O*kgtoGg,"ERROR"))</f>
        <v>0.38405465079467876</v>
      </c>
      <c r="AL667" s="94">
        <f>IF('Net zero activities &amp; levers'!$C$9="Off",'Activity data'!BE50*ManureNEF*NtoN2O*kgtoGg,IF('Net zero activities &amp; levers'!$C$9="On",(('Net zero supporting data'!AC159*'Net zero supporting data'!AC183)+('Net zero supporting data'!AC171*ManureNEF))*NtoN2O*kgtoGg,"ERROR"))</f>
        <v>0.38892994169237471</v>
      </c>
      <c r="AM667" s="94">
        <f>IF('Net zero activities &amp; levers'!$C$9="Off",'Activity data'!BF50*ManureNEF*NtoN2O*kgtoGg,IF('Net zero activities &amp; levers'!$C$9="On",(('Net zero supporting data'!AD159*'Net zero supporting data'!AD183)+('Net zero supporting data'!AD171*ManureNEF))*NtoN2O*kgtoGg,"ERROR"))</f>
        <v>0.39388299479692029</v>
      </c>
      <c r="AN667" s="94">
        <f>IF('Net zero activities &amp; levers'!$C$9="Off",'Activity data'!BG50*ManureNEF*NtoN2O*kgtoGg,IF('Net zero activities &amp; levers'!$C$9="On",(('Net zero supporting data'!AE159*'Net zero supporting data'!AE183)+('Net zero supporting data'!AE171*ManureNEF))*NtoN2O*kgtoGg,"ERROR"))</f>
        <v>0.39899469569302537</v>
      </c>
      <c r="AO667" s="94">
        <f>IF('Net zero activities &amp; levers'!$C$9="Off",'Activity data'!BH50*ManureNEF*NtoN2O*kgtoGg,IF('Net zero activities &amp; levers'!$C$9="On",(('Net zero supporting data'!AF159*'Net zero supporting data'!AF183)+('Net zero supporting data'!AF171*ManureNEF))*NtoN2O*kgtoGg,"ERROR"))</f>
        <v>0.40387757253852202</v>
      </c>
      <c r="AP667" s="94">
        <f>IF('Net zero activities &amp; levers'!$C$9="Off",'Activity data'!BI50*ManureNEF*NtoN2O*kgtoGg,IF('Net zero activities &amp; levers'!$C$9="On",(('Net zero supporting data'!AG159*'Net zero supporting data'!AG183)+('Net zero supporting data'!AG171*ManureNEF))*NtoN2O*kgtoGg,"ERROR"))</f>
        <v>0.40893063326779094</v>
      </c>
      <c r="AQ667" s="94">
        <f>IF('Net zero activities &amp; levers'!$C$9="Off",'Activity data'!BJ50*ManureNEF*NtoN2O*kgtoGg,IF('Net zero activities &amp; levers'!$C$9="On",(('Net zero supporting data'!AH159*'Net zero supporting data'!AH183)+('Net zero supporting data'!AH171*ManureNEF))*NtoN2O*kgtoGg,"ERROR"))</f>
        <v>0.41417475515565388</v>
      </c>
      <c r="AR667" s="94">
        <f>IF('Net zero activities &amp; levers'!$C$9="Off",'Activity data'!BK50*ManureNEF*NtoN2O*kgtoGg,IF('Net zero activities &amp; levers'!$C$9="On",(('Net zero supporting data'!AI159*'Net zero supporting data'!AI183)+('Net zero supporting data'!AI171*ManureNEF))*NtoN2O*kgtoGg,"ERROR"))</f>
        <v>0.41963181941080846</v>
      </c>
      <c r="AS667" s="94">
        <f>IF('Net zero activities &amp; levers'!$C$9="Off",'Activity data'!BL50*ManureNEF*NtoN2O*kgtoGg,IF('Net zero activities &amp; levers'!$C$9="On",(('Net zero supporting data'!AJ159*'Net zero supporting data'!AJ183)+('Net zero supporting data'!AJ171*ManureNEF))*NtoN2O*kgtoGg,"ERROR"))</f>
        <v>0.42498476263894219</v>
      </c>
      <c r="AT667" s="94">
        <f>IF('Net zero activities &amp; levers'!$C$9="Off",'Activity data'!BM50*ManureNEF*NtoN2O*kgtoGg,IF('Net zero activities &amp; levers'!$C$9="On",(('Net zero supporting data'!AK159*'Net zero supporting data'!AK183)+('Net zero supporting data'!AK171*ManureNEF))*NtoN2O*kgtoGg,"ERROR"))</f>
        <v>0.42565479043680976</v>
      </c>
      <c r="AU667" s="94">
        <f>IF('Net zero activities &amp; levers'!$C$9="Off",'Activity data'!BN50*ManureNEF*NtoN2O*kgtoGg,IF('Net zero activities &amp; levers'!$C$9="On",(('Net zero supporting data'!AL159*'Net zero supporting data'!AL183)+('Net zero supporting data'!AL171*ManureNEF))*NtoN2O*kgtoGg,"ERROR"))</f>
        <v>0.42561916614602696</v>
      </c>
      <c r="AV667" s="94">
        <f>IF('Net zero activities &amp; levers'!$C$9="Off",'Activity data'!BO50*ManureNEF*NtoN2O*kgtoGg,IF('Net zero activities &amp; levers'!$C$9="On",(('Net zero supporting data'!AM159*'Net zero supporting data'!AM183)+('Net zero supporting data'!AM171*ManureNEF))*NtoN2O*kgtoGg,"ERROR"))</f>
        <v>0.42581274064971009</v>
      </c>
      <c r="AW667" s="94">
        <f>IF('Net zero activities &amp; levers'!$C$9="Off",'Activity data'!BP50*ManureNEF*NtoN2O*kgtoGg,IF('Net zero activities &amp; levers'!$C$9="On",(('Net zero supporting data'!AN159*'Net zero supporting data'!AN183)+('Net zero supporting data'!AN171*ManureNEF))*NtoN2O*kgtoGg,"ERROR"))</f>
        <v>0.42580283623699361</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0.93886323614541067</v>
      </c>
      <c r="T668" s="94">
        <f>IF('Net zero activities &amp; levers'!$C$9="Off",'Activity data'!AM51*ManureNEF*NtoN2O*kgtoGg,IF('Net zero activities &amp; levers'!$C$9="On",(('Net zero supporting data'!K160*'Net zero supporting data'!K183)+('Net zero supporting data'!K172*ManureNEF))*NtoN2O*kgtoGg,"ERROR"))</f>
        <v>0.94885081296305251</v>
      </c>
      <c r="U668" s="94">
        <f>IF('Net zero activities &amp; levers'!$C$9="Off",'Activity data'!AN51*ManureNEF*NtoN2O*kgtoGg,IF('Net zero activities &amp; levers'!$C$9="On",(('Net zero supporting data'!L160*'Net zero supporting data'!L183)+('Net zero supporting data'!L172*ManureNEF))*NtoN2O*kgtoGg,"ERROR"))</f>
        <v>0.95529907332330999</v>
      </c>
      <c r="V668" s="94">
        <f>IF('Net zero activities &amp; levers'!$C$9="Off",'Activity data'!AO51*ManureNEF*NtoN2O*kgtoGg,IF('Net zero activities &amp; levers'!$C$9="On",(('Net zero supporting data'!M160*'Net zero supporting data'!M183)+('Net zero supporting data'!M172*ManureNEF))*NtoN2O*kgtoGg,"ERROR"))</f>
        <v>0.96094688770159009</v>
      </c>
      <c r="W668" s="94">
        <f>IF('Net zero activities &amp; levers'!$C$9="Off",'Activity data'!AP51*ManureNEF*NtoN2O*kgtoGg,IF('Net zero activities &amp; levers'!$C$9="On",(('Net zero supporting data'!N160*'Net zero supporting data'!N183)+('Net zero supporting data'!N172*ManureNEF))*NtoN2O*kgtoGg,"ERROR"))</f>
        <v>0.96752860659948492</v>
      </c>
      <c r="X668" s="94">
        <f>IF('Net zero activities &amp; levers'!$C$9="Off",'Activity data'!AQ51*ManureNEF*NtoN2O*kgtoGg,IF('Net zero activities &amp; levers'!$C$9="On",(('Net zero supporting data'!O160*'Net zero supporting data'!O183)+('Net zero supporting data'!O172*ManureNEF))*NtoN2O*kgtoGg,"ERROR"))</f>
        <v>0.97526372920104831</v>
      </c>
      <c r="Y668" s="94">
        <f>IF('Net zero activities &amp; levers'!$C$9="Off",'Activity data'!AR51*ManureNEF*NtoN2O*kgtoGg,IF('Net zero activities &amp; levers'!$C$9="On",(('Net zero supporting data'!P160*'Net zero supporting data'!P183)+('Net zero supporting data'!P172*ManureNEF))*NtoN2O*kgtoGg,"ERROR"))</f>
        <v>0.98298988127088816</v>
      </c>
      <c r="Z668" s="94">
        <f>IF('Net zero activities &amp; levers'!$C$9="Off",'Activity data'!AS51*ManureNEF*NtoN2O*kgtoGg,IF('Net zero activities &amp; levers'!$C$9="On",(('Net zero supporting data'!Q160*'Net zero supporting data'!Q183)+('Net zero supporting data'!Q172*ManureNEF))*NtoN2O*kgtoGg,"ERROR"))</f>
        <v>0.99155931113191342</v>
      </c>
      <c r="AA668" s="94">
        <f>IF('Net zero activities &amp; levers'!$C$9="Off",'Activity data'!AT51*ManureNEF*NtoN2O*kgtoGg,IF('Net zero activities &amp; levers'!$C$9="On",(('Net zero supporting data'!R160*'Net zero supporting data'!R183)+('Net zero supporting data'!R172*ManureNEF))*NtoN2O*kgtoGg,"ERROR"))</f>
        <v>1.0001074753668973</v>
      </c>
      <c r="AB668" s="94">
        <f>IF('Net zero activities &amp; levers'!$C$9="Off",'Activity data'!AU51*ManureNEF*NtoN2O*kgtoGg,IF('Net zero activities &amp; levers'!$C$9="On",(('Net zero supporting data'!S160*'Net zero supporting data'!S183)+('Net zero supporting data'!S172*ManureNEF))*NtoN2O*kgtoGg,"ERROR"))</f>
        <v>1.0094497191762815</v>
      </c>
      <c r="AC668" s="94">
        <f>IF('Net zero activities &amp; levers'!$C$9="Off",'Activity data'!AV51*ManureNEF*NtoN2O*kgtoGg,IF('Net zero activities &amp; levers'!$C$9="On",(('Net zero supporting data'!T160*'Net zero supporting data'!T183)+('Net zero supporting data'!T172*ManureNEF))*NtoN2O*kgtoGg,"ERROR"))</f>
        <v>1.0188424972516561</v>
      </c>
      <c r="AD668" s="94">
        <f>IF('Net zero activities &amp; levers'!$C$9="Off",'Activity data'!AW51*ManureNEF*NtoN2O*kgtoGg,IF('Net zero activities &amp; levers'!$C$9="On",(('Net zero supporting data'!U160*'Net zero supporting data'!U183)+('Net zero supporting data'!U172*ManureNEF))*NtoN2O*kgtoGg,"ERROR"))</f>
        <v>1.0295990236879293</v>
      </c>
      <c r="AE668" s="94">
        <f>IF('Net zero activities &amp; levers'!$C$9="Off",'Activity data'!AX51*ManureNEF*NtoN2O*kgtoGg,IF('Net zero activities &amp; levers'!$C$9="On",(('Net zero supporting data'!V160*'Net zero supporting data'!V183)+('Net zero supporting data'!V172*ManureNEF))*NtoN2O*kgtoGg,"ERROR"))</f>
        <v>1.0410643263858015</v>
      </c>
      <c r="AF668" s="94">
        <f>IF('Net zero activities &amp; levers'!$C$9="Off",'Activity data'!AY51*ManureNEF*NtoN2O*kgtoGg,IF('Net zero activities &amp; levers'!$C$9="On",(('Net zero supporting data'!W160*'Net zero supporting data'!W183)+('Net zero supporting data'!W172*ManureNEF))*NtoN2O*kgtoGg,"ERROR"))</f>
        <v>1.0531777801520197</v>
      </c>
      <c r="AG668" s="94">
        <f>IF('Net zero activities &amp; levers'!$C$9="Off",'Activity data'!AZ51*ManureNEF*NtoN2O*kgtoGg,IF('Net zero activities &amp; levers'!$C$9="On",(('Net zero supporting data'!X160*'Net zero supporting data'!X183)+('Net zero supporting data'!X172*ManureNEF))*NtoN2O*kgtoGg,"ERROR"))</f>
        <v>1.0670454290173785</v>
      </c>
      <c r="AH668" s="94">
        <f>IF('Net zero activities &amp; levers'!$C$9="Off",'Activity data'!BA51*ManureNEF*NtoN2O*kgtoGg,IF('Net zero activities &amp; levers'!$C$9="On",(('Net zero supporting data'!Y160*'Net zero supporting data'!Y183)+('Net zero supporting data'!Y172*ManureNEF))*NtoN2O*kgtoGg,"ERROR"))</f>
        <v>1.0802104189056734</v>
      </c>
      <c r="AI668" s="94">
        <f>IF('Net zero activities &amp; levers'!$C$9="Off",'Activity data'!BB51*ManureNEF*NtoN2O*kgtoGg,IF('Net zero activities &amp; levers'!$C$9="On",(('Net zero supporting data'!Z160*'Net zero supporting data'!Z183)+('Net zero supporting data'!Z172*ManureNEF))*NtoN2O*kgtoGg,"ERROR"))</f>
        <v>1.0938928820793723</v>
      </c>
      <c r="AJ668" s="94">
        <f>IF('Net zero activities &amp; levers'!$C$9="Off",'Activity data'!BC51*ManureNEF*NtoN2O*kgtoGg,IF('Net zero activities &amp; levers'!$C$9="On",(('Net zero supporting data'!AA160*'Net zero supporting data'!AA183)+('Net zero supporting data'!AA172*ManureNEF))*NtoN2O*kgtoGg,"ERROR"))</f>
        <v>1.1088977874612125</v>
      </c>
      <c r="AK668" s="94">
        <f>IF('Net zero activities &amp; levers'!$C$9="Off",'Activity data'!BD51*ManureNEF*NtoN2O*kgtoGg,IF('Net zero activities &amp; levers'!$C$9="On",(('Net zero supporting data'!AB160*'Net zero supporting data'!AB183)+('Net zero supporting data'!AB172*ManureNEF))*NtoN2O*kgtoGg,"ERROR"))</f>
        <v>1.1229645707441436</v>
      </c>
      <c r="AL668" s="94">
        <f>IF('Net zero activities &amp; levers'!$C$9="Off",'Activity data'!BE51*ManureNEF*NtoN2O*kgtoGg,IF('Net zero activities &amp; levers'!$C$9="On",(('Net zero supporting data'!AC160*'Net zero supporting data'!AC183)+('Net zero supporting data'!AC172*ManureNEF))*NtoN2O*kgtoGg,"ERROR"))</f>
        <v>1.1372197787955385</v>
      </c>
      <c r="AM668" s="94">
        <f>IF('Net zero activities &amp; levers'!$C$9="Off",'Activity data'!BF51*ManureNEF*NtoN2O*kgtoGg,IF('Net zero activities &amp; levers'!$C$9="On",(('Net zero supporting data'!AD160*'Net zero supporting data'!AD183)+('Net zero supporting data'!AD172*ManureNEF))*NtoN2O*kgtoGg,"ERROR"))</f>
        <v>1.1517023612663144</v>
      </c>
      <c r="AN668" s="94">
        <f>IF('Net zero activities &amp; levers'!$C$9="Off",'Activity data'!BG51*ManureNEF*NtoN2O*kgtoGg,IF('Net zero activities &amp; levers'!$C$9="On",(('Net zero supporting data'!AE160*'Net zero supporting data'!AE183)+('Net zero supporting data'!AE172*ManureNEF))*NtoN2O*kgtoGg,"ERROR"))</f>
        <v>1.1666488252414009</v>
      </c>
      <c r="AO668" s="94">
        <f>IF('Net zero activities &amp; levers'!$C$9="Off",'Activity data'!BH51*ManureNEF*NtoN2O*kgtoGg,IF('Net zero activities &amp; levers'!$C$9="On",(('Net zero supporting data'!AF160*'Net zero supporting data'!AF183)+('Net zero supporting data'!AF172*ManureNEF))*NtoN2O*kgtoGg,"ERROR"))</f>
        <v>1.1809262143823829</v>
      </c>
      <c r="AP668" s="94">
        <f>IF('Net zero activities &amp; levers'!$C$9="Off",'Activity data'!BI51*ManureNEF*NtoN2O*kgtoGg,IF('Net zero activities &amp; levers'!$C$9="On",(('Net zero supporting data'!AG160*'Net zero supporting data'!AG183)+('Net zero supporting data'!AG172*ManureNEF))*NtoN2O*kgtoGg,"ERROR"))</f>
        <v>1.1957012162240381</v>
      </c>
      <c r="AQ668" s="94">
        <f>IF('Net zero activities &amp; levers'!$C$9="Off",'Activity data'!BJ51*ManureNEF*NtoN2O*kgtoGg,IF('Net zero activities &amp; levers'!$C$9="On",(('Net zero supporting data'!AH160*'Net zero supporting data'!AH183)+('Net zero supporting data'!AH172*ManureNEF))*NtoN2O*kgtoGg,"ERROR"))</f>
        <v>1.2110348753075793</v>
      </c>
      <c r="AR668" s="94">
        <f>IF('Net zero activities &amp; levers'!$C$9="Off",'Activity data'!BK51*ManureNEF*NtoN2O*kgtoGg,IF('Net zero activities &amp; levers'!$C$9="On",(('Net zero supporting data'!AI160*'Net zero supporting data'!AI183)+('Net zero supporting data'!AI172*ManureNEF))*NtoN2O*kgtoGg,"ERROR"))</f>
        <v>1.2269911716475213</v>
      </c>
      <c r="AS668" s="94">
        <f>IF('Net zero activities &amp; levers'!$C$9="Off",'Activity data'!BL51*ManureNEF*NtoN2O*kgtoGg,IF('Net zero activities &amp; levers'!$C$9="On",(('Net zero supporting data'!AJ160*'Net zero supporting data'!AJ183)+('Net zero supporting data'!AJ172*ManureNEF))*NtoN2O*kgtoGg,"ERROR"))</f>
        <v>1.2426430211485251</v>
      </c>
      <c r="AT668" s="94">
        <f>IF('Net zero activities &amp; levers'!$C$9="Off",'Activity data'!BM51*ManureNEF*NtoN2O*kgtoGg,IF('Net zero activities &amp; levers'!$C$9="On",(('Net zero supporting data'!AK160*'Net zero supporting data'!AK183)+('Net zero supporting data'!AK172*ManureNEF))*NtoN2O*kgtoGg,"ERROR"))</f>
        <v>1.244602162840631</v>
      </c>
      <c r="AU668" s="94">
        <f>IF('Net zero activities &amp; levers'!$C$9="Off",'Activity data'!BN51*ManureNEF*NtoN2O*kgtoGg,IF('Net zero activities &amp; levers'!$C$9="On",(('Net zero supporting data'!AL160*'Net zero supporting data'!AL183)+('Net zero supporting data'!AL172*ManureNEF))*NtoN2O*kgtoGg,"ERROR"))</f>
        <v>1.2444979984558897</v>
      </c>
      <c r="AV668" s="94">
        <f>IF('Net zero activities &amp; levers'!$C$9="Off",'Activity data'!BO51*ManureNEF*NtoN2O*kgtoGg,IF('Net zero activities &amp; levers'!$C$9="On",(('Net zero supporting data'!AM160*'Net zero supporting data'!AM183)+('Net zero supporting data'!AM172*ManureNEF))*NtoN2O*kgtoGg,"ERROR"))</f>
        <v>1.2450640046453363</v>
      </c>
      <c r="AW668" s="94">
        <f>IF('Net zero activities &amp; levers'!$C$9="Off",'Activity data'!BP51*ManureNEF*NtoN2O*kgtoGg,IF('Net zero activities &amp; levers'!$C$9="On",(('Net zero supporting data'!AN160*'Net zero supporting data'!AN183)+('Net zero supporting data'!AN172*ManureNEF))*NtoN2O*kgtoGg,"ERROR"))</f>
        <v>1.2450350444321179</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5.022388946097886E-2</v>
      </c>
      <c r="T669" s="94">
        <f>IF('Net zero activities &amp; levers'!$C$9="Off",'Activity data'!AM52*ManureNEF*NtoN2O*kgtoGg,IF('Net zero activities &amp; levers'!$C$9="On",(('Net zero supporting data'!K161*'Net zero supporting data'!K183)+('Net zero supporting data'!K173*ManureNEF))*NtoN2O*kgtoGg,"ERROR"))</f>
        <v>5.0758168506914968E-2</v>
      </c>
      <c r="U669" s="94">
        <f>IF('Net zero activities &amp; levers'!$C$9="Off",'Activity data'!AN52*ManureNEF*NtoN2O*kgtoGg,IF('Net zero activities &amp; levers'!$C$9="On",(('Net zero supporting data'!L161*'Net zero supporting data'!L183)+('Net zero supporting data'!L173*ManureNEF))*NtoN2O*kgtoGg,"ERROR"))</f>
        <v>5.1103114078411428E-2</v>
      </c>
      <c r="V669" s="94">
        <f>IF('Net zero activities &amp; levers'!$C$9="Off",'Activity data'!AO52*ManureNEF*NtoN2O*kgtoGg,IF('Net zero activities &amp; levers'!$C$9="On",(('Net zero supporting data'!M161*'Net zero supporting data'!M183)+('Net zero supporting data'!M173*ManureNEF))*NtoN2O*kgtoGg,"ERROR"))</f>
        <v>5.1405240303095054E-2</v>
      </c>
      <c r="W669" s="94">
        <f>IF('Net zero activities &amp; levers'!$C$9="Off",'Activity data'!AP52*ManureNEF*NtoN2O*kgtoGg,IF('Net zero activities &amp; levers'!$C$9="On",(('Net zero supporting data'!N161*'Net zero supporting data'!N183)+('Net zero supporting data'!N173*ManureNEF))*NtoN2O*kgtoGg,"ERROR"))</f>
        <v>5.1757325153864435E-2</v>
      </c>
      <c r="X669" s="94">
        <f>IF('Net zero activities &amp; levers'!$C$9="Off",'Activity data'!AQ52*ManureNEF*NtoN2O*kgtoGg,IF('Net zero activities &amp; levers'!$C$9="On",(('Net zero supporting data'!O161*'Net zero supporting data'!O183)+('Net zero supporting data'!O173*ManureNEF))*NtoN2O*kgtoGg,"ERROR"))</f>
        <v>5.2171110599445417E-2</v>
      </c>
      <c r="Y669" s="94">
        <f>IF('Net zero activities &amp; levers'!$C$9="Off",'Activity data'!AR52*ManureNEF*NtoN2O*kgtoGg,IF('Net zero activities &amp; levers'!$C$9="On",(('Net zero supporting data'!P161*'Net zero supporting data'!P183)+('Net zero supporting data'!P173*ManureNEF))*NtoN2O*kgtoGg,"ERROR"))</f>
        <v>5.2584416172158512E-2</v>
      </c>
      <c r="Z669" s="94">
        <f>IF('Net zero activities &amp; levers'!$C$9="Off",'Activity data'!AS52*ManureNEF*NtoN2O*kgtoGg,IF('Net zero activities &amp; levers'!$C$9="On",(('Net zero supporting data'!Q161*'Net zero supporting data'!Q183)+('Net zero supporting data'!Q173*ManureNEF))*NtoN2O*kgtoGg,"ERROR"))</f>
        <v>5.3042832351974815E-2</v>
      </c>
      <c r="AA669" s="94">
        <f>IF('Net zero activities &amp; levers'!$C$9="Off",'Activity data'!AT52*ManureNEF*NtoN2O*kgtoGg,IF('Net zero activities &amp; levers'!$C$9="On",(('Net zero supporting data'!R161*'Net zero supporting data'!R183)+('Net zero supporting data'!R173*ManureNEF))*NtoN2O*kgtoGg,"ERROR"))</f>
        <v>5.3500110940701687E-2</v>
      </c>
      <c r="AB669" s="94">
        <f>IF('Net zero activities &amp; levers'!$C$9="Off",'Activity data'!AU52*ManureNEF*NtoN2O*kgtoGg,IF('Net zero activities &amp; levers'!$C$9="On",(('Net zero supporting data'!S161*'Net zero supporting data'!S183)+('Net zero supporting data'!S173*ManureNEF))*NtoN2O*kgtoGg,"ERROR"))</f>
        <v>5.3999868309332275E-2</v>
      </c>
      <c r="AC669" s="94">
        <f>IF('Net zero activities &amp; levers'!$C$9="Off",'Activity data'!AV52*ManureNEF*NtoN2O*kgtoGg,IF('Net zero activities &amp; levers'!$C$9="On",(('Net zero supporting data'!T161*'Net zero supporting data'!T183)+('Net zero supporting data'!T173*ManureNEF))*NtoN2O*kgtoGg,"ERROR"))</f>
        <v>5.4502328976261692E-2</v>
      </c>
      <c r="AD669" s="94">
        <f>IF('Net zero activities &amp; levers'!$C$9="Off",'Activity data'!AW52*ManureNEF*NtoN2O*kgtoGg,IF('Net zero activities &amp; levers'!$C$9="On",(('Net zero supporting data'!U161*'Net zero supporting data'!U183)+('Net zero supporting data'!U173*ManureNEF))*NtoN2O*kgtoGg,"ERROR"))</f>
        <v>5.5077742491160264E-2</v>
      </c>
      <c r="AE669" s="94">
        <f>IF('Net zero activities &amp; levers'!$C$9="Off",'Activity data'!AX52*ManureNEF*NtoN2O*kgtoGg,IF('Net zero activities &amp; levers'!$C$9="On",(('Net zero supporting data'!V161*'Net zero supporting data'!V183)+('Net zero supporting data'!V173*ManureNEF))*NtoN2O*kgtoGg,"ERROR"))</f>
        <v>5.5691071539700619E-2</v>
      </c>
      <c r="AF669" s="94">
        <f>IF('Net zero activities &amp; levers'!$C$9="Off",'Activity data'!AY52*ManureNEF*NtoN2O*kgtoGg,IF('Net zero activities &amp; levers'!$C$9="On",(('Net zero supporting data'!W161*'Net zero supporting data'!W183)+('Net zero supporting data'!W173*ManureNEF))*NtoN2O*kgtoGg,"ERROR"))</f>
        <v>5.633907301587196E-2</v>
      </c>
      <c r="AG669" s="94">
        <f>IF('Net zero activities &amp; levers'!$C$9="Off",'Activity data'!AZ52*ManureNEF*NtoN2O*kgtoGg,IF('Net zero activities &amp; levers'!$C$9="On",(('Net zero supporting data'!X161*'Net zero supporting data'!X183)+('Net zero supporting data'!X173*ManureNEF))*NtoN2O*kgtoGg,"ERROR"))</f>
        <v>5.7080914039019208E-2</v>
      </c>
      <c r="AH669" s="94">
        <f>IF('Net zero activities &amp; levers'!$C$9="Off",'Activity data'!BA52*ManureNEF*NtoN2O*kgtoGg,IF('Net zero activities &amp; levers'!$C$9="On",(('Net zero supporting data'!Y161*'Net zero supporting data'!Y183)+('Net zero supporting data'!Y173*ManureNEF))*NtoN2O*kgtoGg,"ERROR"))</f>
        <v>5.7785166768755676E-2</v>
      </c>
      <c r="AI669" s="94">
        <f>IF('Net zero activities &amp; levers'!$C$9="Off",'Activity data'!BB52*ManureNEF*NtoN2O*kgtoGg,IF('Net zero activities &amp; levers'!$C$9="On",(('Net zero supporting data'!Z161*'Net zero supporting data'!Z183)+('Net zero supporting data'!Z173*ManureNEF))*NtoN2O*kgtoGg,"ERROR"))</f>
        <v>5.8517101401547436E-2</v>
      </c>
      <c r="AJ669" s="94">
        <f>IF('Net zero activities &amp; levers'!$C$9="Off",'Activity data'!BC52*ManureNEF*NtoN2O*kgtoGg,IF('Net zero activities &amp; levers'!$C$9="On",(('Net zero supporting data'!AA161*'Net zero supporting data'!AA183)+('Net zero supporting data'!AA173*ManureNEF))*NtoN2O*kgtoGg,"ERROR"))</f>
        <v>5.9319779236035861E-2</v>
      </c>
      <c r="AK669" s="94">
        <f>IF('Net zero activities &amp; levers'!$C$9="Off",'Activity data'!BD52*ManureNEF*NtoN2O*kgtoGg,IF('Net zero activities &amp; levers'!$C$9="On",(('Net zero supporting data'!AB161*'Net zero supporting data'!AB183)+('Net zero supporting data'!AB173*ManureNEF))*NtoN2O*kgtoGg,"ERROR"))</f>
        <v>6.0072272827726626E-2</v>
      </c>
      <c r="AL669" s="94">
        <f>IF('Net zero activities &amp; levers'!$C$9="Off",'Activity data'!BE52*ManureNEF*NtoN2O*kgtoGg,IF('Net zero activities &amp; levers'!$C$9="On",(('Net zero supporting data'!AC161*'Net zero supporting data'!AC183)+('Net zero supporting data'!AC173*ManureNEF))*NtoN2O*kgtoGg,"ERROR"))</f>
        <v>6.0834846082118733E-2</v>
      </c>
      <c r="AM669" s="94">
        <f>IF('Net zero activities &amp; levers'!$C$9="Off",'Activity data'!BF52*ManureNEF*NtoN2O*kgtoGg,IF('Net zero activities &amp; levers'!$C$9="On",(('Net zero supporting data'!AD161*'Net zero supporting data'!AD183)+('Net zero supporting data'!AD173*ManureNEF))*NtoN2O*kgtoGg,"ERROR"))</f>
        <v>6.1609582585923126E-2</v>
      </c>
      <c r="AN669" s="94">
        <f>IF('Net zero activities &amp; levers'!$C$9="Off",'Activity data'!BG52*ManureNEF*NtoN2O*kgtoGg,IF('Net zero activities &amp; levers'!$C$9="On",(('Net zero supporting data'!AE161*'Net zero supporting data'!AE183)+('Net zero supporting data'!AE173*ManureNEF))*NtoN2O*kgtoGg,"ERROR"))</f>
        <v>6.2409134134665374E-2</v>
      </c>
      <c r="AO669" s="94">
        <f>IF('Net zero activities &amp; levers'!$C$9="Off",'Activity data'!BH52*ManureNEF*NtoN2O*kgtoGg,IF('Net zero activities &amp; levers'!$C$9="On",(('Net zero supporting data'!AF161*'Net zero supporting data'!AF183)+('Net zero supporting data'!AF173*ManureNEF))*NtoN2O*kgtoGg,"ERROR"))</f>
        <v>6.3172893952284884E-2</v>
      </c>
      <c r="AP669" s="94">
        <f>IF('Net zero activities &amp; levers'!$C$9="Off",'Activity data'!BI52*ManureNEF*NtoN2O*kgtoGg,IF('Net zero activities &amp; levers'!$C$9="On",(('Net zero supporting data'!AG161*'Net zero supporting data'!AG183)+('Net zero supporting data'!AG173*ManureNEF))*NtoN2O*kgtoGg,"ERROR"))</f>
        <v>6.3963273243658164E-2</v>
      </c>
      <c r="AQ669" s="94">
        <f>IF('Net zero activities &amp; levers'!$C$9="Off",'Activity data'!BJ52*ManureNEF*NtoN2O*kgtoGg,IF('Net zero activities &amp; levers'!$C$9="On",(('Net zero supporting data'!AH161*'Net zero supporting data'!AH183)+('Net zero supporting data'!AH173*ManureNEF))*NtoN2O*kgtoGg,"ERROR"))</f>
        <v>6.4783537547547509E-2</v>
      </c>
      <c r="AR669" s="94">
        <f>IF('Net zero activities &amp; levers'!$C$9="Off",'Activity data'!BK52*ManureNEF*NtoN2O*kgtoGg,IF('Net zero activities &amp; levers'!$C$9="On",(('Net zero supporting data'!AI161*'Net zero supporting data'!AI183)+('Net zero supporting data'!AI173*ManureNEF))*NtoN2O*kgtoGg,"ERROR"))</f>
        <v>6.5637109433985444E-2</v>
      </c>
      <c r="AS669" s="94">
        <f>IF('Net zero activities &amp; levers'!$C$9="Off",'Activity data'!BL52*ManureNEF*NtoN2O*kgtoGg,IF('Net zero activities &amp; levers'!$C$9="On",(('Net zero supporting data'!AJ161*'Net zero supporting data'!AJ183)+('Net zero supporting data'!AJ173*ManureNEF))*NtoN2O*kgtoGg,"ERROR"))</f>
        <v>6.6474395131128822E-2</v>
      </c>
      <c r="AT669" s="94">
        <f>IF('Net zero activities &amp; levers'!$C$9="Off",'Activity data'!BM52*ManureNEF*NtoN2O*kgtoGg,IF('Net zero activities &amp; levers'!$C$9="On",(('Net zero supporting data'!AK161*'Net zero supporting data'!AK183)+('Net zero supporting data'!AK173*ManureNEF))*NtoN2O*kgtoGg,"ERROR"))</f>
        <v>6.6579198165260492E-2</v>
      </c>
      <c r="AU669" s="94">
        <f>IF('Net zero activities &amp; levers'!$C$9="Off",'Activity data'!BN52*ManureNEF*NtoN2O*kgtoGg,IF('Net zero activities &amp; levers'!$C$9="On",(('Net zero supporting data'!AL161*'Net zero supporting data'!AL183)+('Net zero supporting data'!AL173*ManureNEF))*NtoN2O*kgtoGg,"ERROR"))</f>
        <v>6.6573625957995791E-2</v>
      </c>
      <c r="AV669" s="94">
        <f>IF('Net zero activities &amp; levers'!$C$9="Off",'Activity data'!BO52*ManureNEF*NtoN2O*kgtoGg,IF('Net zero activities &amp; levers'!$C$9="On",(('Net zero supporting data'!AM161*'Net zero supporting data'!AM183)+('Net zero supporting data'!AM173*ManureNEF))*NtoN2O*kgtoGg,"ERROR"))</f>
        <v>6.6603904097770117E-2</v>
      </c>
      <c r="AW669" s="94">
        <f>IF('Net zero activities &amp; levers'!$C$9="Off",'Activity data'!BP52*ManureNEF*NtoN2O*kgtoGg,IF('Net zero activities &amp; levers'!$C$9="On",(('Net zero supporting data'!AN161*'Net zero supporting data'!AN183)+('Net zero supporting data'!AN173*ManureNEF))*NtoN2O*kgtoGg,"ERROR"))</f>
        <v>6.6602354889651771E-2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0.3211051307968153</v>
      </c>
      <c r="T670" s="94">
        <f>IF('Net zero activities &amp; levers'!$C$9="Off",'Activity data'!AM53*ManureNEF*NtoN2O*kgtoGg,IF('Net zero activities &amp; levers'!$C$9="On",(('Net zero supporting data'!K162*'Net zero supporting data'!K183)+('Net zero supporting data'!K174*ManureNEF))*NtoN2O*kgtoGg,"ERROR"))</f>
        <v>0.32629980914658957</v>
      </c>
      <c r="U670" s="94">
        <f>IF('Net zero activities &amp; levers'!$C$9="Off",'Activity data'!AN53*ManureNEF*NtoN2O*kgtoGg,IF('Net zero activities &amp; levers'!$C$9="On",(('Net zero supporting data'!L162*'Net zero supporting data'!L183)+('Net zero supporting data'!L174*ManureNEF))*NtoN2O*kgtoGg,"ERROR"))</f>
        <v>0.32742452889570689</v>
      </c>
      <c r="V670" s="94">
        <f>IF('Net zero activities &amp; levers'!$C$9="Off",'Activity data'!AO53*ManureNEF*NtoN2O*kgtoGg,IF('Net zero activities &amp; levers'!$C$9="On",(('Net zero supporting data'!M162*'Net zero supporting data'!M183)+('Net zero supporting data'!M174*ManureNEF))*NtoN2O*kgtoGg,"ERROR"))</f>
        <v>0.32749603015431444</v>
      </c>
      <c r="W670" s="94">
        <f>IF('Net zero activities &amp; levers'!$C$9="Off",'Activity data'!AP53*ManureNEF*NtoN2O*kgtoGg,IF('Net zero activities &amp; levers'!$C$9="On",(('Net zero supporting data'!N162*'Net zero supporting data'!N183)+('Net zero supporting data'!N174*ManureNEF))*NtoN2O*kgtoGg,"ERROR"))</f>
        <v>0.32833171238494757</v>
      </c>
      <c r="X670" s="94">
        <f>IF('Net zero activities &amp; levers'!$C$9="Off",'Activity data'!AQ53*ManureNEF*NtoN2O*kgtoGg,IF('Net zero activities &amp; levers'!$C$9="On",(('Net zero supporting data'!O162*'Net zero supporting data'!O183)+('Net zero supporting data'!O174*ManureNEF))*NtoN2O*kgtoGg,"ERROR"))</f>
        <v>0.33012210463931546</v>
      </c>
      <c r="Y670" s="94">
        <f>IF('Net zero activities &amp; levers'!$C$9="Off",'Activity data'!AR53*ManureNEF*NtoN2O*kgtoGg,IF('Net zero activities &amp; levers'!$C$9="On",(('Net zero supporting data'!P162*'Net zero supporting data'!P183)+('Net zero supporting data'!P174*ManureNEF))*NtoN2O*kgtoGg,"ERROR"))</f>
        <v>0.33232065310296099</v>
      </c>
      <c r="Z670" s="94">
        <f>IF('Net zero activities &amp; levers'!$C$9="Off",'Activity data'!AS53*ManureNEF*NtoN2O*kgtoGg,IF('Net zero activities &amp; levers'!$C$9="On",(('Net zero supporting data'!Q162*'Net zero supporting data'!Q183)+('Net zero supporting data'!Q174*ManureNEF))*NtoN2O*kgtoGg,"ERROR"))</f>
        <v>0.33511653092135701</v>
      </c>
      <c r="AA670" s="94">
        <f>IF('Net zero activities &amp; levers'!$C$9="Off",'Activity data'!AT53*ManureNEF*NtoN2O*kgtoGg,IF('Net zero activities &amp; levers'!$C$9="On",(('Net zero supporting data'!R162*'Net zero supporting data'!R183)+('Net zero supporting data'!R174*ManureNEF))*NtoN2O*kgtoGg,"ERROR"))</f>
        <v>0.3376550052300456</v>
      </c>
      <c r="AB670" s="94">
        <f>IF('Net zero activities &amp; levers'!$C$9="Off",'Activity data'!AU53*ManureNEF*NtoN2O*kgtoGg,IF('Net zero activities &amp; levers'!$C$9="On",(('Net zero supporting data'!S162*'Net zero supporting data'!S183)+('Net zero supporting data'!S174*ManureNEF))*NtoN2O*kgtoGg,"ERROR"))</f>
        <v>0.34071898728992239</v>
      </c>
      <c r="AC670" s="94">
        <f>IF('Net zero activities &amp; levers'!$C$9="Off",'Activity data'!AV53*ManureNEF*NtoN2O*kgtoGg,IF('Net zero activities &amp; levers'!$C$9="On",(('Net zero supporting data'!T162*'Net zero supporting data'!T183)+('Net zero supporting data'!T174*ManureNEF))*NtoN2O*kgtoGg,"ERROR"))</f>
        <v>0.34359242997089789</v>
      </c>
      <c r="AD670" s="94">
        <f>IF('Net zero activities &amp; levers'!$C$9="Off",'Activity data'!AW53*ManureNEF*NtoN2O*kgtoGg,IF('Net zero activities &amp; levers'!$C$9="On",(('Net zero supporting data'!U162*'Net zero supporting data'!U183)+('Net zero supporting data'!U174*ManureNEF))*NtoN2O*kgtoGg,"ERROR"))</f>
        <v>0.3450468089428213</v>
      </c>
      <c r="AE670" s="94">
        <f>IF('Net zero activities &amp; levers'!$C$9="Off",'Activity data'!AX53*ManureNEF*NtoN2O*kgtoGg,IF('Net zero activities &amp; levers'!$C$9="On",(('Net zero supporting data'!V162*'Net zero supporting data'!V183)+('Net zero supporting data'!V174*ManureNEF))*NtoN2O*kgtoGg,"ERROR"))</f>
        <v>0.34674678745950149</v>
      </c>
      <c r="AF670" s="94">
        <f>IF('Net zero activities &amp; levers'!$C$9="Off",'Activity data'!AY53*ManureNEF*NtoN2O*kgtoGg,IF('Net zero activities &amp; levers'!$C$9="On",(('Net zero supporting data'!W162*'Net zero supporting data'!W183)+('Net zero supporting data'!W174*ManureNEF))*NtoN2O*kgtoGg,"ERROR"))</f>
        <v>0.34860871277668409</v>
      </c>
      <c r="AG670" s="94">
        <f>IF('Net zero activities &amp; levers'!$C$9="Off",'Activity data'!AZ53*ManureNEF*NtoN2O*kgtoGg,IF('Net zero activities &amp; levers'!$C$9="On",(('Net zero supporting data'!X162*'Net zero supporting data'!X183)+('Net zero supporting data'!X174*ManureNEF))*NtoN2O*kgtoGg,"ERROR"))</f>
        <v>0.35154501529113319</v>
      </c>
      <c r="AH670" s="94">
        <f>IF('Net zero activities &amp; levers'!$C$9="Off",'Activity data'!BA53*ManureNEF*NtoN2O*kgtoGg,IF('Net zero activities &amp; levers'!$C$9="On",(('Net zero supporting data'!Y162*'Net zero supporting data'!Y183)+('Net zero supporting data'!Y174*ManureNEF))*NtoN2O*kgtoGg,"ERROR"))</f>
        <v>0.35342544830080913</v>
      </c>
      <c r="AI670" s="94">
        <f>IF('Net zero activities &amp; levers'!$C$9="Off",'Activity data'!BB53*ManureNEF*NtoN2O*kgtoGg,IF('Net zero activities &amp; levers'!$C$9="On",(('Net zero supporting data'!Z162*'Net zero supporting data'!Z183)+('Net zero supporting data'!Z174*ManureNEF))*NtoN2O*kgtoGg,"ERROR"))</f>
        <v>0.35569337430763925</v>
      </c>
      <c r="AJ670" s="94">
        <f>IF('Net zero activities &amp; levers'!$C$9="Off",'Activity data'!BC53*ManureNEF*NtoN2O*kgtoGg,IF('Net zero activities &amp; levers'!$C$9="On",(('Net zero supporting data'!AA162*'Net zero supporting data'!AA183)+('Net zero supporting data'!AA174*ManureNEF))*NtoN2O*kgtoGg,"ERROR"))</f>
        <v>0.35854905837825068</v>
      </c>
      <c r="AK670" s="94">
        <f>IF('Net zero activities &amp; levers'!$C$9="Off",'Activity data'!BD53*ManureNEF*NtoN2O*kgtoGg,IF('Net zero activities &amp; levers'!$C$9="On",(('Net zero supporting data'!AB162*'Net zero supporting data'!AB183)+('Net zero supporting data'!AB174*ManureNEF))*NtoN2O*kgtoGg,"ERROR"))</f>
        <v>0.36018592393981635</v>
      </c>
      <c r="AL670" s="94">
        <f>IF('Net zero activities &amp; levers'!$C$9="Off",'Activity data'!BE53*ManureNEF*NtoN2O*kgtoGg,IF('Net zero activities &amp; levers'!$C$9="On",(('Net zero supporting data'!AC162*'Net zero supporting data'!AC183)+('Net zero supporting data'!AC174*ManureNEF))*NtoN2O*kgtoGg,"ERROR"))</f>
        <v>0.36151643092820246</v>
      </c>
      <c r="AM670" s="94">
        <f>IF('Net zero activities &amp; levers'!$C$9="Off",'Activity data'!BF53*ManureNEF*NtoN2O*kgtoGg,IF('Net zero activities &amp; levers'!$C$9="On",(('Net zero supporting data'!AD162*'Net zero supporting data'!AD183)+('Net zero supporting data'!AD174*ManureNEF))*NtoN2O*kgtoGg,"ERROR"))</f>
        <v>0.36256946478976249</v>
      </c>
      <c r="AN670" s="94">
        <f>IF('Net zero activities &amp; levers'!$C$9="Off",'Activity data'!BG53*ManureNEF*NtoN2O*kgtoGg,IF('Net zero activities &amp; levers'!$C$9="On",(('Net zero supporting data'!AE162*'Net zero supporting data'!AE183)+('Net zero supporting data'!AE174*ManureNEF))*NtoN2O*kgtoGg,"ERROR"))</f>
        <v>0.36569795335814526</v>
      </c>
      <c r="AO670" s="94">
        <f>IF('Net zero activities &amp; levers'!$C$9="Off",'Activity data'!BH53*ManureNEF*NtoN2O*kgtoGg,IF('Net zero activities &amp; levers'!$C$9="On",(('Net zero supporting data'!AF162*'Net zero supporting data'!AF183)+('Net zero supporting data'!AF174*ManureNEF))*NtoN2O*kgtoGg,"ERROR"))</f>
        <v>0.36797828035026048</v>
      </c>
      <c r="AP670" s="94">
        <f>IF('Net zero activities &amp; levers'!$C$9="Off",'Activity data'!BI53*ManureNEF*NtoN2O*kgtoGg,IF('Net zero activities &amp; levers'!$C$9="On",(('Net zero supporting data'!AG162*'Net zero supporting data'!AG183)+('Net zero supporting data'!AG174*ManureNEF))*NtoN2O*kgtoGg,"ERROR"))</f>
        <v>0.37025150474806157</v>
      </c>
      <c r="AQ670" s="94">
        <f>IF('Net zero activities &amp; levers'!$C$9="Off",'Activity data'!BJ53*ManureNEF*NtoN2O*kgtoGg,IF('Net zero activities &amp; levers'!$C$9="On",(('Net zero supporting data'!AH162*'Net zero supporting data'!AH183)+('Net zero supporting data'!AH174*ManureNEF))*NtoN2O*kgtoGg,"ERROR"))</f>
        <v>0.37254510388238549</v>
      </c>
      <c r="AR670" s="94">
        <f>IF('Net zero activities &amp; levers'!$C$9="Off",'Activity data'!BK53*ManureNEF*NtoN2O*kgtoGg,IF('Net zero activities &amp; levers'!$C$9="On",(('Net zero supporting data'!AI162*'Net zero supporting data'!AI183)+('Net zero supporting data'!AI174*ManureNEF))*NtoN2O*kgtoGg,"ERROR"))</f>
        <v>0.37488517609095873</v>
      </c>
      <c r="AS670" s="94">
        <f>IF('Net zero activities &amp; levers'!$C$9="Off",'Activity data'!BL53*ManureNEF*NtoN2O*kgtoGg,IF('Net zero activities &amp; levers'!$C$9="On",(('Net zero supporting data'!AJ162*'Net zero supporting data'!AJ183)+('Net zero supporting data'!AJ174*ManureNEF))*NtoN2O*kgtoGg,"ERROR"))</f>
        <v>0.37695584620034367</v>
      </c>
      <c r="AT670" s="94">
        <f>IF('Net zero activities &amp; levers'!$C$9="Off",'Activity data'!BM53*ManureNEF*NtoN2O*kgtoGg,IF('Net zero activities &amp; levers'!$C$9="On",(('Net zero supporting data'!AK162*'Net zero supporting data'!AK183)+('Net zero supporting data'!AK174*ManureNEF))*NtoN2O*kgtoGg,"ERROR"))</f>
        <v>0.37000533335578462</v>
      </c>
      <c r="AU670" s="94">
        <f>IF('Net zero activities &amp; levers'!$C$9="Off",'Activity data'!BN53*ManureNEF*NtoN2O*kgtoGg,IF('Net zero activities &amp; levers'!$C$9="On",(('Net zero supporting data'!AL162*'Net zero supporting data'!AL183)+('Net zero supporting data'!AL174*ManureNEF))*NtoN2O*kgtoGg,"ERROR"))</f>
        <v>0.36179439525146212</v>
      </c>
      <c r="AV670" s="94">
        <f>IF('Net zero activities &amp; levers'!$C$9="Off",'Activity data'!BO53*ManureNEF*NtoN2O*kgtoGg,IF('Net zero activities &amp; levers'!$C$9="On",(('Net zero supporting data'!AM162*'Net zero supporting data'!AM183)+('Net zero supporting data'!AM174*ManureNEF))*NtoN2O*kgtoGg,"ERROR"))</f>
        <v>0.35406056810812181</v>
      </c>
      <c r="AW670" s="94">
        <f>IF('Net zero activities &amp; levers'!$C$9="Off",'Activity data'!BP53*ManureNEF*NtoN2O*kgtoGg,IF('Net zero activities &amp; levers'!$C$9="On",(('Net zero supporting data'!AN162*'Net zero supporting data'!AN183)+('Net zero supporting data'!AN174*ManureNEF))*NtoN2O*kgtoGg,"ERROR"))</f>
        <v>0.3460290882482005</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2.1355901515471039</v>
      </c>
      <c r="T671" s="22">
        <f t="shared" si="145"/>
        <v>2.1701386618642835</v>
      </c>
      <c r="U671" s="22">
        <f t="shared" si="145"/>
        <v>2.177618892446413</v>
      </c>
      <c r="V671" s="22">
        <f t="shared" si="145"/>
        <v>2.1780944294872784</v>
      </c>
      <c r="W671" s="22">
        <f t="shared" si="145"/>
        <v>2.1836523436107127</v>
      </c>
      <c r="X671" s="22">
        <f t="shared" si="145"/>
        <v>2.1955597960277635</v>
      </c>
      <c r="Y671" s="22">
        <f t="shared" si="145"/>
        <v>2.210181793611576</v>
      </c>
      <c r="Z671" s="22">
        <f t="shared" si="145"/>
        <v>2.2287764797789351</v>
      </c>
      <c r="AA671" s="22">
        <f t="shared" si="145"/>
        <v>2.2456592393914581</v>
      </c>
      <c r="AB671" s="22">
        <f t="shared" si="145"/>
        <v>2.2660370200122562</v>
      </c>
      <c r="AC671" s="22">
        <f t="shared" si="145"/>
        <v>2.2851475707384279</v>
      </c>
      <c r="AD671" s="22">
        <f t="shared" si="145"/>
        <v>2.2948202826049413</v>
      </c>
      <c r="AE671" s="22">
        <f t="shared" si="145"/>
        <v>2.3061264157989352</v>
      </c>
      <c r="AF671" s="22">
        <f t="shared" si="145"/>
        <v>2.3185096167787025</v>
      </c>
      <c r="AG671" s="22">
        <f t="shared" si="145"/>
        <v>2.3380382325820674</v>
      </c>
      <c r="AH671" s="22">
        <f t="shared" si="145"/>
        <v>2.3505445236093796</v>
      </c>
      <c r="AI671" s="22">
        <f t="shared" si="145"/>
        <v>2.3656279339323647</v>
      </c>
      <c r="AJ671" s="22">
        <f t="shared" si="145"/>
        <v>2.3846203765694365</v>
      </c>
      <c r="AK671" s="22">
        <f t="shared" si="145"/>
        <v>2.3955067612373226</v>
      </c>
      <c r="AL671" s="22">
        <f t="shared" si="145"/>
        <v>2.404355631431053</v>
      </c>
      <c r="AM671" s="22">
        <f t="shared" si="145"/>
        <v>2.4113590970512155</v>
      </c>
      <c r="AN671" s="22">
        <f t="shared" si="145"/>
        <v>2.4321658943742195</v>
      </c>
      <c r="AO671" s="22">
        <f t="shared" si="145"/>
        <v>2.4473317805579247</v>
      </c>
      <c r="AP671" s="22">
        <f t="shared" si="145"/>
        <v>2.4624504291580069</v>
      </c>
      <c r="AQ671" s="22">
        <f t="shared" si="145"/>
        <v>2.4777045850498927</v>
      </c>
      <c r="AR671" s="22">
        <f t="shared" si="145"/>
        <v>2.4932678217697091</v>
      </c>
      <c r="AS671" s="22">
        <f t="shared" si="145"/>
        <v>2.5070393323081173</v>
      </c>
      <c r="AT671" s="22">
        <f t="shared" si="145"/>
        <v>2.4608132046152709</v>
      </c>
      <c r="AU671" s="22">
        <f t="shared" si="145"/>
        <v>2.4062043028296127</v>
      </c>
      <c r="AV671" s="22">
        <f t="shared" si="145"/>
        <v>2.3547685470691855</v>
      </c>
      <c r="AW671" s="22">
        <f t="shared" si="145"/>
        <v>2.3013531773158755</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0.38136130541954277</v>
      </c>
      <c r="T672" s="94">
        <f>IF('Net zero activities &amp; levers'!$C$9="Off",'Activity data'!AM55*ManureNEF*NtoN2O*kgtoGg,IF('Net zero activities &amp; levers'!$C$9="On",(('Net zero supporting data'!K163*'Net zero supporting data'!K183)+('Net zero supporting data'!K175*ManureNEF))*NtoN2O*kgtoGg,"ERROR"))</f>
        <v>0.39686743839372168</v>
      </c>
      <c r="U672" s="94">
        <f>IF('Net zero activities &amp; levers'!$C$9="Off",'Activity data'!AN55*ManureNEF*NtoN2O*kgtoGg,IF('Net zero activities &amp; levers'!$C$9="On",(('Net zero supporting data'!L163*'Net zero supporting data'!L183)+('Net zero supporting data'!L175*ManureNEF))*NtoN2O*kgtoGg,"ERROR"))</f>
        <v>0.40769820864829881</v>
      </c>
      <c r="V672" s="94">
        <f>IF('Net zero activities &amp; levers'!$C$9="Off",'Activity data'!AO55*ManureNEF*NtoN2O*kgtoGg,IF('Net zero activities &amp; levers'!$C$9="On",(('Net zero supporting data'!M163*'Net zero supporting data'!M183)+('Net zero supporting data'!M175*ManureNEF))*NtoN2O*kgtoGg,"ERROR"))</f>
        <v>0.41735386666412772</v>
      </c>
      <c r="W672" s="94">
        <f>IF('Net zero activities &amp; levers'!$C$9="Off",'Activity data'!AP55*ManureNEF*NtoN2O*kgtoGg,IF('Net zero activities &amp; levers'!$C$9="On",(('Net zero supporting data'!N163*'Net zero supporting data'!N183)+('Net zero supporting data'!N175*ManureNEF))*NtoN2O*kgtoGg,"ERROR"))</f>
        <v>0.42811934365181809</v>
      </c>
      <c r="X672" s="94">
        <f>IF('Net zero activities &amp; levers'!$C$9="Off",'Activity data'!AQ55*ManureNEF*NtoN2O*kgtoGg,IF('Net zero activities &amp; levers'!$C$9="On",(('Net zero supporting data'!O163*'Net zero supporting data'!O183)+('Net zero supporting data'!O175*ManureNEF))*NtoN2O*kgtoGg,"ERROR"))</f>
        <v>0.44032457100839445</v>
      </c>
      <c r="Y672" s="94">
        <f>IF('Net zero activities &amp; levers'!$C$9="Off",'Activity data'!AR55*ManureNEF*NtoN2O*kgtoGg,IF('Net zero activities &amp; levers'!$C$9="On",(('Net zero supporting data'!P163*'Net zero supporting data'!P183)+('Net zero supporting data'!P175*ManureNEF))*NtoN2O*kgtoGg,"ERROR"))</f>
        <v>0.4533186301639216</v>
      </c>
      <c r="Z672" s="94">
        <f>IF('Net zero activities &amp; levers'!$C$9="Off",'Activity data'!AS55*ManureNEF*NtoN2O*kgtoGg,IF('Net zero activities &amp; levers'!$C$9="On",(('Net zero supporting data'!Q163*'Net zero supporting data'!Q183)+('Net zero supporting data'!Q175*ManureNEF))*NtoN2O*kgtoGg,"ERROR"))</f>
        <v>0.46741190669069893</v>
      </c>
      <c r="AA672" s="94">
        <f>IF('Net zero activities &amp; levers'!$C$9="Off",'Activity data'!AT55*ManureNEF*NtoN2O*kgtoGg,IF('Net zero activities &amp; levers'!$C$9="On",(('Net zero supporting data'!R163*'Net zero supporting data'!R183)+('Net zero supporting data'!R175*ManureNEF))*NtoN2O*kgtoGg,"ERROR"))</f>
        <v>0.48145089919731759</v>
      </c>
      <c r="AB672" s="94">
        <f>IF('Net zero activities &amp; levers'!$C$9="Off",'Activity data'!AU55*ManureNEF*NtoN2O*kgtoGg,IF('Net zero activities &amp; levers'!$C$9="On",(('Net zero supporting data'!S163*'Net zero supporting data'!S183)+('Net zero supporting data'!S175*ManureNEF))*NtoN2O*kgtoGg,"ERROR"))</f>
        <v>0.49656267378417646</v>
      </c>
      <c r="AC672" s="94">
        <f>IF('Net zero activities &amp; levers'!$C$9="Off",'Activity data'!AV55*ManureNEF*NtoN2O*kgtoGg,IF('Net zero activities &amp; levers'!$C$9="On",(('Net zero supporting data'!T163*'Net zero supporting data'!T183)+('Net zero supporting data'!T175*ManureNEF))*NtoN2O*kgtoGg,"ERROR"))</f>
        <v>0.51174141775167759</v>
      </c>
      <c r="AD672" s="94">
        <f>IF('Net zero activities &amp; levers'!$C$9="Off",'Activity data'!AW55*ManureNEF*NtoN2O*kgtoGg,IF('Net zero activities &amp; levers'!$C$9="On",(('Net zero supporting data'!U163*'Net zero supporting data'!U183)+('Net zero supporting data'!U175*ManureNEF))*NtoN2O*kgtoGg,"ERROR"))</f>
        <v>0.53095011461855668</v>
      </c>
      <c r="AE672" s="94">
        <f>IF('Net zero activities &amp; levers'!$C$9="Off",'Activity data'!AX55*ManureNEF*NtoN2O*kgtoGg,IF('Net zero activities &amp; levers'!$C$9="On",(('Net zero supporting data'!V163*'Net zero supporting data'!V183)+('Net zero supporting data'!V175*ManureNEF))*NtoN2O*kgtoGg,"ERROR"))</f>
        <v>0.55129441811355295</v>
      </c>
      <c r="AF672" s="94">
        <f>IF('Net zero activities &amp; levers'!$C$9="Off",'Activity data'!AY55*ManureNEF*NtoN2O*kgtoGg,IF('Net zero activities &amp; levers'!$C$9="On",(('Net zero supporting data'!W163*'Net zero supporting data'!W183)+('Net zero supporting data'!W175*ManureNEF))*NtoN2O*kgtoGg,"ERROR"))</f>
        <v>0.57271756003309793</v>
      </c>
      <c r="AG672" s="94">
        <f>IF('Net zero activities &amp; levers'!$C$9="Off",'Activity data'!AZ55*ManureNEF*NtoN2O*kgtoGg,IF('Net zero activities &amp; levers'!$C$9="On",(('Net zero supporting data'!X163*'Net zero supporting data'!X183)+('Net zero supporting data'!X175*ManureNEF))*NtoN2O*kgtoGg,"ERROR"))</f>
        <v>0.59684122474230139</v>
      </c>
      <c r="AH672" s="94">
        <f>IF('Net zero activities &amp; levers'!$C$9="Off",'Activity data'!BA55*ManureNEF*NtoN2O*kgtoGg,IF('Net zero activities &amp; levers'!$C$9="On",(('Net zero supporting data'!Y163*'Net zero supporting data'!Y183)+('Net zero supporting data'!Y175*ManureNEF))*NtoN2O*kgtoGg,"ERROR"))</f>
        <v>0.62016113785771598</v>
      </c>
      <c r="AI672" s="94">
        <f>IF('Net zero activities &amp; levers'!$C$9="Off",'Activity data'!BB55*ManureNEF*NtoN2O*kgtoGg,IF('Net zero activities &amp; levers'!$C$9="On",(('Net zero supporting data'!Z163*'Net zero supporting data'!Z183)+('Net zero supporting data'!Z175*ManureNEF))*NtoN2O*kgtoGg,"ERROR"))</f>
        <v>0.64516881522095104</v>
      </c>
      <c r="AJ672" s="94">
        <f>IF('Net zero activities &amp; levers'!$C$9="Off",'Activity data'!BC55*ManureNEF*NtoN2O*kgtoGg,IF('Net zero activities &amp; levers'!$C$9="On",(('Net zero supporting data'!AA163*'Net zero supporting data'!AA183)+('Net zero supporting data'!AA175*ManureNEF))*NtoN2O*kgtoGg,"ERROR"))</f>
        <v>0.67236920591887095</v>
      </c>
      <c r="AK672" s="94">
        <f>IF('Net zero activities &amp; levers'!$C$9="Off",'Activity data'!BD55*ManureNEF*NtoN2O*kgtoGg,IF('Net zero activities &amp; levers'!$C$9="On",(('Net zero supporting data'!AB163*'Net zero supporting data'!AB183)+('Net zero supporting data'!AB175*ManureNEF))*NtoN2O*kgtoGg,"ERROR"))</f>
        <v>0.69843698474459193</v>
      </c>
      <c r="AL672" s="94">
        <f>IF('Net zero activities &amp; levers'!$C$9="Off",'Activity data'!BE55*ManureNEF*NtoN2O*kgtoGg,IF('Net zero activities &amp; levers'!$C$9="On",(('Net zero supporting data'!AC163*'Net zero supporting data'!AC183)+('Net zero supporting data'!AC175*ManureNEF))*NtoN2O*kgtoGg,"ERROR"))</f>
        <v>0.72503403926522347</v>
      </c>
      <c r="AM672" s="94">
        <f>IF('Net zero activities &amp; levers'!$C$9="Off",'Activity data'!BF55*ManureNEF*NtoN2O*kgtoGg,IF('Net zero activities &amp; levers'!$C$9="On",(('Net zero supporting data'!AD163*'Net zero supporting data'!AD183)+('Net zero supporting data'!AD175*ManureNEF))*NtoN2O*kgtoGg,"ERROR"))</f>
        <v>0.7522274612927079</v>
      </c>
      <c r="AN672" s="94">
        <f>IF('Net zero activities &amp; levers'!$C$9="Off",'Activity data'!BG55*ManureNEF*NtoN2O*kgtoGg,IF('Net zero activities &amp; levers'!$C$9="On",(('Net zero supporting data'!AE163*'Net zero supporting data'!AE183)+('Net zero supporting data'!AE175*ManureNEF))*NtoN2O*kgtoGg,"ERROR"))</f>
        <v>0.78012558800608989</v>
      </c>
      <c r="AO672" s="94">
        <f>IF('Net zero activities &amp; levers'!$C$9="Off",'Activity data'!BH55*ManureNEF*NtoN2O*kgtoGg,IF('Net zero activities &amp; levers'!$C$9="On",(('Net zero supporting data'!AF163*'Net zero supporting data'!AF183)+('Net zero supporting data'!AF175*ManureNEF))*NtoN2O*kgtoGg,"ERROR"))</f>
        <v>0.80721534484276947</v>
      </c>
      <c r="AP672" s="94">
        <f>IF('Net zero activities &amp; levers'!$C$9="Off",'Activity data'!BI55*ManureNEF*NtoN2O*kgtoGg,IF('Net zero activities &amp; levers'!$C$9="On",(('Net zero supporting data'!AG163*'Net zero supporting data'!AG183)+('Net zero supporting data'!AG175*ManureNEF))*NtoN2O*kgtoGg,"ERROR"))</f>
        <v>0.83528726164502387</v>
      </c>
      <c r="AQ672" s="94">
        <f>IF('Net zero activities &amp; levers'!$C$9="Off",'Activity data'!BJ55*ManureNEF*NtoN2O*kgtoGg,IF('Net zero activities &amp; levers'!$C$9="On",(('Net zero supporting data'!AH163*'Net zero supporting data'!AH183)+('Net zero supporting data'!AH175*ManureNEF))*NtoN2O*kgtoGg,"ERROR"))</f>
        <v>0.86445353294815874</v>
      </c>
      <c r="AR672" s="94">
        <f>IF('Net zero activities &amp; levers'!$C$9="Off",'Activity data'!BK55*ManureNEF*NtoN2O*kgtoGg,IF('Net zero activities &amp; levers'!$C$9="On",(('Net zero supporting data'!AI163*'Net zero supporting data'!AI183)+('Net zero supporting data'!AI175*ManureNEF))*NtoN2O*kgtoGg,"ERROR"))</f>
        <v>0.89483347499380606</v>
      </c>
      <c r="AS672" s="94">
        <f>IF('Net zero activities &amp; levers'!$C$9="Off",'Activity data'!BL55*ManureNEF*NtoN2O*kgtoGg,IF('Net zero activities &amp; levers'!$C$9="On",(('Net zero supporting data'!AJ163*'Net zero supporting data'!AJ183)+('Net zero supporting data'!AJ175*ManureNEF))*NtoN2O*kgtoGg,"ERROR"))</f>
        <v>0.92571751036864225</v>
      </c>
      <c r="AT672" s="94">
        <f>IF('Net zero activities &amp; levers'!$C$9="Off",'Activity data'!BM55*ManureNEF*NtoN2O*kgtoGg,IF('Net zero activities &amp; levers'!$C$9="On",(('Net zero supporting data'!AK163*'Net zero supporting data'!AK183)+('Net zero supporting data'!AK175*ManureNEF))*NtoN2O*kgtoGg,"ERROR"))</f>
        <v>0.93499322137570196</v>
      </c>
      <c r="AU672" s="94">
        <f>IF('Net zero activities &amp; levers'!$C$9="Off",'Activity data'!BN55*ManureNEF*NtoN2O*kgtoGg,IF('Net zero activities &amp; levers'!$C$9="On",(('Net zero supporting data'!AL163*'Net zero supporting data'!AL183)+('Net zero supporting data'!AL175*ManureNEF))*NtoN2O*kgtoGg,"ERROR"))</f>
        <v>0.94091175837580598</v>
      </c>
      <c r="AV672" s="94">
        <f>IF('Net zero activities &amp; levers'!$C$9="Off",'Activity data'!BO55*ManureNEF*NtoN2O*kgtoGg,IF('Net zero activities &amp; levers'!$C$9="On",(('Net zero supporting data'!AM163*'Net zero supporting data'!AM183)+('Net zero supporting data'!AM175*ManureNEF))*NtoN2O*kgtoGg,"ERROR"))</f>
        <v>0.94783137802621698</v>
      </c>
      <c r="AW672" s="94">
        <f>IF('Net zero activities &amp; levers'!$C$9="Off",'Activity data'!BP55*ManureNEF*NtoN2O*kgtoGg,IF('Net zero activities &amp; levers'!$C$9="On",(('Net zero supporting data'!AN163*'Net zero supporting data'!AN183)+('Net zero supporting data'!AN175*ManureNEF))*NtoN2O*kgtoGg,"ERROR"))</f>
        <v>0.95371448005151704</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5.9540447084892777E-2</v>
      </c>
      <c r="T673" s="94">
        <f>IF('Net zero activities &amp; levers'!$C$9="Off",'Activity data'!AM56*ManureNEF*NtoN2O*kgtoGg,IF('Net zero activities &amp; levers'!$C$9="On",(('Net zero supporting data'!K164*'Net zero supporting data'!K183)+('Net zero supporting data'!K176*ManureNEF))*NtoN2O*kgtoGg,"ERROR"))</f>
        <v>5.9630230365681533E-2</v>
      </c>
      <c r="U673" s="94">
        <f>IF('Net zero activities &amp; levers'!$C$9="Off",'Activity data'!AN56*ManureNEF*NtoN2O*kgtoGg,IF('Net zero activities &amp; levers'!$C$9="On",(('Net zero supporting data'!L164*'Net zero supporting data'!L183)+('Net zero supporting data'!L176*ManureNEF))*NtoN2O*kgtoGg,"ERROR"))</f>
        <v>5.9730408767765364E-2</v>
      </c>
      <c r="V673" s="94">
        <f>IF('Net zero activities &amp; levers'!$C$9="Off",'Activity data'!AO56*ManureNEF*NtoN2O*kgtoGg,IF('Net zero activities &amp; levers'!$C$9="On",(('Net zero supporting data'!M164*'Net zero supporting data'!M183)+('Net zero supporting data'!M176*ManureNEF))*NtoN2O*kgtoGg,"ERROR"))</f>
        <v>5.9843298292038202E-2</v>
      </c>
      <c r="W673" s="94">
        <f>IF('Net zero activities &amp; levers'!$C$9="Off",'Activity data'!AP56*ManureNEF*NtoN2O*kgtoGg,IF('Net zero activities &amp; levers'!$C$9="On",(('Net zero supporting data'!N164*'Net zero supporting data'!N183)+('Net zero supporting data'!N176*ManureNEF))*NtoN2O*kgtoGg,"ERROR"))</f>
        <v>5.997014779285622E-2</v>
      </c>
      <c r="X673" s="94">
        <f>IF('Net zero activities &amp; levers'!$C$9="Off",'Activity data'!AQ56*ManureNEF*NtoN2O*kgtoGg,IF('Net zero activities &amp; levers'!$C$9="On",(('Net zero supporting data'!O164*'Net zero supporting data'!O183)+('Net zero supporting data'!O176*ManureNEF))*NtoN2O*kgtoGg,"ERROR"))</f>
        <v>6.0110531129603649E-2</v>
      </c>
      <c r="Y673" s="94">
        <f>IF('Net zero activities &amp; levers'!$C$9="Off",'Activity data'!AR56*ManureNEF*NtoN2O*kgtoGg,IF('Net zero activities &amp; levers'!$C$9="On",(('Net zero supporting data'!P164*'Net zero supporting data'!P183)+('Net zero supporting data'!P176*ManureNEF))*NtoN2O*kgtoGg,"ERROR"))</f>
        <v>6.019703256221802E-2</v>
      </c>
      <c r="Z673" s="94">
        <f>IF('Net zero activities &amp; levers'!$C$9="Off",'Activity data'!AS56*ManureNEF*NtoN2O*kgtoGg,IF('Net zero activities &amp; levers'!$C$9="On",(('Net zero supporting data'!Q164*'Net zero supporting data'!Q183)+('Net zero supporting data'!Q176*ManureNEF))*NtoN2O*kgtoGg,"ERROR"))</f>
        <v>6.0294840563124154E-2</v>
      </c>
      <c r="AA673" s="94">
        <f>IF('Net zero activities &amp; levers'!$C$9="Off",'Activity data'!AT56*ManureNEF*NtoN2O*kgtoGg,IF('Net zero activities &amp; levers'!$C$9="On",(('Net zero supporting data'!R164*'Net zero supporting data'!R183)+('Net zero supporting data'!R176*ManureNEF))*NtoN2O*kgtoGg,"ERROR"))</f>
        <v>6.0402436351888272E-2</v>
      </c>
      <c r="AB673" s="94">
        <f>IF('Net zero activities &amp; levers'!$C$9="Off",'Activity data'!AU56*ManureNEF*NtoN2O*kgtoGg,IF('Net zero activities &amp; levers'!$C$9="On",(('Net zero supporting data'!S164*'Net zero supporting data'!S183)+('Net zero supporting data'!S176*ManureNEF))*NtoN2O*kgtoGg,"ERROR"))</f>
        <v>6.052030790668686E-2</v>
      </c>
      <c r="AC673" s="94">
        <f>IF('Net zero activities &amp; levers'!$C$9="Off",'Activity data'!AV56*ManureNEF*NtoN2O*kgtoGg,IF('Net zero activities &amp; levers'!$C$9="On",(('Net zero supporting data'!T164*'Net zero supporting data'!T183)+('Net zero supporting data'!T176*ManureNEF))*NtoN2O*kgtoGg,"ERROR"))</f>
        <v>6.0647175721641591E-2</v>
      </c>
      <c r="AD673" s="94">
        <f>IF('Net zero activities &amp; levers'!$C$9="Off",'Activity data'!AW56*ManureNEF*NtoN2O*kgtoGg,IF('Net zero activities &amp; levers'!$C$9="On",(('Net zero supporting data'!U164*'Net zero supporting data'!U183)+('Net zero supporting data'!U176*ManureNEF))*NtoN2O*kgtoGg,"ERROR"))</f>
        <v>6.073139270291688E-2</v>
      </c>
      <c r="AE673" s="94">
        <f>IF('Net zero activities &amp; levers'!$C$9="Off",'Activity data'!AX56*ManureNEF*NtoN2O*kgtoGg,IF('Net zero activities &amp; levers'!$C$9="On",(('Net zero supporting data'!V164*'Net zero supporting data'!V183)+('Net zero supporting data'!V176*ManureNEF))*NtoN2O*kgtoGg,"ERROR"))</f>
        <v>6.0824161588876428E-2</v>
      </c>
      <c r="AF673" s="94">
        <f>IF('Net zero activities &amp; levers'!$C$9="Off",'Activity data'!AY56*ManureNEF*NtoN2O*kgtoGg,IF('Net zero activities &amp; levers'!$C$9="On",(('Net zero supporting data'!W164*'Net zero supporting data'!W183)+('Net zero supporting data'!W176*ManureNEF))*NtoN2O*kgtoGg,"ERROR"))</f>
        <v>6.0925083904105781E-2</v>
      </c>
      <c r="AG673" s="94">
        <f>IF('Net zero activities &amp; levers'!$C$9="Off",'Activity data'!AZ56*ManureNEF*NtoN2O*kgtoGg,IF('Net zero activities &amp; levers'!$C$9="On",(('Net zero supporting data'!X164*'Net zero supporting data'!X183)+('Net zero supporting data'!X176*ManureNEF))*NtoN2O*kgtoGg,"ERROR"))</f>
        <v>6.1035145437939795E-2</v>
      </c>
      <c r="AH673" s="94">
        <f>IF('Net zero activities &amp; levers'!$C$9="Off",'Activity data'!BA56*ManureNEF*NtoN2O*kgtoGg,IF('Net zero activities &amp; levers'!$C$9="On",(('Net zero supporting data'!Y164*'Net zero supporting data'!Y183)+('Net zero supporting data'!Y176*ManureNEF))*NtoN2O*kgtoGg,"ERROR"))</f>
        <v>6.1151218645949836E-2</v>
      </c>
      <c r="AI673" s="94">
        <f>IF('Net zero activities &amp; levers'!$C$9="Off",'Activity data'!BB56*ManureNEF*NtoN2O*kgtoGg,IF('Net zero activities &amp; levers'!$C$9="On",(('Net zero supporting data'!Z164*'Net zero supporting data'!Z183)+('Net zero supporting data'!Z176*ManureNEF))*NtoN2O*kgtoGg,"ERROR"))</f>
        <v>6.1224612372745936E-2</v>
      </c>
      <c r="AJ673" s="94">
        <f>IF('Net zero activities &amp; levers'!$C$9="Off",'Activity data'!BC56*ManureNEF*NtoN2O*kgtoGg,IF('Net zero activities &amp; levers'!$C$9="On",(('Net zero supporting data'!AA164*'Net zero supporting data'!AA183)+('Net zero supporting data'!AA176*ManureNEF))*NtoN2O*kgtoGg,"ERROR"))</f>
        <v>6.130549937799374E-2</v>
      </c>
      <c r="AK673" s="94">
        <f>IF('Net zero activities &amp; levers'!$C$9="Off",'Activity data'!BD56*ManureNEF*NtoN2O*kgtoGg,IF('Net zero activities &amp; levers'!$C$9="On",(('Net zero supporting data'!AB164*'Net zero supporting data'!AB183)+('Net zero supporting data'!AB176*ManureNEF))*NtoN2O*kgtoGg,"ERROR"))</f>
        <v>6.1391029636631712E-2</v>
      </c>
      <c r="AL673" s="94">
        <f>IF('Net zero activities &amp; levers'!$C$9="Off",'Activity data'!BE56*ManureNEF*NtoN2O*kgtoGg,IF('Net zero activities &amp; levers'!$C$9="On",(('Net zero supporting data'!AC164*'Net zero supporting data'!AC183)+('Net zero supporting data'!AC176*ManureNEF))*NtoN2O*kgtoGg,"ERROR"))</f>
        <v>6.1482303459782041E-2</v>
      </c>
      <c r="AM673" s="94">
        <f>IF('Net zero activities &amp; levers'!$C$9="Off",'Activity data'!BF56*ManureNEF*NtoN2O*kgtoGg,IF('Net zero activities &amp; levers'!$C$9="On",(('Net zero supporting data'!AD164*'Net zero supporting data'!AD183)+('Net zero supporting data'!AD176*ManureNEF))*NtoN2O*kgtoGg,"ERROR"))</f>
        <v>6.1579173941604996E-2</v>
      </c>
      <c r="AN673" s="94">
        <f>IF('Net zero activities &amp; levers'!$C$9="Off",'Activity data'!BG56*ManureNEF*NtoN2O*kgtoGg,IF('Net zero activities &amp; levers'!$C$9="On",(('Net zero supporting data'!AE164*'Net zero supporting data'!AE183)+('Net zero supporting data'!AE176*ManureNEF))*NtoN2O*kgtoGg,"ERROR"))</f>
        <v>6.1635308394539241E-2</v>
      </c>
      <c r="AO673" s="94">
        <f>IF('Net zero activities &amp; levers'!$C$9="Off",'Activity data'!BH56*ManureNEF*NtoN2O*kgtoGg,IF('Net zero activities &amp; levers'!$C$9="On",(('Net zero supporting data'!AF164*'Net zero supporting data'!AF183)+('Net zero supporting data'!AF176*ManureNEF))*NtoN2O*kgtoGg,"ERROR"))</f>
        <v>6.169536467209745E-2</v>
      </c>
      <c r="AP673" s="94">
        <f>IF('Net zero activities &amp; levers'!$C$9="Off",'Activity data'!BI56*ManureNEF*NtoN2O*kgtoGg,IF('Net zero activities &amp; levers'!$C$9="On",(('Net zero supporting data'!AG164*'Net zero supporting data'!AG183)+('Net zero supporting data'!AG176*ManureNEF))*NtoN2O*kgtoGg,"ERROR"))</f>
        <v>6.1760532669084642E-2</v>
      </c>
      <c r="AQ673" s="94">
        <f>IF('Net zero activities &amp; levers'!$C$9="Off",'Activity data'!BJ56*ManureNEF*NtoN2O*kgtoGg,IF('Net zero activities &amp; levers'!$C$9="On",(('Net zero supporting data'!AH164*'Net zero supporting data'!AH183)+('Net zero supporting data'!AH176*ManureNEF))*NtoN2O*kgtoGg,"ERROR"))</f>
        <v>6.183073050182504E-2</v>
      </c>
      <c r="AR673" s="94">
        <f>IF('Net zero activities &amp; levers'!$C$9="Off",'Activity data'!BK56*ManureNEF*NtoN2O*kgtoGg,IF('Net zero activities &amp; levers'!$C$9="On",(('Net zero supporting data'!AI164*'Net zero supporting data'!AI183)+('Net zero supporting data'!AI176*ManureNEF))*NtoN2O*kgtoGg,"ERROR"))</f>
        <v>6.1905889896205053E-2</v>
      </c>
      <c r="AS673" s="94">
        <f>IF('Net zero activities &amp; levers'!$C$9="Off",'Activity data'!BL56*ManureNEF*NtoN2O*kgtoGg,IF('Net zero activities &amp; levers'!$C$9="On",(('Net zero supporting data'!AJ164*'Net zero supporting data'!AJ183)+('Net zero supporting data'!AJ176*ManureNEF))*NtoN2O*kgtoGg,"ERROR"))</f>
        <v>6.1937913834518382E-2</v>
      </c>
      <c r="AT673" s="94">
        <f>IF('Net zero activities &amp; levers'!$C$9="Off",'Activity data'!BM56*ManureNEF*NtoN2O*kgtoGg,IF('Net zero activities &amp; levers'!$C$9="On",(('Net zero supporting data'!AK164*'Net zero supporting data'!AK183)+('Net zero supporting data'!AK176*ManureNEF))*NtoN2O*kgtoGg,"ERROR"))</f>
        <v>6.1957830754164368E-2</v>
      </c>
      <c r="AU673" s="94">
        <f>IF('Net zero activities &amp; levers'!$C$9="Off",'Activity data'!BN56*ManureNEF*NtoN2O*kgtoGg,IF('Net zero activities &amp; levers'!$C$9="On",(('Net zero supporting data'!AL164*'Net zero supporting data'!AL183)+('Net zero supporting data'!AL176*ManureNEF))*NtoN2O*kgtoGg,"ERROR"))</f>
        <v>6.1978999509095439E-2</v>
      </c>
      <c r="AV673" s="94">
        <f>IF('Net zero activities &amp; levers'!$C$9="Off",'Activity data'!BO56*ManureNEF*NtoN2O*kgtoGg,IF('Net zero activities &amp; levers'!$C$9="On",(('Net zero supporting data'!AM164*'Net zero supporting data'!AM183)+('Net zero supporting data'!AM176*ManureNEF))*NtoN2O*kgtoGg,"ERROR"))</f>
        <v>6.2004471051411582E-2</v>
      </c>
      <c r="AW673" s="94">
        <f>IF('Net zero activities &amp; levers'!$C$9="Off",'Activity data'!BP56*ManureNEF*NtoN2O*kgtoGg,IF('Net zero activities &amp; levers'!$C$9="On",(('Net zero supporting data'!AN164*'Net zero supporting data'!AN183)+('Net zero supporting data'!AN176*ManureNEF))*NtoN2O*kgtoGg,"ERROR"))</f>
        <v>6.2032669331591198E-2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4.8457830523984648E-2</v>
      </c>
      <c r="T674" s="22">
        <f t="shared" si="146"/>
        <v>4.853090191019957E-2</v>
      </c>
      <c r="U674" s="22">
        <f t="shared" si="146"/>
        <v>4.8612433512127601E-2</v>
      </c>
      <c r="V674" s="22">
        <f t="shared" si="146"/>
        <v>4.8704310239679652E-2</v>
      </c>
      <c r="W674" s="22">
        <f t="shared" si="146"/>
        <v>4.8807548490543425E-2</v>
      </c>
      <c r="X674" s="22">
        <f t="shared" si="146"/>
        <v>4.8921801444183483E-2</v>
      </c>
      <c r="Y674" s="22">
        <f t="shared" si="146"/>
        <v>4.8992201852089926E-2</v>
      </c>
      <c r="Z674" s="22">
        <f t="shared" si="146"/>
        <v>4.907180426967072E-2</v>
      </c>
      <c r="AA674" s="22">
        <f t="shared" si="146"/>
        <v>4.9159372616102391E-2</v>
      </c>
      <c r="AB674" s="22">
        <f t="shared" si="146"/>
        <v>4.9255304039289127E-2</v>
      </c>
      <c r="AC674" s="22">
        <f t="shared" si="146"/>
        <v>4.9358557195370738E-2</v>
      </c>
      <c r="AD674" s="22">
        <f t="shared" si="146"/>
        <v>4.9427098370415333E-2</v>
      </c>
      <c r="AE674" s="22">
        <f t="shared" si="146"/>
        <v>4.950259963340245E-2</v>
      </c>
      <c r="AF674" s="22">
        <f t="shared" si="146"/>
        <v>4.9584736679509925E-2</v>
      </c>
      <c r="AG674" s="22">
        <f t="shared" si="146"/>
        <v>4.9674311807256864E-2</v>
      </c>
      <c r="AH674" s="22">
        <f t="shared" si="146"/>
        <v>4.9768779620609112E-2</v>
      </c>
      <c r="AI674" s="22">
        <f t="shared" si="146"/>
        <v>4.9828512137725399E-2</v>
      </c>
      <c r="AJ674" s="22">
        <f t="shared" si="146"/>
        <v>4.9894343164931201E-2</v>
      </c>
      <c r="AK674" s="22">
        <f t="shared" si="146"/>
        <v>4.9963953169233688E-2</v>
      </c>
      <c r="AL674" s="22">
        <f t="shared" si="146"/>
        <v>5.0038237654319737E-2</v>
      </c>
      <c r="AM674" s="22">
        <f t="shared" si="146"/>
        <v>5.0117077058804894E-2</v>
      </c>
      <c r="AN674" s="22">
        <f t="shared" si="146"/>
        <v>5.0162762873071046E-2</v>
      </c>
      <c r="AO674" s="22">
        <f t="shared" si="146"/>
        <v>5.0211640519482875E-2</v>
      </c>
      <c r="AP674" s="22">
        <f t="shared" si="146"/>
        <v>5.0264678410667847E-2</v>
      </c>
      <c r="AQ674" s="22">
        <f t="shared" si="146"/>
        <v>5.0321809904444424E-2</v>
      </c>
      <c r="AR674" s="22">
        <f t="shared" si="146"/>
        <v>5.0382979434964732E-2</v>
      </c>
      <c r="AS674" s="22">
        <f t="shared" si="146"/>
        <v>5.040904256770011E-2</v>
      </c>
      <c r="AT674" s="22">
        <f t="shared" si="146"/>
        <v>5.0425252232961591E-2</v>
      </c>
      <c r="AU674" s="22">
        <f t="shared" si="146"/>
        <v>5.0442480721981674E-2</v>
      </c>
      <c r="AV674" s="22">
        <f t="shared" si="146"/>
        <v>5.0463211095050267E-2</v>
      </c>
      <c r="AW674" s="22">
        <f t="shared" si="146"/>
        <v>5.0486160662091037E-2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7.5100229270345445E-3</v>
      </c>
      <c r="T675" s="94">
        <f>IF('Net zero activities &amp; levers'!$C$9="Off",'Activity data'!AM58*ManureNEF*NtoN2O*kgtoGg,IF('Net zero activities &amp; levers'!$C$9="On",(('Net zero supporting data'!K165*'Net zero supporting data'!K183)+('Net zero supporting data'!K177*ManureNEF))*NtoN2O*kgtoGg,"ERROR"))</f>
        <v>7.5316717321164718E-3</v>
      </c>
      <c r="U675" s="94">
        <f>IF('Net zero activities &amp; levers'!$C$9="Off",'Activity data'!AN58*ManureNEF*NtoN2O*kgtoGg,IF('Net zero activities &amp; levers'!$C$9="On",(('Net zero supporting data'!L165*'Net zero supporting data'!L183)+('Net zero supporting data'!L177*ManureNEF))*NtoN2O*kgtoGg,"ERROR"))</f>
        <v>7.5546848153573813E-3</v>
      </c>
      <c r="V675" s="94">
        <f>IF('Net zero activities &amp; levers'!$C$9="Off",'Activity data'!AO58*ManureNEF*NtoN2O*kgtoGg,IF('Net zero activities &amp; levers'!$C$9="On",(('Net zero supporting data'!M165*'Net zero supporting data'!M183)+('Net zero supporting data'!M177*ManureNEF))*NtoN2O*kgtoGg,"ERROR"))</f>
        <v>7.5795408239615622E-3</v>
      </c>
      <c r="W675" s="94">
        <f>IF('Net zero activities &amp; levers'!$C$9="Off",'Activity data'!AP58*ManureNEF*NtoN2O*kgtoGg,IF('Net zero activities &amp; levers'!$C$9="On",(('Net zero supporting data'!N165*'Net zero supporting data'!N183)+('Net zero supporting data'!N177*ManureNEF))*NtoN2O*kgtoGg,"ERROR"))</f>
        <v>7.6065061253787489E-3</v>
      </c>
      <c r="X675" s="94">
        <f>IF('Net zero activities &amp; levers'!$C$9="Off",'Activity data'!AQ58*ManureNEF*NtoN2O*kgtoGg,IF('Net zero activities &amp; levers'!$C$9="On",(('Net zero supporting data'!O165*'Net zero supporting data'!O183)+('Net zero supporting data'!O177*ManureNEF))*NtoN2O*kgtoGg,"ERROR"))</f>
        <v>7.6355232877915701E-3</v>
      </c>
      <c r="Y675" s="94">
        <f>IF('Net zero activities &amp; levers'!$C$9="Off",'Activity data'!AR58*ManureNEF*NtoN2O*kgtoGg,IF('Net zero activities &amp; levers'!$C$9="On",(('Net zero supporting data'!P165*'Net zero supporting data'!P183)+('Net zero supporting data'!P177*ManureNEF))*NtoN2O*kgtoGg,"ERROR"))</f>
        <v>7.653881543176368E-3</v>
      </c>
      <c r="Z675" s="94">
        <f>IF('Net zero activities &amp; levers'!$C$9="Off",'Activity data'!AS58*ManureNEF*NtoN2O*kgtoGg,IF('Net zero activities &amp; levers'!$C$9="On",(('Net zero supporting data'!Q165*'Net zero supporting data'!Q183)+('Net zero supporting data'!Q177*ManureNEF))*NtoN2O*kgtoGg,"ERROR"))</f>
        <v>7.6739659947244309E-3</v>
      </c>
      <c r="AA675" s="94">
        <f>IF('Net zero activities &amp; levers'!$C$9="Off",'Activity data'!AT58*ManureNEF*NtoN2O*kgtoGg,IF('Net zero activities &amp; levers'!$C$9="On",(('Net zero supporting data'!R165*'Net zero supporting data'!R183)+('Net zero supporting data'!R177*ManureNEF))*NtoN2O*kgtoGg,"ERROR"))</f>
        <v>7.6955059720922193E-3</v>
      </c>
      <c r="AB675" s="94">
        <f>IF('Net zero activities &amp; levers'!$C$9="Off",'Activity data'!AU58*ManureNEF*NtoN2O*kgtoGg,IF('Net zero activities &amp; levers'!$C$9="On",(('Net zero supporting data'!S165*'Net zero supporting data'!S183)+('Net zero supporting data'!S177*ManureNEF))*NtoN2O*kgtoGg,"ERROR"))</f>
        <v>7.7186074031345758E-3</v>
      </c>
      <c r="AC675" s="94">
        <f>IF('Net zero activities &amp; levers'!$C$9="Off",'Activity data'!AV58*ManureNEF*NtoN2O*kgtoGg,IF('Net zero activities &amp; levers'!$C$9="On",(('Net zero supporting data'!T165*'Net zero supporting data'!T183)+('Net zero supporting data'!T177*ManureNEF))*NtoN2O*kgtoGg,"ERROR"))</f>
        <v>7.7430424878109768E-3</v>
      </c>
      <c r="AD675" s="94">
        <f>IF('Net zero activities &amp; levers'!$C$9="Off",'Activity data'!AW58*ManureNEF*NtoN2O*kgtoGg,IF('Net zero activities &amp; levers'!$C$9="On",(('Net zero supporting data'!U165*'Net zero supporting data'!U183)+('Net zero supporting data'!U177*ManureNEF))*NtoN2O*kgtoGg,"ERROR"))</f>
        <v>7.7591743138880238E-3</v>
      </c>
      <c r="AE675" s="94">
        <f>IF('Net zero activities &amp; levers'!$C$9="Off",'Activity data'!AX58*ManureNEF*NtoN2O*kgtoGg,IF('Net zero activities &amp; levers'!$C$9="On",(('Net zero supporting data'!V165*'Net zero supporting data'!V183)+('Net zero supporting data'!V177*ManureNEF))*NtoN2O*kgtoGg,"ERROR"))</f>
        <v>7.7766174863464843E-3</v>
      </c>
      <c r="AF675" s="94">
        <f>IF('Net zero activities &amp; levers'!$C$9="Off",'Activity data'!AY58*ManureNEF*NtoN2O*kgtoGg,IF('Net zero activities &amp; levers'!$C$9="On",(('Net zero supporting data'!W165*'Net zero supporting data'!W183)+('Net zero supporting data'!W177*ManureNEF))*NtoN2O*kgtoGg,"ERROR"))</f>
        <v>7.7953056430677134E-3</v>
      </c>
      <c r="AG675" s="94">
        <f>IF('Net zero activities &amp; levers'!$C$9="Off",'Activity data'!AZ58*ManureNEF*NtoN2O*kgtoGg,IF('Net zero activities &amp; levers'!$C$9="On",(('Net zero supporting data'!X165*'Net zero supporting data'!X183)+('Net zero supporting data'!X177*ManureNEF))*NtoN2O*kgtoGg,"ERROR"))</f>
        <v>7.8154288844173875E-3</v>
      </c>
      <c r="AH675" s="94">
        <f>IF('Net zero activities &amp; levers'!$C$9="Off",'Activity data'!BA58*ManureNEF*NtoN2O*kgtoGg,IF('Net zero activities &amp; levers'!$C$9="On",(('Net zero supporting data'!Y165*'Net zero supporting data'!Y183)+('Net zero supporting data'!Y177*ManureNEF))*NtoN2O*kgtoGg,"ERROR"))</f>
        <v>7.8364125046315979E-3</v>
      </c>
      <c r="AI675" s="94">
        <f>IF('Net zero activities &amp; levers'!$C$9="Off",'Activity data'!BB58*ManureNEF*NtoN2O*kgtoGg,IF('Net zero activities &amp; levers'!$C$9="On",(('Net zero supporting data'!Z165*'Net zero supporting data'!Z183)+('Net zero supporting data'!Z177*ManureNEF))*NtoN2O*kgtoGg,"ERROR"))</f>
        <v>7.8492568194219129E-3</v>
      </c>
      <c r="AJ675" s="94">
        <f>IF('Net zero activities &amp; levers'!$C$9="Off",'Activity data'!BC58*ManureNEF*NtoN2O*kgtoGg,IF('Net zero activities &amp; levers'!$C$9="On",(('Net zero supporting data'!AA165*'Net zero supporting data'!AA183)+('Net zero supporting data'!AA177*ManureNEF))*NtoN2O*kgtoGg,"ERROR"))</f>
        <v>7.8632826348492592E-3</v>
      </c>
      <c r="AK675" s="94">
        <f>IF('Net zero activities &amp; levers'!$C$9="Off",'Activity data'!BD58*ManureNEF*NtoN2O*kgtoGg,IF('Net zero activities &amp; levers'!$C$9="On",(('Net zero supporting data'!AB165*'Net zero supporting data'!AB183)+('Net zero supporting data'!AB177*ManureNEF))*NtoN2O*kgtoGg,"ERROR"))</f>
        <v>7.8779680118051809E-3</v>
      </c>
      <c r="AL675" s="94">
        <f>IF('Net zero activities &amp; levers'!$C$9="Off",'Activity data'!BE58*ManureNEF*NtoN2O*kgtoGg,IF('Net zero activities &amp; levers'!$C$9="On",(('Net zero supporting data'!AC165*'Net zero supporting data'!AC183)+('Net zero supporting data'!AC177*ManureNEF))*NtoN2O*kgtoGg,"ERROR"))</f>
        <v>7.8935209316885972E-3</v>
      </c>
      <c r="AM675" s="94">
        <f>IF('Net zero activities &amp; levers'!$C$9="Off",'Activity data'!BF58*ManureNEF*NtoN2O*kgtoGg,IF('Net zero activities &amp; levers'!$C$9="On",(('Net zero supporting data'!AD165*'Net zero supporting data'!AD183)+('Net zero supporting data'!AD177*ManureNEF))*NtoN2O*kgtoGg,"ERROR"))</f>
        <v>7.9099182654546775E-3</v>
      </c>
      <c r="AN675" s="94">
        <f>IF('Net zero activities &amp; levers'!$C$9="Off",'Activity data'!BG58*ManureNEF*NtoN2O*kgtoGg,IF('Net zero activities &amp; levers'!$C$9="On",(('Net zero supporting data'!AE165*'Net zero supporting data'!AE183)+('Net zero supporting data'!AE177*ManureNEF))*NtoN2O*kgtoGg,"ERROR"))</f>
        <v>7.9186703081517412E-3</v>
      </c>
      <c r="AO675" s="94">
        <f>IF('Net zero activities &amp; levers'!$C$9="Off",'Activity data'!BH58*ManureNEF*NtoN2O*kgtoGg,IF('Net zero activities &amp; levers'!$C$9="On",(('Net zero supporting data'!AF165*'Net zero supporting data'!AF183)+('Net zero supporting data'!AF177*ManureNEF))*NtoN2O*kgtoGg,"ERROR"))</f>
        <v>7.9279963078171065E-3</v>
      </c>
      <c r="AP675" s="94">
        <f>IF('Net zero activities &amp; levers'!$C$9="Off",'Activity data'!BI58*ManureNEF*NtoN2O*kgtoGg,IF('Net zero activities &amp; levers'!$C$9="On",(('Net zero supporting data'!AG165*'Net zero supporting data'!AG183)+('Net zero supporting data'!AG177*ManureNEF))*NtoN2O*kgtoGg,"ERROR"))</f>
        <v>7.9381170913952505E-3</v>
      </c>
      <c r="AQ675" s="94">
        <f>IF('Net zero activities &amp; levers'!$C$9="Off",'Activity data'!BJ58*ManureNEF*NtoN2O*kgtoGg,IF('Net zero activities &amp; levers'!$C$9="On",(('Net zero supporting data'!AH165*'Net zero supporting data'!AH183)+('Net zero supporting data'!AH177*ManureNEF))*NtoN2O*kgtoGg,"ERROR"))</f>
        <v>7.9490196833540555E-3</v>
      </c>
      <c r="AR675" s="94">
        <f>IF('Net zero activities &amp; levers'!$C$9="Off",'Activity data'!BK58*ManureNEF*NtoN2O*kgtoGg,IF('Net zero activities &amp; levers'!$C$9="On",(('Net zero supporting data'!AI165*'Net zero supporting data'!AI183)+('Net zero supporting data'!AI177*ManureNEF))*NtoN2O*kgtoGg,"ERROR"))</f>
        <v>7.9606933562777829E-3</v>
      </c>
      <c r="AS675" s="94">
        <f>IF('Net zero activities &amp; levers'!$C$9="Off",'Activity data'!BL58*ManureNEF*NtoN2O*kgtoGg,IF('Net zero activities &amp; levers'!$C$9="On",(('Net zero supporting data'!AJ165*'Net zero supporting data'!AJ183)+('Net zero supporting data'!AJ177*ManureNEF))*NtoN2O*kgtoGg,"ERROR"))</f>
        <v>7.964397549016471E-3</v>
      </c>
      <c r="AT675" s="94">
        <f>IF('Net zero activities &amp; levers'!$C$9="Off",'Activity data'!BM58*ManureNEF*NtoN2O*kgtoGg,IF('Net zero activities &amp; levers'!$C$9="On",(('Net zero supporting data'!AK165*'Net zero supporting data'!AK183)+('Net zero supporting data'!AK177*ManureNEF))*NtoN2O*kgtoGg,"ERROR"))</f>
        <v>7.9658067695104438E-3</v>
      </c>
      <c r="AU675" s="94">
        <f>IF('Net zero activities &amp; levers'!$C$9="Off",'Activity data'!BN58*ManureNEF*NtoN2O*kgtoGg,IF('Net zero activities &amp; levers'!$C$9="On",(('Net zero supporting data'!AL165*'Net zero supporting data'!AL183)+('Net zero supporting data'!AL177*ManureNEF))*NtoN2O*kgtoGg,"ERROR"))</f>
        <v>7.9673565963704236E-3</v>
      </c>
      <c r="AV675" s="94">
        <f>IF('Net zero activities &amp; levers'!$C$9="Off",'Activity data'!BO58*ManureNEF*NtoN2O*kgtoGg,IF('Net zero activities &amp; levers'!$C$9="On",(('Net zero supporting data'!AM165*'Net zero supporting data'!AM183)+('Net zero supporting data'!AM177*ManureNEF))*NtoN2O*kgtoGg,"ERROR"))</f>
        <v>7.9696020827684667E-3</v>
      </c>
      <c r="AW675" s="94">
        <f>IF('Net zero activities &amp; levers'!$C$9="Off",'Activity data'!BP58*ManureNEF*NtoN2O*kgtoGg,IF('Net zero activities &amp; levers'!$C$9="On",(('Net zero supporting data'!AN165*'Net zero supporting data'!AN183)+('Net zero supporting data'!AN177*ManureNEF))*NtoN2O*kgtoGg,"ERROR"))</f>
        <v>7.9722589408630137E-3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9.0616382708893453E-2</v>
      </c>
      <c r="T676" s="22">
        <f t="shared" si="147"/>
        <v>9.0877598476881649E-2</v>
      </c>
      <c r="U676" s="22">
        <f t="shared" si="147"/>
        <v>9.1155275706169825E-2</v>
      </c>
      <c r="V676" s="22">
        <f t="shared" si="147"/>
        <v>9.1455189782355117E-2</v>
      </c>
      <c r="W676" s="22">
        <f t="shared" si="147"/>
        <v>9.1780554710907389E-2</v>
      </c>
      <c r="X676" s="22">
        <f t="shared" si="147"/>
        <v>9.2130677516106943E-2</v>
      </c>
      <c r="Y676" s="22">
        <f t="shared" si="147"/>
        <v>9.2352189316001462E-2</v>
      </c>
      <c r="Z676" s="22">
        <f t="shared" si="147"/>
        <v>9.2594529501332429E-2</v>
      </c>
      <c r="AA676" s="22">
        <f t="shared" si="147"/>
        <v>9.2854432147657803E-2</v>
      </c>
      <c r="AB676" s="22">
        <f t="shared" si="147"/>
        <v>9.3133175386765854E-2</v>
      </c>
      <c r="AC676" s="22">
        <f t="shared" si="147"/>
        <v>9.3428010569837058E-2</v>
      </c>
      <c r="AD676" s="22">
        <f t="shared" si="147"/>
        <v>9.3622658141461465E-2</v>
      </c>
      <c r="AE676" s="22">
        <f t="shared" si="147"/>
        <v>9.3833128496413801E-2</v>
      </c>
      <c r="AF676" s="22">
        <f t="shared" si="147"/>
        <v>9.4058620905428741E-2</v>
      </c>
      <c r="AG676" s="22">
        <f t="shared" si="147"/>
        <v>9.430142913080998E-2</v>
      </c>
      <c r="AH676" s="22">
        <f t="shared" si="147"/>
        <v>9.455461873867442E-2</v>
      </c>
      <c r="AI676" s="22">
        <f t="shared" si="147"/>
        <v>9.4709599003845527E-2</v>
      </c>
      <c r="AJ676" s="22">
        <f t="shared" si="147"/>
        <v>9.4878835325880345E-2</v>
      </c>
      <c r="AK676" s="22">
        <f t="shared" si="147"/>
        <v>9.5056029956494814E-2</v>
      </c>
      <c r="AL676" s="22">
        <f t="shared" si="147"/>
        <v>9.5243692411601744E-2</v>
      </c>
      <c r="AM676" s="22">
        <f t="shared" si="147"/>
        <v>9.5441543614772348E-2</v>
      </c>
      <c r="AN676" s="22">
        <f t="shared" si="147"/>
        <v>9.5547146281798376E-2</v>
      </c>
      <c r="AO676" s="22">
        <f t="shared" si="147"/>
        <v>9.5659674347695206E-2</v>
      </c>
      <c r="AP676" s="22">
        <f t="shared" si="147"/>
        <v>9.5781792323491169E-2</v>
      </c>
      <c r="AQ676" s="22">
        <f t="shared" si="147"/>
        <v>9.5913343645645174E-2</v>
      </c>
      <c r="AR676" s="22">
        <f t="shared" si="147"/>
        <v>9.6054198876521613E-2</v>
      </c>
      <c r="AS676" s="22">
        <f t="shared" si="147"/>
        <v>9.609889388612379E-2</v>
      </c>
      <c r="AT676" s="22">
        <f t="shared" si="147"/>
        <v>9.611589762430725E-2</v>
      </c>
      <c r="AU676" s="22">
        <f t="shared" si="147"/>
        <v>9.6134597927254498E-2</v>
      </c>
      <c r="AV676" s="22">
        <f t="shared" si="147"/>
        <v>9.6161692099507992E-2</v>
      </c>
      <c r="AW676" s="22">
        <f t="shared" si="147"/>
        <v>9.6193749907085666E-2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0.10373937151897396</v>
      </c>
      <c r="T679" s="94">
        <f>IF('Net zero activities &amp; levers'!$C$9="Off",'Activity data'!AM62*ManureNEF*NtoN2O*kgtoGg,IF('Net zero activities &amp; levers'!$C$9="On",(('Net zero supporting data'!K166*'Net zero supporting data'!K183)+('Net zero supporting data'!K178*ManureNEF))*NtoN2O*kgtoGg,"ERROR"))</f>
        <v>0.10504797783019051</v>
      </c>
      <c r="U679" s="94">
        <f>IF('Net zero activities &amp; levers'!$C$9="Off",'Activity data'!AN62*ManureNEF*NtoN2O*kgtoGg,IF('Net zero activities &amp; levers'!$C$9="On",(('Net zero supporting data'!L166*'Net zero supporting data'!L183)+('Net zero supporting data'!L178*ManureNEF))*NtoN2O*kgtoGg,"ERROR"))</f>
        <v>0.10502629496089162</v>
      </c>
      <c r="V679" s="94">
        <f>IF('Net zero activities &amp; levers'!$C$9="Off",'Activity data'!AO62*ManureNEF*NtoN2O*kgtoGg,IF('Net zero activities &amp; levers'!$C$9="On",(('Net zero supporting data'!M166*'Net zero supporting data'!M183)+('Net zero supporting data'!M178*ManureNEF))*NtoN2O*kgtoGg,"ERROR"))</f>
        <v>0.1046742476688496</v>
      </c>
      <c r="W679" s="94">
        <f>IF('Net zero activities &amp; levers'!$C$9="Off",'Activity data'!AP62*ManureNEF*NtoN2O*kgtoGg,IF('Net zero activities &amp; levers'!$C$9="On",(('Net zero supporting data'!N166*'Net zero supporting data'!N183)+('Net zero supporting data'!N178*ManureNEF))*NtoN2O*kgtoGg,"ERROR"))</f>
        <v>0.10459017911356595</v>
      </c>
      <c r="X679" s="94">
        <f>IF('Net zero activities &amp; levers'!$C$9="Off",'Activity data'!AQ62*ManureNEF*NtoN2O*kgtoGg,IF('Net zero activities &amp; levers'!$C$9="On",(('Net zero supporting data'!O166*'Net zero supporting data'!O183)+('Net zero supporting data'!O178*ManureNEF))*NtoN2O*kgtoGg,"ERROR"))</f>
        <v>0.10483449752885149</v>
      </c>
      <c r="Y679" s="94">
        <f>IF('Net zero activities &amp; levers'!$C$9="Off",'Activity data'!AR62*ManureNEF*NtoN2O*kgtoGg,IF('Net zero activities &amp; levers'!$C$9="On",(('Net zero supporting data'!P166*'Net zero supporting data'!P183)+('Net zero supporting data'!P178*ManureNEF))*NtoN2O*kgtoGg,"ERROR"))</f>
        <v>0.10526185437071776</v>
      </c>
      <c r="Z679" s="94">
        <f>IF('Net zero activities &amp; levers'!$C$9="Off",'Activity data'!AS62*ManureNEF*NtoN2O*kgtoGg,IF('Net zero activities &amp; levers'!$C$9="On",(('Net zero supporting data'!Q166*'Net zero supporting data'!Q183)+('Net zero supporting data'!Q178*ManureNEF))*NtoN2O*kgtoGg,"ERROR"))</f>
        <v>0.10589617703735173</v>
      </c>
      <c r="AA679" s="94">
        <f>IF('Net zero activities &amp; levers'!$C$9="Off",'Activity data'!AT62*ManureNEF*NtoN2O*kgtoGg,IF('Net zero activities &amp; levers'!$C$9="On",(('Net zero supporting data'!R166*'Net zero supporting data'!R183)+('Net zero supporting data'!R178*ManureNEF))*NtoN2O*kgtoGg,"ERROR"))</f>
        <v>0.10645664644841928</v>
      </c>
      <c r="AB679" s="94">
        <f>IF('Net zero activities &amp; levers'!$C$9="Off",'Activity data'!AU62*ManureNEF*NtoN2O*kgtoGg,IF('Net zero activities &amp; levers'!$C$9="On",(('Net zero supporting data'!S166*'Net zero supporting data'!S183)+('Net zero supporting data'!S178*ManureNEF))*NtoN2O*kgtoGg,"ERROR"))</f>
        <v>0.10719883757859007</v>
      </c>
      <c r="AC679" s="94">
        <f>IF('Net zero activities &amp; levers'!$C$9="Off",'Activity data'!AV62*ManureNEF*NtoN2O*kgtoGg,IF('Net zero activities &amp; levers'!$C$9="On",(('Net zero supporting data'!T166*'Net zero supporting data'!T183)+('Net zero supporting data'!T178*ManureNEF))*NtoN2O*kgtoGg,"ERROR"))</f>
        <v>0.10788811194729465</v>
      </c>
      <c r="AD679" s="94">
        <f>IF('Net zero activities &amp; levers'!$C$9="Off",'Activity data'!AW62*ManureNEF*NtoN2O*kgtoGg,IF('Net zero activities &amp; levers'!$C$9="On",(('Net zero supporting data'!U166*'Net zero supporting data'!U183)+('Net zero supporting data'!U178*ManureNEF))*NtoN2O*kgtoGg,"ERROR"))</f>
        <v>0.1091038244647865</v>
      </c>
      <c r="AE679" s="94">
        <f>IF('Net zero activities &amp; levers'!$C$9="Off",'Activity data'!AX62*ManureNEF*NtoN2O*kgtoGg,IF('Net zero activities &amp; levers'!$C$9="On",(('Net zero supporting data'!V166*'Net zero supporting data'!V183)+('Net zero supporting data'!V178*ManureNEF))*NtoN2O*kgtoGg,"ERROR"))</f>
        <v>0.11044898988150205</v>
      </c>
      <c r="AF679" s="94">
        <f>IF('Net zero activities &amp; levers'!$C$9="Off",'Activity data'!AY62*ManureNEF*NtoN2O*kgtoGg,IF('Net zero activities &amp; levers'!$C$9="On",(('Net zero supporting data'!W166*'Net zero supporting data'!W183)+('Net zero supporting data'!W178*ManureNEF))*NtoN2O*kgtoGg,"ERROR"))</f>
        <v>0.11189945655820543</v>
      </c>
      <c r="AG679" s="94">
        <f>IF('Net zero activities &amp; levers'!$C$9="Off",'Activity data'!AZ62*ManureNEF*NtoN2O*kgtoGg,IF('Net zero activities &amp; levers'!$C$9="On",(('Net zero supporting data'!X166*'Net zero supporting data'!X183)+('Net zero supporting data'!X178*ManureNEF))*NtoN2O*kgtoGg,"ERROR"))</f>
        <v>0.11376577757246964</v>
      </c>
      <c r="AH679" s="94">
        <f>IF('Net zero activities &amp; levers'!$C$9="Off",'Activity data'!BA62*ManureNEF*NtoN2O*kgtoGg,IF('Net zero activities &amp; levers'!$C$9="On",(('Net zero supporting data'!Y166*'Net zero supporting data'!Y183)+('Net zero supporting data'!Y178*ManureNEF))*NtoN2O*kgtoGg,"ERROR"))</f>
        <v>0.11533641810897417</v>
      </c>
      <c r="AI679" s="94">
        <f>IF('Net zero activities &amp; levers'!$C$9="Off",'Activity data'!BB62*ManureNEF*NtoN2O*kgtoGg,IF('Net zero activities &amp; levers'!$C$9="On",(('Net zero supporting data'!Z166*'Net zero supporting data'!Z183)+('Net zero supporting data'!Z178*ManureNEF))*NtoN2O*kgtoGg,"ERROR"))</f>
        <v>0.11712268135039311</v>
      </c>
      <c r="AJ679" s="94">
        <f>IF('Net zero activities &amp; levers'!$C$9="Off",'Activity data'!BC62*ManureNEF*NtoN2O*kgtoGg,IF('Net zero activities &amp; levers'!$C$9="On",(('Net zero supporting data'!AA166*'Net zero supporting data'!AA183)+('Net zero supporting data'!AA178*ManureNEF))*NtoN2O*kgtoGg,"ERROR"))</f>
        <v>0.11917617860235387</v>
      </c>
      <c r="AK679" s="94">
        <f>IF('Net zero activities &amp; levers'!$C$9="Off",'Activity data'!BD62*ManureNEF*NtoN2O*kgtoGg,IF('Net zero activities &amp; levers'!$C$9="On",(('Net zero supporting data'!AB166*'Net zero supporting data'!AB183)+('Net zero supporting data'!AB178*ManureNEF))*NtoN2O*kgtoGg,"ERROR"))</f>
        <v>0.12087559132388727</v>
      </c>
      <c r="AL679" s="94">
        <f>IF('Net zero activities &amp; levers'!$C$9="Off",'Activity data'!BE62*ManureNEF*NtoN2O*kgtoGg,IF('Net zero activities &amp; levers'!$C$9="On",(('Net zero supporting data'!AC166*'Net zero supporting data'!AC183)+('Net zero supporting data'!AC178*ManureNEF))*NtoN2O*kgtoGg,"ERROR"))</f>
        <v>0.12253362683439008</v>
      </c>
      <c r="AM679" s="94">
        <f>IF('Net zero activities &amp; levers'!$C$9="Off",'Activity data'!BF62*ManureNEF*NtoN2O*kgtoGg,IF('Net zero activities &amp; levers'!$C$9="On",(('Net zero supporting data'!AD166*'Net zero supporting data'!AD183)+('Net zero supporting data'!AD178*ManureNEF))*NtoN2O*kgtoGg,"ERROR"))</f>
        <v>0.12416077720283632</v>
      </c>
      <c r="AN679" s="94">
        <f>IF('Net zero activities &amp; levers'!$C$9="Off",'Activity data'!BG62*ManureNEF*NtoN2O*kgtoGg,IF('Net zero activities &amp; levers'!$C$9="On",(('Net zero supporting data'!AE166*'Net zero supporting data'!AE183)+('Net zero supporting data'!AE178*ManureNEF))*NtoN2O*kgtoGg,"ERROR"))</f>
        <v>0.12595653170767893</v>
      </c>
      <c r="AO679" s="94">
        <f>IF('Net zero activities &amp; levers'!$C$9="Off",'Activity data'!BH62*ManureNEF*NtoN2O*kgtoGg,IF('Net zero activities &amp; levers'!$C$9="On",(('Net zero supporting data'!AF166*'Net zero supporting data'!AF183)+('Net zero supporting data'!AF178*ManureNEF))*NtoN2O*kgtoGg,"ERROR"))</f>
        <v>0.12748901145113314</v>
      </c>
      <c r="AP679" s="94">
        <f>IF('Net zero activities &amp; levers'!$C$9="Off",'Activity data'!BI62*ManureNEF*NtoN2O*kgtoGg,IF('Net zero activities &amp; levers'!$C$9="On",(('Net zero supporting data'!AG166*'Net zero supporting data'!AG183)+('Net zero supporting data'!AG178*ManureNEF))*NtoN2O*kgtoGg,"ERROR"))</f>
        <v>0.12905901172767434</v>
      </c>
      <c r="AQ679" s="94">
        <f>IF('Net zero activities &amp; levers'!$C$9="Off",'Activity data'!BJ62*ManureNEF*NtoN2O*kgtoGg,IF('Net zero activities &amp; levers'!$C$9="On",(('Net zero supporting data'!AH166*'Net zero supporting data'!AH183)+('Net zero supporting data'!AH178*ManureNEF))*NtoN2O*kgtoGg,"ERROR"))</f>
        <v>0.13067807527102665</v>
      </c>
      <c r="AR679" s="94">
        <f>IF('Net zero activities &amp; levers'!$C$9="Off",'Activity data'!BK62*ManureNEF*NtoN2O*kgtoGg,IF('Net zero activities &amp; levers'!$C$9="On",(('Net zero supporting data'!AI166*'Net zero supporting data'!AI183)+('Net zero supporting data'!AI178*ManureNEF))*NtoN2O*kgtoGg,"ERROR"))</f>
        <v>0.13235759915470238</v>
      </c>
      <c r="AS679" s="94">
        <f>IF('Net zero activities &amp; levers'!$C$9="Off",'Activity data'!BL62*ManureNEF*NtoN2O*kgtoGg,IF('Net zero activities &amp; levers'!$C$9="On",(('Net zero supporting data'!AJ166*'Net zero supporting data'!AJ183)+('Net zero supporting data'!AJ178*ManureNEF))*NtoN2O*kgtoGg,"ERROR"))</f>
        <v>0.13400231153975686</v>
      </c>
      <c r="AT679" s="94">
        <f>IF('Net zero activities &amp; levers'!$C$9="Off",'Activity data'!BM62*ManureNEF*NtoN2O*kgtoGg,IF('Net zero activities &amp; levers'!$C$9="On",(('Net zero supporting data'!AK166*'Net zero supporting data'!AK183)+('Net zero supporting data'!AK178*ManureNEF))*NtoN2O*kgtoGg,"ERROR"))</f>
        <v>0.13234442185593281</v>
      </c>
      <c r="AU679" s="94">
        <f>IF('Net zero activities &amp; levers'!$C$9="Off",'Activity data'!BN62*ManureNEF*NtoN2O*kgtoGg,IF('Net zero activities &amp; levers'!$C$9="On",(('Net zero supporting data'!AL166*'Net zero supporting data'!AL183)+('Net zero supporting data'!AL178*ManureNEF))*NtoN2O*kgtoGg,"ERROR"))</f>
        <v>0.13021756515841126</v>
      </c>
      <c r="AV679" s="94">
        <f>IF('Net zero activities &amp; levers'!$C$9="Off",'Activity data'!BO62*ManureNEF*NtoN2O*kgtoGg,IF('Net zero activities &amp; levers'!$C$9="On",(('Net zero supporting data'!AM166*'Net zero supporting data'!AM183)+('Net zero supporting data'!AM178*ManureNEF))*NtoN2O*kgtoGg,"ERROR"))</f>
        <v>0.12826513885154414</v>
      </c>
      <c r="AW679" s="94">
        <f>IF('Net zero activities &amp; levers'!$C$9="Off",'Activity data'!BP62*ManureNEF*NtoN2O*kgtoGg,IF('Net zero activities &amp; levers'!$C$9="On",(('Net zero supporting data'!AN166*'Net zero supporting data'!AN183)+('Net zero supporting data'!AN178*ManureNEF))*NtoN2O*kgtoGg,"ERROR"))</f>
        <v>0.12619646733614942</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2.6319074707598693E-2</v>
      </c>
      <c r="T680" s="22">
        <f t="shared" si="150"/>
        <v>2.665107312597589E-2</v>
      </c>
      <c r="U680" s="22">
        <f t="shared" si="150"/>
        <v>2.6645572099233621E-2</v>
      </c>
      <c r="V680" s="22">
        <f t="shared" si="150"/>
        <v>2.6556256356867022E-2</v>
      </c>
      <c r="W680" s="22">
        <f t="shared" si="150"/>
        <v>2.6534927843355968E-2</v>
      </c>
      <c r="X680" s="22">
        <f t="shared" si="150"/>
        <v>2.6596912358301347E-2</v>
      </c>
      <c r="Y680" s="22">
        <f t="shared" si="150"/>
        <v>2.6705334421045616E-2</v>
      </c>
      <c r="Z680" s="22">
        <f t="shared" si="150"/>
        <v>2.6866264503881229E-2</v>
      </c>
      <c r="AA680" s="22">
        <f t="shared" si="150"/>
        <v>2.7008457733753585E-2</v>
      </c>
      <c r="AB680" s="22">
        <f t="shared" si="150"/>
        <v>2.7196754457709631E-2</v>
      </c>
      <c r="AC680" s="22">
        <f t="shared" si="150"/>
        <v>2.7371625997206581E-2</v>
      </c>
      <c r="AD680" s="22">
        <f t="shared" si="150"/>
        <v>2.7680056905378978E-2</v>
      </c>
      <c r="AE680" s="22">
        <f t="shared" si="150"/>
        <v>2.8021330508430822E-2</v>
      </c>
      <c r="AF680" s="22">
        <f t="shared" si="150"/>
        <v>2.8389319443259262E-2</v>
      </c>
      <c r="AG680" s="22">
        <f t="shared" si="150"/>
        <v>2.8862812211564656E-2</v>
      </c>
      <c r="AH680" s="22">
        <f t="shared" si="150"/>
        <v>2.9261289713536844E-2</v>
      </c>
      <c r="AI680" s="22">
        <f t="shared" si="150"/>
        <v>2.9714471519151932E-2</v>
      </c>
      <c r="AJ680" s="22">
        <f t="shared" si="150"/>
        <v>3.0235451613737516E-2</v>
      </c>
      <c r="AK680" s="22">
        <f t="shared" si="150"/>
        <v>3.0666599110798456E-2</v>
      </c>
      <c r="AL680" s="22">
        <f t="shared" si="150"/>
        <v>3.108724905141232E-2</v>
      </c>
      <c r="AM680" s="22">
        <f t="shared" si="150"/>
        <v>3.1500063313544227E-2</v>
      </c>
      <c r="AN680" s="22">
        <f t="shared" si="150"/>
        <v>3.1955653088934513E-2</v>
      </c>
      <c r="AO680" s="22">
        <f t="shared" si="150"/>
        <v>3.2344449051983859E-2</v>
      </c>
      <c r="AP680" s="22">
        <f t="shared" si="150"/>
        <v>3.2742764117558373E-2</v>
      </c>
      <c r="AQ680" s="22">
        <f t="shared" si="150"/>
        <v>3.3153526721282502E-2</v>
      </c>
      <c r="AR680" s="22">
        <f t="shared" si="150"/>
        <v>3.3579628344228743E-2</v>
      </c>
      <c r="AS680" s="22">
        <f t="shared" si="150"/>
        <v>3.3996898157038859E-2</v>
      </c>
      <c r="AT680" s="22">
        <f t="shared" si="150"/>
        <v>3.3576285213210287E-2</v>
      </c>
      <c r="AU680" s="22">
        <f t="shared" si="150"/>
        <v>3.3036693547145599E-2</v>
      </c>
      <c r="AV680" s="22">
        <f t="shared" si="150"/>
        <v>3.2541355537293495E-2</v>
      </c>
      <c r="AW680" s="22">
        <f t="shared" si="150"/>
        <v>3.2016525674128216E-2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0.1694572187378483</v>
      </c>
      <c r="T681" s="94">
        <f>IF('Net zero activities &amp; levers'!$C$9="Off",'Activity data'!AM64*ManureNEF*NtoN2O*kgtoGg,IF('Net zero activities &amp; levers'!$C$9="On",(('Net zero supporting data'!K167*'Net zero supporting data'!K183)+('Net zero supporting data'!K179*ManureNEF))*NtoN2O*kgtoGg,"ERROR"))</f>
        <v>0.17369427478210367</v>
      </c>
      <c r="U681" s="94">
        <f>IF('Net zero activities &amp; levers'!$C$9="Off",'Activity data'!AN64*ManureNEF*NtoN2O*kgtoGg,IF('Net zero activities &amp; levers'!$C$9="On",(('Net zero supporting data'!L167*'Net zero supporting data'!L183)+('Net zero supporting data'!L179*ManureNEF))*NtoN2O*kgtoGg,"ERROR"))</f>
        <v>0.1768131057755892</v>
      </c>
      <c r="V681" s="94">
        <f>IF('Net zero activities &amp; levers'!$C$9="Off",'Activity data'!AO64*ManureNEF*NtoN2O*kgtoGg,IF('Net zero activities &amp; levers'!$C$9="On",(('Net zero supporting data'!M167*'Net zero supporting data'!M183)+('Net zero supporting data'!M179*ManureNEF))*NtoN2O*kgtoGg,"ERROR"))</f>
        <v>0.17965074126679934</v>
      </c>
      <c r="W681" s="94">
        <f>IF('Net zero activities &amp; levers'!$C$9="Off",'Activity data'!AP64*ManureNEF*NtoN2O*kgtoGg,IF('Net zero activities &amp; levers'!$C$9="On",(('Net zero supporting data'!N167*'Net zero supporting data'!N183)+('Net zero supporting data'!N179*ManureNEF))*NtoN2O*kgtoGg,"ERROR"))</f>
        <v>0.18274864304927863</v>
      </c>
      <c r="X681" s="94">
        <f>IF('Net zero activities &amp; levers'!$C$9="Off",'Activity data'!AQ64*ManureNEF*NtoN2O*kgtoGg,IF('Net zero activities &amp; levers'!$C$9="On",(('Net zero supporting data'!O167*'Net zero supporting data'!O183)+('Net zero supporting data'!O179*ManureNEF))*NtoN2O*kgtoGg,"ERROR"))</f>
        <v>0.1861825637635465</v>
      </c>
      <c r="Y681" s="94">
        <f>IF('Net zero activities &amp; levers'!$C$9="Off",'Activity data'!AR64*ManureNEF*NtoN2O*kgtoGg,IF('Net zero activities &amp; levers'!$C$9="On",(('Net zero supporting data'!P167*'Net zero supporting data'!P183)+('Net zero supporting data'!P179*ManureNEF))*NtoN2O*kgtoGg,"ERROR"))</f>
        <v>0.18967611805415169</v>
      </c>
      <c r="Z681" s="94">
        <f>IF('Net zero activities &amp; levers'!$C$9="Off",'Activity data'!AS64*ManureNEF*NtoN2O*kgtoGg,IF('Net zero activities &amp; levers'!$C$9="On",(('Net zero supporting data'!Q167*'Net zero supporting data'!Q183)+('Net zero supporting data'!Q179*ManureNEF))*NtoN2O*kgtoGg,"ERROR"))</f>
        <v>0.19341928509397394</v>
      </c>
      <c r="AA681" s="94">
        <f>IF('Net zero activities &amp; levers'!$C$9="Off",'Activity data'!AT64*ManureNEF*NtoN2O*kgtoGg,IF('Net zero activities &amp; levers'!$C$9="On",(('Net zero supporting data'!R167*'Net zero supporting data'!R183)+('Net zero supporting data'!R179*ManureNEF))*NtoN2O*kgtoGg,"ERROR"))</f>
        <v>0.19714095701524945</v>
      </c>
      <c r="AB681" s="94">
        <f>IF('Net zero activities &amp; levers'!$C$9="Off",'Activity data'!AU64*ManureNEF*NtoN2O*kgtoGg,IF('Net zero activities &amp; levers'!$C$9="On",(('Net zero supporting data'!S167*'Net zero supporting data'!S183)+('Net zero supporting data'!S179*ManureNEF))*NtoN2O*kgtoGg,"ERROR"))</f>
        <v>0.20110384145707455</v>
      </c>
      <c r="AC681" s="94">
        <f>IF('Net zero activities &amp; levers'!$C$9="Off",'Activity data'!AV64*ManureNEF*NtoN2O*kgtoGg,IF('Net zero activities &amp; levers'!$C$9="On",(('Net zero supporting data'!T167*'Net zero supporting data'!T183)+('Net zero supporting data'!T179*ManureNEF))*NtoN2O*kgtoGg,"ERROR"))</f>
        <v>0.2050726090672485</v>
      </c>
      <c r="AD681" s="94">
        <f>IF('Net zero activities &amp; levers'!$C$9="Off",'Activity data'!AW64*ManureNEF*NtoN2O*kgtoGg,IF('Net zero activities &amp; levers'!$C$9="On",(('Net zero supporting data'!U167*'Net zero supporting data'!U183)+('Net zero supporting data'!U179*ManureNEF))*NtoN2O*kgtoGg,"ERROR"))</f>
        <v>0.20954316940380951</v>
      </c>
      <c r="AE681" s="94">
        <f>IF('Net zero activities &amp; levers'!$C$9="Off",'Activity data'!AX64*ManureNEF*NtoN2O*kgtoGg,IF('Net zero activities &amp; levers'!$C$9="On",(('Net zero supporting data'!V167*'Net zero supporting data'!V183)+('Net zero supporting data'!V179*ManureNEF))*NtoN2O*kgtoGg,"ERROR"))</f>
        <v>0.21424057361919366</v>
      </c>
      <c r="AF681" s="94">
        <f>IF('Net zero activities &amp; levers'!$C$9="Off",'Activity data'!AY64*ManureNEF*NtoN2O*kgtoGg,IF('Net zero activities &amp; levers'!$C$9="On",(('Net zero supporting data'!W167*'Net zero supporting data'!W183)+('Net zero supporting data'!W179*ManureNEF))*NtoN2O*kgtoGg,"ERROR"))</f>
        <v>0.21914846410917607</v>
      </c>
      <c r="AG681" s="94">
        <f>IF('Net zero activities &amp; levers'!$C$9="Off",'Activity data'!AZ64*ManureNEF*NtoN2O*kgtoGg,IF('Net zero activities &amp; levers'!$C$9="On",(('Net zero supporting data'!X167*'Net zero supporting data'!X183)+('Net zero supporting data'!X179*ManureNEF))*NtoN2O*kgtoGg,"ERROR"))</f>
        <v>0.2246325818312267</v>
      </c>
      <c r="AH681" s="94">
        <f>IF('Net zero activities &amp; levers'!$C$9="Off",'Activity data'!BA64*ManureNEF*NtoN2O*kgtoGg,IF('Net zero activities &amp; levers'!$C$9="On",(('Net zero supporting data'!Y167*'Net zero supporting data'!Y183)+('Net zero supporting data'!Y179*ManureNEF))*NtoN2O*kgtoGg,"ERROR"))</f>
        <v>0.22989125878958455</v>
      </c>
      <c r="AI681" s="94">
        <f>IF('Net zero activities &amp; levers'!$C$9="Off",'Activity data'!BB64*ManureNEF*NtoN2O*kgtoGg,IF('Net zero activities &amp; levers'!$C$9="On",(('Net zero supporting data'!Z167*'Net zero supporting data'!Z183)+('Net zero supporting data'!Z179*ManureNEF))*NtoN2O*kgtoGg,"ERROR"))</f>
        <v>0.23539239907576345</v>
      </c>
      <c r="AJ681" s="94">
        <f>IF('Net zero activities &amp; levers'!$C$9="Off",'Activity data'!BC64*ManureNEF*NtoN2O*kgtoGg,IF('Net zero activities &amp; levers'!$C$9="On",(('Net zero supporting data'!AA167*'Net zero supporting data'!AA183)+('Net zero supporting data'!AA179*ManureNEF))*NtoN2O*kgtoGg,"ERROR"))</f>
        <v>0.24133916380758769</v>
      </c>
      <c r="AK681" s="94">
        <f>IF('Net zero activities &amp; levers'!$C$9="Off",'Activity data'!BD64*ManureNEF*NtoN2O*kgtoGg,IF('Net zero activities &amp; levers'!$C$9="On",(('Net zero supporting data'!AB167*'Net zero supporting data'!AB183)+('Net zero supporting data'!AB179*ManureNEF))*NtoN2O*kgtoGg,"ERROR"))</f>
        <v>0.24698380632771536</v>
      </c>
      <c r="AL681" s="94">
        <f>IF('Net zero activities &amp; levers'!$C$9="Off",'Activity data'!BE64*ManureNEF*NtoN2O*kgtoGg,IF('Net zero activities &amp; levers'!$C$9="On",(('Net zero supporting data'!AC167*'Net zero supporting data'!AC183)+('Net zero supporting data'!AC179*ManureNEF))*NtoN2O*kgtoGg,"ERROR"))</f>
        <v>0.25269949014179416</v>
      </c>
      <c r="AM681" s="94">
        <f>IF('Net zero activities &amp; levers'!$C$9="Off",'Activity data'!BF64*ManureNEF*NtoN2O*kgtoGg,IF('Net zero activities &amp; levers'!$C$9="On",(('Net zero supporting data'!AD167*'Net zero supporting data'!AD183)+('Net zero supporting data'!AD179*ManureNEF))*NtoN2O*kgtoGg,"ERROR"))</f>
        <v>0.25850005270754473</v>
      </c>
      <c r="AN681" s="94">
        <f>IF('Net zero activities &amp; levers'!$C$9="Off",'Activity data'!BG64*ManureNEF*NtoN2O*kgtoGg,IF('Net zero activities &amp; levers'!$C$9="On",(('Net zero supporting data'!AE167*'Net zero supporting data'!AE183)+('Net zero supporting data'!AE179*ManureNEF))*NtoN2O*kgtoGg,"ERROR"))</f>
        <v>0.26452971480793125</v>
      </c>
      <c r="AO681" s="94">
        <f>IF('Net zero activities &amp; levers'!$C$9="Off",'Activity data'!BH64*ManureNEF*NtoN2O*kgtoGg,IF('Net zero activities &amp; levers'!$C$9="On",(('Net zero supporting data'!AF167*'Net zero supporting data'!AF183)+('Net zero supporting data'!AF179*ManureNEF))*NtoN2O*kgtoGg,"ERROR"))</f>
        <v>0.27034457580906046</v>
      </c>
      <c r="AP681" s="94">
        <f>IF('Net zero activities &amp; levers'!$C$9="Off",'Activity data'!BI64*ManureNEF*NtoN2O*kgtoGg,IF('Net zero activities &amp; levers'!$C$9="On",(('Net zero supporting data'!AG167*'Net zero supporting data'!AG183)+('Net zero supporting data'!AG179*ManureNEF))*NtoN2O*kgtoGg,"ERROR"))</f>
        <v>0.27633776869841881</v>
      </c>
      <c r="AQ681" s="94">
        <f>IF('Net zero activities &amp; levers'!$C$9="Off",'Activity data'!BJ64*ManureNEF*NtoN2O*kgtoGg,IF('Net zero activities &amp; levers'!$C$9="On",(('Net zero supporting data'!AH167*'Net zero supporting data'!AH183)+('Net zero supporting data'!AH179*ManureNEF))*NtoN2O*kgtoGg,"ERROR"))</f>
        <v>0.28253177033948046</v>
      </c>
      <c r="AR681" s="94">
        <f>IF('Net zero activities &amp; levers'!$C$9="Off",'Activity data'!BK64*ManureNEF*NtoN2O*kgtoGg,IF('Net zero activities &amp; levers'!$C$9="On",(('Net zero supporting data'!AI167*'Net zero supporting data'!AI183)+('Net zero supporting data'!AI179*ManureNEF))*NtoN2O*kgtoGg,"ERROR"))</f>
        <v>0.28895027075659063</v>
      </c>
      <c r="AS681" s="94">
        <f>IF('Net zero activities &amp; levers'!$C$9="Off",'Activity data'!BL64*ManureNEF*NtoN2O*kgtoGg,IF('Net zero activities &amp; levers'!$C$9="On",(('Net zero supporting data'!AJ167*'Net zero supporting data'!AJ183)+('Net zero supporting data'!AJ179*ManureNEF))*NtoN2O*kgtoGg,"ERROR"))</f>
        <v>0.29534349420295908</v>
      </c>
      <c r="AT681" s="94">
        <f>IF('Net zero activities &amp; levers'!$C$9="Off",'Activity data'!BM64*ManureNEF*NtoN2O*kgtoGg,IF('Net zero activities &amp; levers'!$C$9="On",(('Net zero supporting data'!AK167*'Net zero supporting data'!AK183)+('Net zero supporting data'!AK179*ManureNEF))*NtoN2O*kgtoGg,"ERROR"))</f>
        <v>0.29704917118681207</v>
      </c>
      <c r="AU681" s="94">
        <f>IF('Net zero activities &amp; levers'!$C$9="Off",'Activity data'!BN64*ManureNEF*NtoN2O*kgtoGg,IF('Net zero activities &amp; levers'!$C$9="On",(('Net zero supporting data'!AL167*'Net zero supporting data'!AL183)+('Net zero supporting data'!AL179*ManureNEF))*NtoN2O*kgtoGg,"ERROR"))</f>
        <v>0.29802857766922514</v>
      </c>
      <c r="AV681" s="94">
        <f>IF('Net zero activities &amp; levers'!$C$9="Off",'Activity data'!BO64*ManureNEF*NtoN2O*kgtoGg,IF('Net zero activities &amp; levers'!$C$9="On",(('Net zero supporting data'!AM167*'Net zero supporting data'!AM183)+('Net zero supporting data'!AM179*ManureNEF))*NtoN2O*kgtoGg,"ERROR"))</f>
        <v>0.29921998872986261</v>
      </c>
      <c r="AW681" s="94">
        <f>IF('Net zero activities &amp; levers'!$C$9="Off",'Activity data'!BP64*ManureNEF*NtoN2O*kgtoGg,IF('Net zero activities &amp; levers'!$C$9="On",(('Net zero supporting data'!AN167*'Net zero supporting data'!AN183)+('Net zero supporting data'!AN179*ManureNEF))*NtoN2O*kgtoGg,"ERROR"))</f>
        <v>0.30018774851150792</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0.69481186977108778</v>
      </c>
      <c r="T682" s="94">
        <f>IF('Net zero activities &amp; levers'!$C$9="Off",'Activity data'!AM65*ManureNEF*NtoN2O*kgtoGg,IF('Net zero activities &amp; levers'!$C$9="On",(('Net zero supporting data'!K168*'Net zero supporting data'!K183)+('Net zero supporting data'!K180*ManureNEF))*NtoN2O*kgtoGg,"ERROR"))</f>
        <v>0.7219871849023497</v>
      </c>
      <c r="U682" s="94">
        <f>IF('Net zero activities &amp; levers'!$C$9="Off",'Activity data'!AN65*ManureNEF*NtoN2O*kgtoGg,IF('Net zero activities &amp; levers'!$C$9="On",(('Net zero supporting data'!L168*'Net zero supporting data'!L183)+('Net zero supporting data'!L180*ManureNEF))*NtoN2O*kgtoGg,"ERROR"))</f>
        <v>0.73541065892626067</v>
      </c>
      <c r="V682" s="94">
        <f>IF('Net zero activities &amp; levers'!$C$9="Off",'Activity data'!AO65*ManureNEF*NtoN2O*kgtoGg,IF('Net zero activities &amp; levers'!$C$9="On",(('Net zero supporting data'!M168*'Net zero supporting data'!M183)+('Net zero supporting data'!M180*ManureNEF))*NtoN2O*kgtoGg,"ERROR"))</f>
        <v>0.74525421321611574</v>
      </c>
      <c r="W682" s="94">
        <f>IF('Net zero activities &amp; levers'!$C$9="Off",'Activity data'!AP65*ManureNEF*NtoN2O*kgtoGg,IF('Net zero activities &amp; levers'!$C$9="On",(('Net zero supporting data'!N168*'Net zero supporting data'!N183)+('Net zero supporting data'!N180*ManureNEF))*NtoN2O*kgtoGg,"ERROR"))</f>
        <v>0.75789063432929149</v>
      </c>
      <c r="X682" s="94">
        <f>IF('Net zero activities &amp; levers'!$C$9="Off",'Activity data'!AQ65*ManureNEF*NtoN2O*kgtoGg,IF('Net zero activities &amp; levers'!$C$9="On",(('Net zero supporting data'!O168*'Net zero supporting data'!O183)+('Net zero supporting data'!O180*ManureNEF))*NtoN2O*kgtoGg,"ERROR"))</f>
        <v>0.77411512396200799</v>
      </c>
      <c r="Y682" s="94">
        <f>IF('Net zero activities &amp; levers'!$C$9="Off",'Activity data'!AR65*ManureNEF*NtoN2O*kgtoGg,IF('Net zero activities &amp; levers'!$C$9="On",(('Net zero supporting data'!P168*'Net zero supporting data'!P183)+('Net zero supporting data'!P180*ManureNEF))*NtoN2O*kgtoGg,"ERROR"))</f>
        <v>0.79312996318615692</v>
      </c>
      <c r="Z682" s="94">
        <f>IF('Net zero activities &amp; levers'!$C$9="Off",'Activity data'!AS65*ManureNEF*NtoN2O*kgtoGg,IF('Net zero activities &amp; levers'!$C$9="On",(('Net zero supporting data'!Q168*'Net zero supporting data'!Q183)+('Net zero supporting data'!Q180*ManureNEF))*NtoN2O*kgtoGg,"ERROR"))</f>
        <v>0.81463946306029111</v>
      </c>
      <c r="AA682" s="94">
        <f>IF('Net zero activities &amp; levers'!$C$9="Off",'Activity data'!AT65*ManureNEF*NtoN2O*kgtoGg,IF('Net zero activities &amp; levers'!$C$9="On",(('Net zero supporting data'!R168*'Net zero supporting data'!R183)+('Net zero supporting data'!R180*ManureNEF))*NtoN2O*kgtoGg,"ERROR"))</f>
        <v>0.83553991651908022</v>
      </c>
      <c r="AB682" s="94">
        <f>IF('Net zero activities &amp; levers'!$C$9="Off",'Activity data'!AU65*ManureNEF*NtoN2O*kgtoGg,IF('Net zero activities &amp; levers'!$C$9="On",(('Net zero supporting data'!S168*'Net zero supporting data'!S183)+('Net zero supporting data'!S180*ManureNEF))*NtoN2O*kgtoGg,"ERROR"))</f>
        <v>0.85877452956478462</v>
      </c>
      <c r="AC682" s="94">
        <f>IF('Net zero activities &amp; levers'!$C$9="Off",'Activity data'!AV65*ManureNEF*NtoN2O*kgtoGg,IF('Net zero activities &amp; levers'!$C$9="On",(('Net zero supporting data'!T168*'Net zero supporting data'!T183)+('Net zero supporting data'!T180*ManureNEF))*NtoN2O*kgtoGg,"ERROR"))</f>
        <v>0.88168807149192097</v>
      </c>
      <c r="AD682" s="94">
        <f>IF('Net zero activities &amp; levers'!$C$9="Off",'Activity data'!AW65*ManureNEF*NtoN2O*kgtoGg,IF('Net zero activities &amp; levers'!$C$9="On",(('Net zero supporting data'!U168*'Net zero supporting data'!U183)+('Net zero supporting data'!U180*ManureNEF))*NtoN2O*kgtoGg,"ERROR"))</f>
        <v>0.91168344087441522</v>
      </c>
      <c r="AE682" s="94">
        <f>IF('Net zero activities &amp; levers'!$C$9="Off",'Activity data'!AX65*ManureNEF*NtoN2O*kgtoGg,IF('Net zero activities &amp; levers'!$C$9="On",(('Net zero supporting data'!V168*'Net zero supporting data'!V183)+('Net zero supporting data'!V180*ManureNEF))*NtoN2O*kgtoGg,"ERROR"))</f>
        <v>0.94371383783047957</v>
      </c>
      <c r="AF682" s="94">
        <f>IF('Net zero activities &amp; levers'!$C$9="Off",'Activity data'!AY65*ManureNEF*NtoN2O*kgtoGg,IF('Net zero activities &amp; levers'!$C$9="On",(('Net zero supporting data'!W168*'Net zero supporting data'!W183)+('Net zero supporting data'!W180*ManureNEF))*NtoN2O*kgtoGg,"ERROR"))</f>
        <v>0.97756316885434025</v>
      </c>
      <c r="AG682" s="94">
        <f>IF('Net zero activities &amp; levers'!$C$9="Off",'Activity data'!AZ65*ManureNEF*NtoN2O*kgtoGg,IF('Net zero activities &amp; levers'!$C$9="On",(('Net zero supporting data'!X168*'Net zero supporting data'!X183)+('Net zero supporting data'!X180*ManureNEF))*NtoN2O*kgtoGg,"ERROR"))</f>
        <v>1.0171319061592836</v>
      </c>
      <c r="AH682" s="94">
        <f>IF('Net zero activities &amp; levers'!$C$9="Off",'Activity data'!BA65*ManureNEF*NtoN2O*kgtoGg,IF('Net zero activities &amp; levers'!$C$9="On",(('Net zero supporting data'!Y168*'Net zero supporting data'!Y183)+('Net zero supporting data'!Y180*ManureNEF))*NtoN2O*kgtoGg,"ERROR"))</f>
        <v>1.0537445956296347</v>
      </c>
      <c r="AI682" s="94">
        <f>IF('Net zero activities &amp; levers'!$C$9="Off",'Activity data'!BB65*ManureNEF*NtoN2O*kgtoGg,IF('Net zero activities &amp; levers'!$C$9="On",(('Net zero supporting data'!Z168*'Net zero supporting data'!Z183)+('Net zero supporting data'!Z180*ManureNEF))*NtoN2O*kgtoGg,"ERROR"))</f>
        <v>1.0942466666418447</v>
      </c>
      <c r="AJ682" s="94">
        <f>IF('Net zero activities &amp; levers'!$C$9="Off",'Activity data'!BC65*ManureNEF*NtoN2O*kgtoGg,IF('Net zero activities &amp; levers'!$C$9="On",(('Net zero supporting data'!AA168*'Net zero supporting data'!AA183)+('Net zero supporting data'!AA180*ManureNEF))*NtoN2O*kgtoGg,"ERROR"))</f>
        <v>1.1389343058612464</v>
      </c>
      <c r="AK682" s="94">
        <f>IF('Net zero activities &amp; levers'!$C$9="Off",'Activity data'!BD65*ManureNEF*NtoN2O*kgtoGg,IF('Net zero activities &amp; levers'!$C$9="On",(('Net zero supporting data'!AB168*'Net zero supporting data'!AB183)+('Net zero supporting data'!AB180*ManureNEF))*NtoN2O*kgtoGg,"ERROR"))</f>
        <v>1.1798977088359501</v>
      </c>
      <c r="AL682" s="94">
        <f>IF('Net zero activities &amp; levers'!$C$9="Off",'Activity data'!BE65*ManureNEF*NtoN2O*kgtoGg,IF('Net zero activities &amp; levers'!$C$9="On",(('Net zero supporting data'!AC168*'Net zero supporting data'!AC183)+('Net zero supporting data'!AC180*ManureNEF))*NtoN2O*kgtoGg,"ERROR"))</f>
        <v>1.2210980276017456</v>
      </c>
      <c r="AM682" s="94">
        <f>IF('Net zero activities &amp; levers'!$C$9="Off",'Activity data'!BF65*ManureNEF*NtoN2O*kgtoGg,IF('Net zero activities &amp; levers'!$C$9="On",(('Net zero supporting data'!AD168*'Net zero supporting data'!AD183)+('Net zero supporting data'!AD180*ManureNEF))*NtoN2O*kgtoGg,"ERROR"))</f>
        <v>1.2626787575514014</v>
      </c>
      <c r="AN682" s="94">
        <f>IF('Net zero activities &amp; levers'!$C$9="Off",'Activity data'!BG65*ManureNEF*NtoN2O*kgtoGg,IF('Net zero activities &amp; levers'!$C$9="On",(('Net zero supporting data'!AE168*'Net zero supporting data'!AE183)+('Net zero supporting data'!AE180*ManureNEF))*NtoN2O*kgtoGg,"ERROR"))</f>
        <v>1.3077921773279642</v>
      </c>
      <c r="AO682" s="94">
        <f>IF('Net zero activities &amp; levers'!$C$9="Off",'Activity data'!BH65*ManureNEF*NtoN2O*kgtoGg,IF('Net zero activities &amp; levers'!$C$9="On",(('Net zero supporting data'!AF168*'Net zero supporting data'!AF183)+('Net zero supporting data'!AF180*ManureNEF))*NtoN2O*kgtoGg,"ERROR"))</f>
        <v>1.3502012246194735</v>
      </c>
      <c r="AP682" s="94">
        <f>IF('Net zero activities &amp; levers'!$C$9="Off",'Activity data'!BI65*ManureNEF*NtoN2O*kgtoGg,IF('Net zero activities &amp; levers'!$C$9="On",(('Net zero supporting data'!AG168*'Net zero supporting data'!AG183)+('Net zero supporting data'!AG180*ManureNEF))*NtoN2O*kgtoGg,"ERROR"))</f>
        <v>1.3939554721411731</v>
      </c>
      <c r="AQ682" s="94">
        <f>IF('Net zero activities &amp; levers'!$C$9="Off",'Activity data'!BJ65*ManureNEF*NtoN2O*kgtoGg,IF('Net zero activities &amp; levers'!$C$9="On",(('Net zero supporting data'!AH168*'Net zero supporting data'!AH183)+('Net zero supporting data'!AH180*ManureNEF))*NtoN2O*kgtoGg,"ERROR"))</f>
        <v>1.4392632541679586</v>
      </c>
      <c r="AR682" s="94">
        <f>IF('Net zero activities &amp; levers'!$C$9="Off",'Activity data'!BK65*ManureNEF*NtoN2O*kgtoGg,IF('Net zero activities &amp; levers'!$C$9="On",(('Net zero supporting data'!AI168*'Net zero supporting data'!AI183)+('Net zero supporting data'!AI180*ManureNEF))*NtoN2O*kgtoGg,"ERROR"))</f>
        <v>1.4863406838928872</v>
      </c>
      <c r="AS682" s="94">
        <f>IF('Net zero activities &amp; levers'!$C$9="Off",'Activity data'!BL65*ManureNEF*NtoN2O*kgtoGg,IF('Net zero activities &amp; levers'!$C$9="On",(('Net zero supporting data'!AJ168*'Net zero supporting data'!AJ183)+('Net zero supporting data'!AJ180*ManureNEF))*NtoN2O*kgtoGg,"ERROR"))</f>
        <v>1.5343337799328283</v>
      </c>
      <c r="AT682" s="94">
        <f>IF('Net zero activities &amp; levers'!$C$9="Off",'Activity data'!BM65*ManureNEF*NtoN2O*kgtoGg,IF('Net zero activities &amp; levers'!$C$9="On",(('Net zero supporting data'!AK168*'Net zero supporting data'!AK183)+('Net zero supporting data'!AK180*ManureNEF))*NtoN2O*kgtoGg,"ERROR"))</f>
        <v>1.5352270664045529</v>
      </c>
      <c r="AU682" s="94">
        <f>IF('Net zero activities &amp; levers'!$C$9="Off",'Activity data'!BN65*ManureNEF*NtoN2O*kgtoGg,IF('Net zero activities &amp; levers'!$C$9="On",(('Net zero supporting data'!AL168*'Net zero supporting data'!AL183)+('Net zero supporting data'!AL180*ManureNEF))*NtoN2O*kgtoGg,"ERROR"))</f>
        <v>1.5289642190033834</v>
      </c>
      <c r="AV682" s="94">
        <f>IF('Net zero activities &amp; levers'!$C$9="Off",'Activity data'!BO65*ManureNEF*NtoN2O*kgtoGg,IF('Net zero activities &amp; levers'!$C$9="On",(('Net zero supporting data'!AM168*'Net zero supporting data'!AM183)+('Net zero supporting data'!AM180*ManureNEF))*NtoN2O*kgtoGg,"ERROR"))</f>
        <v>1.5248875988606585</v>
      </c>
      <c r="AW682" s="94">
        <f>IF('Net zero activities &amp; levers'!$C$9="Off",'Activity data'!BP65*ManureNEF*NtoN2O*kgtoGg,IF('Net zero activities &amp; levers'!$C$9="On",(('Net zero supporting data'!AN168*'Net zero supporting data'!AN183)+('Net zero supporting data'!AN180*ManureNEF))*NtoN2O*kgtoGg,"ERROR"))</f>
        <v>1.5186954714586725</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1.0853910244455613</v>
      </c>
      <c r="T684" s="22">
        <f t="shared" si="152"/>
        <v>1.09693735602665</v>
      </c>
      <c r="U684" s="22">
        <f t="shared" si="152"/>
        <v>1.1043919922812833</v>
      </c>
      <c r="V684" s="22">
        <f t="shared" si="152"/>
        <v>1.1109212574584857</v>
      </c>
      <c r="W684" s="22">
        <f t="shared" si="152"/>
        <v>1.1185301810398671</v>
      </c>
      <c r="X684" s="22">
        <f t="shared" si="152"/>
        <v>1.1274725193075703</v>
      </c>
      <c r="Y684" s="22">
        <f t="shared" si="152"/>
        <v>1.1364044870183674</v>
      </c>
      <c r="Z684" s="22">
        <f t="shared" si="152"/>
        <v>1.1463113423490328</v>
      </c>
      <c r="AA684" s="22">
        <f t="shared" si="151"/>
        <v>1.1561936131409218</v>
      </c>
      <c r="AB684" s="22">
        <f t="shared" si="151"/>
        <v>1.1669938950014815</v>
      </c>
      <c r="AC684" s="22">
        <f t="shared" si="151"/>
        <v>1.1778525979787933</v>
      </c>
      <c r="AD684" s="22">
        <f t="shared" si="151"/>
        <v>1.1902878886565658</v>
      </c>
      <c r="AE684" s="22">
        <f t="shared" si="151"/>
        <v>1.2035425738564178</v>
      </c>
      <c r="AF684" s="22">
        <f t="shared" si="151"/>
        <v>1.2175465666497338</v>
      </c>
      <c r="AG684" s="22">
        <f t="shared" si="151"/>
        <v>1.233578530655929</v>
      </c>
      <c r="AH684" s="22">
        <f t="shared" si="151"/>
        <v>1.2487981721452868</v>
      </c>
      <c r="AI684" s="22">
        <f t="shared" si="151"/>
        <v>1.2646160486466733</v>
      </c>
      <c r="AJ684" s="22">
        <f t="shared" si="151"/>
        <v>1.2819627600707664</v>
      </c>
      <c r="AK684" s="22">
        <f t="shared" si="151"/>
        <v>1.2982249372764665</v>
      </c>
      <c r="AL684" s="22">
        <f t="shared" si="151"/>
        <v>1.3147049465844374</v>
      </c>
      <c r="AM684" s="22">
        <f t="shared" si="151"/>
        <v>1.3314478164928489</v>
      </c>
      <c r="AN684" s="22">
        <f t="shared" si="151"/>
        <v>1.3487269655969951</v>
      </c>
      <c r="AO684" s="22">
        <f t="shared" si="151"/>
        <v>1.3652326177831018</v>
      </c>
      <c r="AP684" s="22">
        <f t="shared" si="151"/>
        <v>1.3823135447676738</v>
      </c>
      <c r="AQ684" s="22">
        <f t="shared" si="151"/>
        <v>1.4000403182746579</v>
      </c>
      <c r="AR684" s="22">
        <f t="shared" si="151"/>
        <v>1.4184869036387528</v>
      </c>
      <c r="AS684" s="22">
        <f t="shared" si="151"/>
        <v>1.4365815273393354</v>
      </c>
      <c r="AT684" s="22">
        <f t="shared" si="151"/>
        <v>1.4388464310296312</v>
      </c>
      <c r="AU684" s="22">
        <f t="shared" si="151"/>
        <v>1.4387260097755952</v>
      </c>
      <c r="AV684" s="22">
        <f t="shared" si="151"/>
        <v>1.4393803521911404</v>
      </c>
      <c r="AW684" s="22">
        <f t="shared" si="151"/>
        <v>1.4393468721758584</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0.73915871398806998</v>
      </c>
      <c r="T685" s="22">
        <f t="shared" si="151"/>
        <v>0.74702184479580513</v>
      </c>
      <c r="U685" s="22">
        <f t="shared" si="151"/>
        <v>0.75209850309048576</v>
      </c>
      <c r="V685" s="22">
        <f t="shared" si="151"/>
        <v>0.75654497734996606</v>
      </c>
      <c r="W685" s="22">
        <f t="shared" si="151"/>
        <v>0.76172670636980955</v>
      </c>
      <c r="X685" s="22">
        <f t="shared" si="151"/>
        <v>0.76781649991437861</v>
      </c>
      <c r="Y685" s="22">
        <f t="shared" si="151"/>
        <v>0.77389923103873848</v>
      </c>
      <c r="Z685" s="22">
        <f t="shared" si="151"/>
        <v>0.7806458673024953</v>
      </c>
      <c r="AA685" s="22">
        <f t="shared" si="151"/>
        <v>0.7873757613271356</v>
      </c>
      <c r="AB685" s="22">
        <f t="shared" si="151"/>
        <v>0.79473082717065313</v>
      </c>
      <c r="AC685" s="22">
        <f t="shared" si="151"/>
        <v>0.80212567819440128</v>
      </c>
      <c r="AD685" s="22">
        <f t="shared" si="151"/>
        <v>0.81059419622931417</v>
      </c>
      <c r="AE685" s="22">
        <f t="shared" si="151"/>
        <v>0.81962072754013304</v>
      </c>
      <c r="AF685" s="22">
        <f t="shared" si="151"/>
        <v>0.82915754244892892</v>
      </c>
      <c r="AG685" s="22">
        <f t="shared" si="151"/>
        <v>0.84007541962925247</v>
      </c>
      <c r="AH685" s="22">
        <f t="shared" si="151"/>
        <v>0.8504400996176279</v>
      </c>
      <c r="AI685" s="22">
        <f t="shared" si="151"/>
        <v>0.86121218174237102</v>
      </c>
      <c r="AJ685" s="22">
        <f t="shared" si="151"/>
        <v>0.87302541090990016</v>
      </c>
      <c r="AK685" s="22">
        <f t="shared" si="151"/>
        <v>0.88410006485422588</v>
      </c>
      <c r="AL685" s="22">
        <f t="shared" si="151"/>
        <v>0.895323063950624</v>
      </c>
      <c r="AM685" s="22">
        <f t="shared" si="151"/>
        <v>0.90672507291443771</v>
      </c>
      <c r="AN685" s="22">
        <f t="shared" si="151"/>
        <v>0.91849229167981572</v>
      </c>
      <c r="AO685" s="22">
        <f t="shared" si="151"/>
        <v>0.92973275375167519</v>
      </c>
      <c r="AP685" s="22">
        <f t="shared" si="151"/>
        <v>0.94136498189737039</v>
      </c>
      <c r="AQ685" s="22">
        <f t="shared" si="151"/>
        <v>0.9534370359437665</v>
      </c>
      <c r="AR685" s="22">
        <f t="shared" si="151"/>
        <v>0.96599928678987079</v>
      </c>
      <c r="AS685" s="22">
        <f t="shared" si="151"/>
        <v>0.97832184933497102</v>
      </c>
      <c r="AT685" s="22">
        <f t="shared" si="151"/>
        <v>0.97986426424473227</v>
      </c>
      <c r="AU685" s="22">
        <f t="shared" si="151"/>
        <v>0.97978225654680107</v>
      </c>
      <c r="AV685" s="22">
        <f t="shared" si="151"/>
        <v>0.98022786820885532</v>
      </c>
      <c r="AW685" s="22">
        <f t="shared" si="151"/>
        <v>0.98020506808937535</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12.325247444726241</v>
      </c>
      <c r="T686" s="22">
        <f t="shared" si="151"/>
        <v>12.524639138960005</v>
      </c>
      <c r="U686" s="22">
        <f t="shared" si="151"/>
        <v>12.567810200037233</v>
      </c>
      <c r="V686" s="22">
        <f t="shared" si="151"/>
        <v>12.570554692791868</v>
      </c>
      <c r="W686" s="22">
        <f t="shared" si="151"/>
        <v>12.602631384472735</v>
      </c>
      <c r="X686" s="22">
        <f t="shared" si="151"/>
        <v>12.671353511408064</v>
      </c>
      <c r="Y686" s="22">
        <f t="shared" si="151"/>
        <v>12.755742240315671</v>
      </c>
      <c r="Z686" s="22">
        <f t="shared" si="151"/>
        <v>12.863058762637944</v>
      </c>
      <c r="AA686" s="22">
        <f t="shared" si="151"/>
        <v>12.960495150244173</v>
      </c>
      <c r="AB686" s="22">
        <f t="shared" si="151"/>
        <v>13.078102542441465</v>
      </c>
      <c r="AC686" s="22">
        <f t="shared" si="151"/>
        <v>13.188396301913251</v>
      </c>
      <c r="AD686" s="22">
        <f t="shared" si="151"/>
        <v>13.244220949320413</v>
      </c>
      <c r="AE686" s="22">
        <f t="shared" si="151"/>
        <v>13.309472649960661</v>
      </c>
      <c r="AF686" s="22">
        <f t="shared" si="151"/>
        <v>13.380940490418174</v>
      </c>
      <c r="AG686" s="22">
        <f t="shared" si="151"/>
        <v>13.493647051578849</v>
      </c>
      <c r="AH686" s="22">
        <f t="shared" si="151"/>
        <v>13.565825288313883</v>
      </c>
      <c r="AI686" s="22">
        <f t="shared" si="151"/>
        <v>13.652876993626553</v>
      </c>
      <c r="AJ686" s="22">
        <f t="shared" si="151"/>
        <v>13.762489109468207</v>
      </c>
      <c r="AK686" s="22">
        <f t="shared" si="151"/>
        <v>13.825318292639412</v>
      </c>
      <c r="AL686" s="22">
        <f t="shared" si="151"/>
        <v>13.876388257850191</v>
      </c>
      <c r="AM686" s="22">
        <f t="shared" si="151"/>
        <v>13.916807739405025</v>
      </c>
      <c r="AN686" s="22">
        <f t="shared" si="151"/>
        <v>14.036891138999511</v>
      </c>
      <c r="AO686" s="22">
        <f t="shared" si="151"/>
        <v>14.124418841727168</v>
      </c>
      <c r="AP686" s="22">
        <f t="shared" si="151"/>
        <v>14.211673919622562</v>
      </c>
      <c r="AQ686" s="22">
        <f t="shared" si="151"/>
        <v>14.299711058111765</v>
      </c>
      <c r="AR686" s="22">
        <f t="shared" si="151"/>
        <v>14.389532011572156</v>
      </c>
      <c r="AS686" s="22">
        <f t="shared" si="151"/>
        <v>14.469012278397027</v>
      </c>
      <c r="AT686" s="22">
        <f t="shared" si="151"/>
        <v>14.202224916686683</v>
      </c>
      <c r="AU686" s="22">
        <f t="shared" si="151"/>
        <v>13.887057595510665</v>
      </c>
      <c r="AV686" s="22">
        <f t="shared" si="151"/>
        <v>13.590203624352148</v>
      </c>
      <c r="AW686" s="22">
        <f t="shared" si="151"/>
        <v>13.281924599425876</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7.7501255499693285</v>
      </c>
      <c r="T687" s="22">
        <f t="shared" si="151"/>
        <v>7.8755032083784462</v>
      </c>
      <c r="U687" s="22">
        <f t="shared" si="151"/>
        <v>7.902649206458757</v>
      </c>
      <c r="V687" s="22">
        <f t="shared" si="151"/>
        <v>7.9043749457199617</v>
      </c>
      <c r="W687" s="22">
        <f t="shared" si="151"/>
        <v>7.9245447953614576</v>
      </c>
      <c r="X687" s="22">
        <f t="shared" si="151"/>
        <v>7.9677573242943041</v>
      </c>
      <c r="Y687" s="22">
        <f t="shared" si="151"/>
        <v>8.0208210252032988</v>
      </c>
      <c r="Z687" s="22">
        <f t="shared" si="151"/>
        <v>8.0883017411332307</v>
      </c>
      <c r="AA687" s="22">
        <f t="shared" si="151"/>
        <v>8.1495698203722267</v>
      </c>
      <c r="AB687" s="22">
        <f t="shared" si="151"/>
        <v>8.2235214435928654</v>
      </c>
      <c r="AC687" s="22">
        <f t="shared" si="151"/>
        <v>8.2928742486475198</v>
      </c>
      <c r="AD687" s="22">
        <f t="shared" si="151"/>
        <v>8.3279768320340608</v>
      </c>
      <c r="AE687" s="22">
        <f t="shared" si="151"/>
        <v>8.3690071541090365</v>
      </c>
      <c r="AF687" s="22">
        <f t="shared" si="151"/>
        <v>8.4139461899227097</v>
      </c>
      <c r="AG687" s="22">
        <f t="shared" si="151"/>
        <v>8.4848161666284714</v>
      </c>
      <c r="AH687" s="22">
        <f t="shared" si="151"/>
        <v>8.530201900195328</v>
      </c>
      <c r="AI687" s="22">
        <f t="shared" si="151"/>
        <v>8.584940082819065</v>
      </c>
      <c r="AJ687" s="22">
        <f t="shared" si="151"/>
        <v>8.6538642698084374</v>
      </c>
      <c r="AK687" s="22">
        <f t="shared" si="151"/>
        <v>8.6933713109418971</v>
      </c>
      <c r="AL687" s="22">
        <f t="shared" si="151"/>
        <v>8.7254841463223691</v>
      </c>
      <c r="AM687" s="22">
        <f t="shared" si="151"/>
        <v>8.7508999489761869</v>
      </c>
      <c r="AN687" s="22">
        <f t="shared" si="151"/>
        <v>8.8264084876483775</v>
      </c>
      <c r="AO687" s="22">
        <f t="shared" si="151"/>
        <v>8.881445977831179</v>
      </c>
      <c r="AP687" s="22">
        <f t="shared" si="151"/>
        <v>8.9363120412992192</v>
      </c>
      <c r="AQ687" s="22">
        <f t="shared" si="151"/>
        <v>8.9916698651004179</v>
      </c>
      <c r="AR687" s="22">
        <f t="shared" si="151"/>
        <v>9.0481493531965231</v>
      </c>
      <c r="AS687" s="22">
        <f t="shared" si="151"/>
        <v>9.0981266091826836</v>
      </c>
      <c r="AT687" s="22">
        <f t="shared" si="151"/>
        <v>8.9303705006199348</v>
      </c>
      <c r="AU687" s="22">
        <f t="shared" si="151"/>
        <v>8.7321930344623038</v>
      </c>
      <c r="AV687" s="22">
        <f t="shared" si="151"/>
        <v>8.5455310175897825</v>
      </c>
      <c r="AW687" s="22">
        <f t="shared" si="151"/>
        <v>8.351684917678579</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5.9181769692815109</v>
      </c>
      <c r="T689" s="22">
        <f t="shared" si="151"/>
        <v>5.9271012110466588</v>
      </c>
      <c r="U689" s="22">
        <f t="shared" si="151"/>
        <v>5.9370587028200514</v>
      </c>
      <c r="V689" s="22">
        <f t="shared" si="151"/>
        <v>5.9482796495098214</v>
      </c>
      <c r="W689" s="22">
        <f t="shared" si="151"/>
        <v>5.9608881842296846</v>
      </c>
      <c r="X689" s="22">
        <f t="shared" si="151"/>
        <v>5.9748419496292788</v>
      </c>
      <c r="Y689" s="22">
        <f t="shared" si="151"/>
        <v>5.9834399835939589</v>
      </c>
      <c r="Z689" s="22">
        <f t="shared" si="151"/>
        <v>5.9931618632020998</v>
      </c>
      <c r="AA689" s="22">
        <f t="shared" si="151"/>
        <v>6.003856625338293</v>
      </c>
      <c r="AB689" s="22">
        <f t="shared" si="151"/>
        <v>6.0155727738574276</v>
      </c>
      <c r="AC689" s="22">
        <f t="shared" si="151"/>
        <v>6.0281831289583518</v>
      </c>
      <c r="AD689" s="22">
        <f t="shared" si="151"/>
        <v>6.0365540939646305</v>
      </c>
      <c r="AE689" s="22">
        <f t="shared" si="151"/>
        <v>6.0457750976895239</v>
      </c>
      <c r="AF689" s="22">
        <f t="shared" si="151"/>
        <v>6.0558065326370212</v>
      </c>
      <c r="AG689" s="22">
        <f t="shared" si="151"/>
        <v>6.0667463838916067</v>
      </c>
      <c r="AH689" s="22">
        <f t="shared" si="151"/>
        <v>6.0782837810733277</v>
      </c>
      <c r="AI689" s="22">
        <f t="shared" si="151"/>
        <v>6.0855789406645071</v>
      </c>
      <c r="AJ689" s="22">
        <f t="shared" si="151"/>
        <v>6.0936189140776911</v>
      </c>
      <c r="AK689" s="22">
        <f t="shared" si="151"/>
        <v>6.1021204156892965</v>
      </c>
      <c r="AL689" s="22">
        <f t="shared" si="151"/>
        <v>6.1111928137735152</v>
      </c>
      <c r="AM689" s="22">
        <f t="shared" si="151"/>
        <v>6.1208215062438702</v>
      </c>
      <c r="AN689" s="22">
        <f t="shared" si="151"/>
        <v>6.1264011356017924</v>
      </c>
      <c r="AO689" s="22">
        <f t="shared" si="151"/>
        <v>6.1323705848771555</v>
      </c>
      <c r="AP689" s="22">
        <f t="shared" si="151"/>
        <v>6.1388481267463657</v>
      </c>
      <c r="AQ689" s="22">
        <f t="shared" si="151"/>
        <v>6.1458256221693546</v>
      </c>
      <c r="AR689" s="22">
        <f t="shared" si="151"/>
        <v>6.1532962848637549</v>
      </c>
      <c r="AS689" s="22">
        <f t="shared" si="151"/>
        <v>6.1564793871659846</v>
      </c>
      <c r="AT689" s="22">
        <f t="shared" si="151"/>
        <v>6.1584590809862165</v>
      </c>
      <c r="AU689" s="22">
        <f t="shared" si="151"/>
        <v>6.1605632042173175</v>
      </c>
      <c r="AV689" s="22">
        <f t="shared" si="151"/>
        <v>6.1630950141463323</v>
      </c>
      <c r="AW689" s="22">
        <f t="shared" si="151"/>
        <v>6.1658978552485229</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0.66064329527678245</v>
      </c>
      <c r="T690" s="22">
        <f t="shared" si="153"/>
        <v>0.66163950416309592</v>
      </c>
      <c r="U690" s="22">
        <f t="shared" si="153"/>
        <v>0.66275105425901415</v>
      </c>
      <c r="V690" s="22">
        <f t="shared" si="153"/>
        <v>0.66400364322952532</v>
      </c>
      <c r="W690" s="22">
        <f t="shared" si="153"/>
        <v>0.66541112799538771</v>
      </c>
      <c r="X690" s="22">
        <f t="shared" si="153"/>
        <v>0.66696878022561945</v>
      </c>
      <c r="Y690" s="22">
        <f t="shared" si="153"/>
        <v>0.66792857468949085</v>
      </c>
      <c r="Z690" s="22">
        <f t="shared" si="153"/>
        <v>0.66901382351086669</v>
      </c>
      <c r="AA690" s="22">
        <f t="shared" si="153"/>
        <v>0.67020767474859222</v>
      </c>
      <c r="AB690" s="22">
        <f t="shared" si="153"/>
        <v>0.67151554286504256</v>
      </c>
      <c r="AC690" s="22">
        <f t="shared" si="153"/>
        <v>0.67292323083918171</v>
      </c>
      <c r="AD690" s="22">
        <f t="shared" si="153"/>
        <v>0.6738576777026497</v>
      </c>
      <c r="AE690" s="22">
        <f t="shared" si="153"/>
        <v>0.67488701398613604</v>
      </c>
      <c r="AF690" s="22">
        <f t="shared" si="153"/>
        <v>0.67600681832359799</v>
      </c>
      <c r="AG690" s="22">
        <f t="shared" si="153"/>
        <v>0.67722802874366161</v>
      </c>
      <c r="AH690" s="22">
        <f t="shared" si="153"/>
        <v>0.67851594293288087</v>
      </c>
      <c r="AI690" s="22">
        <f t="shared" si="153"/>
        <v>0.67933029814680956</v>
      </c>
      <c r="AJ690" s="22">
        <f t="shared" si="153"/>
        <v>0.68022779657532806</v>
      </c>
      <c r="AK690" s="22">
        <f t="shared" si="153"/>
        <v>0.68117681517829387</v>
      </c>
      <c r="AL690" s="22">
        <f t="shared" si="153"/>
        <v>0.68218956268441466</v>
      </c>
      <c r="AM690" s="22">
        <f t="shared" si="153"/>
        <v>0.68326440906968477</v>
      </c>
      <c r="AN690" s="22">
        <f t="shared" si="153"/>
        <v>0.68388726045526749</v>
      </c>
      <c r="AO690" s="22">
        <f t="shared" si="153"/>
        <v>0.68455362725381597</v>
      </c>
      <c r="AP690" s="22">
        <f t="shared" si="153"/>
        <v>0.68527671218824437</v>
      </c>
      <c r="AQ690" s="22">
        <f t="shared" si="153"/>
        <v>0.68605560670136023</v>
      </c>
      <c r="AR690" s="22">
        <f t="shared" si="153"/>
        <v>0.68688955324367351</v>
      </c>
      <c r="AS690" s="22">
        <f t="shared" si="153"/>
        <v>0.68724488144779139</v>
      </c>
      <c r="AT690" s="22">
        <f t="shared" si="153"/>
        <v>0.68746587373237966</v>
      </c>
      <c r="AU690" s="22">
        <f t="shared" si="153"/>
        <v>0.68770075601323688</v>
      </c>
      <c r="AV690" s="22">
        <f t="shared" si="153"/>
        <v>0.68798338075784993</v>
      </c>
      <c r="AW690" s="22">
        <f t="shared" si="153"/>
        <v>0.68829626058410398</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0.7464781825064456</v>
      </c>
      <c r="T691" s="22">
        <f t="shared" si="153"/>
        <v>0.74863002156579395</v>
      </c>
      <c r="U691" s="22">
        <f t="shared" si="153"/>
        <v>0.75091746658672776</v>
      </c>
      <c r="V691" s="22">
        <f t="shared" si="153"/>
        <v>0.75338809394798667</v>
      </c>
      <c r="W691" s="22">
        <f t="shared" si="153"/>
        <v>0.75606837993222509</v>
      </c>
      <c r="X691" s="22">
        <f t="shared" si="153"/>
        <v>0.75895261595518615</v>
      </c>
      <c r="Y691" s="22">
        <f t="shared" si="153"/>
        <v>0.76077738230367509</v>
      </c>
      <c r="Z691" s="22">
        <f t="shared" si="153"/>
        <v>0.76277372839128377</v>
      </c>
      <c r="AA691" s="22">
        <f t="shared" si="153"/>
        <v>0.76491475023808209</v>
      </c>
      <c r="AB691" s="22">
        <f t="shared" si="153"/>
        <v>0.76721097681759343</v>
      </c>
      <c r="AC691" s="22">
        <f t="shared" si="153"/>
        <v>0.76963976535470546</v>
      </c>
      <c r="AD691" s="22">
        <f t="shared" si="153"/>
        <v>0.7712432299948937</v>
      </c>
      <c r="AE691" s="22">
        <f t="shared" si="153"/>
        <v>0.77297703930552408</v>
      </c>
      <c r="AF691" s="22">
        <f t="shared" si="153"/>
        <v>0.77483459705191127</v>
      </c>
      <c r="AG691" s="22">
        <f t="shared" si="153"/>
        <v>0.77683479875233064</v>
      </c>
      <c r="AH691" s="22">
        <f t="shared" si="153"/>
        <v>0.77892052003868284</v>
      </c>
      <c r="AI691" s="22">
        <f t="shared" si="153"/>
        <v>0.78019721397868425</v>
      </c>
      <c r="AJ691" s="22">
        <f t="shared" si="153"/>
        <v>0.78159134623501669</v>
      </c>
      <c r="AK691" s="22">
        <f t="shared" si="153"/>
        <v>0.78305103731798498</v>
      </c>
      <c r="AL691" s="22">
        <f t="shared" si="153"/>
        <v>0.78459696007748103</v>
      </c>
      <c r="AM691" s="22">
        <f t="shared" si="153"/>
        <v>0.78622681554218177</v>
      </c>
      <c r="AN691" s="22">
        <f t="shared" si="153"/>
        <v>0.78709674749701031</v>
      </c>
      <c r="AO691" s="22">
        <f t="shared" si="153"/>
        <v>0.78802372939145959</v>
      </c>
      <c r="AP691" s="22">
        <f t="shared" si="153"/>
        <v>0.78902971089169649</v>
      </c>
      <c r="AQ691" s="22">
        <f t="shared" si="153"/>
        <v>0.79011340226109594</v>
      </c>
      <c r="AR691" s="22">
        <f t="shared" si="153"/>
        <v>0.79127373722038208</v>
      </c>
      <c r="AS691" s="22">
        <f t="shared" si="153"/>
        <v>0.79164192505284225</v>
      </c>
      <c r="AT691" s="22">
        <f t="shared" si="153"/>
        <v>0.79178199817423089</v>
      </c>
      <c r="AU691" s="22">
        <f t="shared" si="153"/>
        <v>0.79193604722959032</v>
      </c>
      <c r="AV691" s="22">
        <f t="shared" si="153"/>
        <v>0.79215924316674524</v>
      </c>
      <c r="AW691" s="22">
        <f t="shared" si="153"/>
        <v>0.79242332845927566</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1.2354062291178025</v>
      </c>
      <c r="T692" s="22">
        <f t="shared" si="153"/>
        <v>1.238967479051527</v>
      </c>
      <c r="U692" s="22">
        <f t="shared" si="153"/>
        <v>1.2427531540971624</v>
      </c>
      <c r="V692" s="22">
        <f t="shared" si="153"/>
        <v>1.2468419921951222</v>
      </c>
      <c r="W692" s="22">
        <f t="shared" si="153"/>
        <v>1.2512778110553961</v>
      </c>
      <c r="X692" s="22">
        <f t="shared" si="153"/>
        <v>1.2560511630869964</v>
      </c>
      <c r="Y692" s="22">
        <f t="shared" si="153"/>
        <v>1.2590711143279534</v>
      </c>
      <c r="Z692" s="22">
        <f t="shared" si="153"/>
        <v>1.2623750265519189</v>
      </c>
      <c r="AA692" s="22">
        <f t="shared" si="153"/>
        <v>1.2659183742185991</v>
      </c>
      <c r="AB692" s="22">
        <f t="shared" si="153"/>
        <v>1.2697185825653041</v>
      </c>
      <c r="AC692" s="22">
        <f t="shared" si="153"/>
        <v>1.2737381782591577</v>
      </c>
      <c r="AD692" s="22">
        <f t="shared" si="153"/>
        <v>1.2763918796680953</v>
      </c>
      <c r="AE692" s="22">
        <f t="shared" si="153"/>
        <v>1.2792612988589727</v>
      </c>
      <c r="AF692" s="22">
        <f t="shared" si="153"/>
        <v>1.2823355191973718</v>
      </c>
      <c r="AG692" s="22">
        <f t="shared" si="153"/>
        <v>1.2856458123822216</v>
      </c>
      <c r="AH692" s="22">
        <f t="shared" si="153"/>
        <v>1.2890976387446629</v>
      </c>
      <c r="AI692" s="22">
        <f t="shared" si="153"/>
        <v>1.2912105412823622</v>
      </c>
      <c r="AJ692" s="22">
        <f t="shared" si="153"/>
        <v>1.2935178018481084</v>
      </c>
      <c r="AK692" s="22">
        <f t="shared" si="153"/>
        <v>1.2959335609402649</v>
      </c>
      <c r="AL692" s="22">
        <f t="shared" si="153"/>
        <v>1.298492031705484</v>
      </c>
      <c r="AM692" s="22">
        <f t="shared" si="153"/>
        <v>1.3011894093929235</v>
      </c>
      <c r="AN692" s="22">
        <f t="shared" si="153"/>
        <v>1.3026291291075638</v>
      </c>
      <c r="AO692" s="22">
        <f t="shared" si="153"/>
        <v>1.304163265313443</v>
      </c>
      <c r="AP692" s="22">
        <f t="shared" si="153"/>
        <v>1.3058281442622117</v>
      </c>
      <c r="AQ692" s="22">
        <f t="shared" si="153"/>
        <v>1.307621631465953</v>
      </c>
      <c r="AR692" s="22">
        <f t="shared" si="153"/>
        <v>1.3095419622541242</v>
      </c>
      <c r="AS692" s="22">
        <f t="shared" si="153"/>
        <v>1.3101513056379845</v>
      </c>
      <c r="AT692" s="22">
        <f t="shared" si="153"/>
        <v>1.3103831238086305</v>
      </c>
      <c r="AU692" s="22">
        <f t="shared" si="153"/>
        <v>1.3106380718661095</v>
      </c>
      <c r="AV692" s="22">
        <f t="shared" si="153"/>
        <v>1.311007456608406</v>
      </c>
      <c r="AW692" s="22">
        <f t="shared" si="153"/>
        <v>1.3114445124032788</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0.18237965681913762</v>
      </c>
      <c r="T693" s="22">
        <f t="shared" si="153"/>
        <v>0.18465941344182754</v>
      </c>
      <c r="U693" s="22">
        <f t="shared" si="153"/>
        <v>0.18574555739497409</v>
      </c>
      <c r="V693" s="22">
        <f t="shared" si="153"/>
        <v>0.18650574563616654</v>
      </c>
      <c r="W693" s="22">
        <f t="shared" si="153"/>
        <v>0.18747992207419362</v>
      </c>
      <c r="X693" s="22">
        <f t="shared" si="153"/>
        <v>0.18873342715272604</v>
      </c>
      <c r="Y693" s="22">
        <f t="shared" si="153"/>
        <v>0.19029518325327599</v>
      </c>
      <c r="Z693" s="22">
        <f t="shared" si="153"/>
        <v>0.19204574669671481</v>
      </c>
      <c r="AA693" s="22">
        <f t="shared" si="153"/>
        <v>0.19372448684563412</v>
      </c>
      <c r="AB693" s="22">
        <f t="shared" si="153"/>
        <v>0.19557701634583011</v>
      </c>
      <c r="AC693" s="22">
        <f t="shared" si="153"/>
        <v>0.19738098938647575</v>
      </c>
      <c r="AD693" s="22">
        <f t="shared" si="153"/>
        <v>0.19984051089817545</v>
      </c>
      <c r="AE693" s="22">
        <f t="shared" si="153"/>
        <v>0.20244993820635537</v>
      </c>
      <c r="AF693" s="22">
        <f t="shared" si="153"/>
        <v>0.20519013494250241</v>
      </c>
      <c r="AG693" s="22">
        <f t="shared" si="153"/>
        <v>0.20838244537912598</v>
      </c>
      <c r="AH693" s="22">
        <f t="shared" si="153"/>
        <v>0.21130756767700037</v>
      </c>
      <c r="AI693" s="22">
        <f t="shared" si="153"/>
        <v>0.21463122031994444</v>
      </c>
      <c r="AJ693" s="22">
        <f t="shared" si="153"/>
        <v>0.21828300499608402</v>
      </c>
      <c r="AK693" s="22">
        <f t="shared" si="153"/>
        <v>0.22160992279515479</v>
      </c>
      <c r="AL693" s="22">
        <f t="shared" si="153"/>
        <v>0.22493806582344569</v>
      </c>
      <c r="AM693" s="22">
        <f t="shared" si="153"/>
        <v>0.22827856439909208</v>
      </c>
      <c r="AN693" s="22">
        <f t="shared" si="153"/>
        <v>0.23200098290928767</v>
      </c>
      <c r="AO693" s="22">
        <f t="shared" si="153"/>
        <v>0.23548850849177477</v>
      </c>
      <c r="AP693" s="22">
        <f t="shared" si="153"/>
        <v>0.23907316117222818</v>
      </c>
      <c r="AQ693" s="22">
        <f t="shared" si="153"/>
        <v>0.242771330480338</v>
      </c>
      <c r="AR693" s="22">
        <f t="shared" si="153"/>
        <v>0.24659997472758782</v>
      </c>
      <c r="AS693" s="22">
        <f t="shared" si="153"/>
        <v>0.25062007093017036</v>
      </c>
      <c r="AT693" s="22">
        <f t="shared" si="153"/>
        <v>0.25076800359284523</v>
      </c>
      <c r="AU693" s="22">
        <f t="shared" si="153"/>
        <v>0.25031853911785651</v>
      </c>
      <c r="AV693" s="22">
        <f t="shared" si="153"/>
        <v>0.25003861639292702</v>
      </c>
      <c r="AW693" s="22">
        <f t="shared" si="153"/>
        <v>0.24957555276768462</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0.66033099204763357</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0.66015814291429842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0.66004302883480792</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0.65994333251476955</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0.6598331232465795</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0.65970938088638198</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0.65958022711116759</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0.65944237811394946</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0.6593081698605231</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0.65916618135661631</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0.65902678805818449</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0.65886559093377073</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0.65869872877506552</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0.65852727991652549</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0.65833751540091701</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0.65816098395690403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0.65797638880913212</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0.65778024658613199</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0.6575996737161971</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0.65742092862125623</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0.65724351924445956</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0.65705997240052727</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0.65688763640687031</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0.65671358006629965</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0.65653731541106508</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0.65635837085441318</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0.65618176804877137</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0.65614399445608407</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0.65612746151081058</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0.65610489958991924</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8.716369095028766E-3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8.7140874864687409E-3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8.7125679806194633E-3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8.71125198919496E-3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8.7097972268548509E-3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8.7081638277002413E-3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8.7064589978674157E-3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8.7046393911041336E-3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8.7028678421589047E-3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8.7009935939073389E-3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8.6991536023680385E-3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8.697025800325775E-3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8.6948232198308644E-3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8.6925600948981347E-3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8.6900552032921075E-3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8.6877249882311349E-3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8.6852883322805479E-3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8.6826992549369417E-3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8.6803156930538028E-3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8.6779562578005835E-3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8.6756144540268663E-3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8.6731916356869616E-3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8.6709168005706886E-3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8.6686192568751572E-3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8.6662925634260583E-3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8.6639304952782579E-3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8.6615993382437827E-3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8.6611007268203102E-3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8.6608824919427018E-3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8.6605846745869321E-3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1.0697375599739958</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1.0902746861236994</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1.0993610376049749</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1.1055317488808671</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1.114042783533054</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1.1255019608985373</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1.1383094321884937</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1.1530954706169447</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1.1673335790255206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1.1833804240663248</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1.199093655931013</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1.2154336714808203</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1.2330657939167029</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1.2517808839126041</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1.2745400949615155</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1.2946207977670678</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1.3166200838524398</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1.3413254138497963</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1.3627867701321592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1.3839933632562493</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1.4050476650877615</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1.430308011119523</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1.4532752046805777</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1.4768848910932086</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1.501267584025247</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1.5265557034118331</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1.5515803198931286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1.5434619285661819</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1.5304743474299325</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1.5191308401808876</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1.5064636065992889</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3.9455372541989715</v>
      </c>
      <c r="T714" s="22">
        <f t="shared" si="160"/>
        <v>3.983537794955585</v>
      </c>
      <c r="U714" s="22">
        <f t="shared" si="160"/>
        <v>3.9954682915040767</v>
      </c>
      <c r="V714" s="22">
        <f t="shared" si="160"/>
        <v>4.000971526521468</v>
      </c>
      <c r="W714" s="22">
        <f t="shared" si="160"/>
        <v>4.0118965060674787</v>
      </c>
      <c r="X714" s="22">
        <f t="shared" si="160"/>
        <v>4.0294776869881064</v>
      </c>
      <c r="Y714" s="22">
        <f t="shared" si="160"/>
        <v>4.0479172602769937</v>
      </c>
      <c r="Z714" s="22">
        <f t="shared" si="160"/>
        <v>4.070633923298562</v>
      </c>
      <c r="AA714" s="22">
        <f t="shared" si="160"/>
        <v>4.092015931071999</v>
      </c>
      <c r="AB714" s="22">
        <f t="shared" si="160"/>
        <v>4.1171819635966012</v>
      </c>
      <c r="AC714" s="22">
        <f t="shared" si="160"/>
        <v>4.1414260555186848</v>
      </c>
      <c r="AD714" s="22">
        <f t="shared" si="160"/>
        <v>4.1558135793554394</v>
      </c>
      <c r="AE714" s="22">
        <f t="shared" si="160"/>
        <v>4.1721625024416404</v>
      </c>
      <c r="AF714" s="22">
        <f t="shared" si="160"/>
        <v>4.1899219136601493</v>
      </c>
      <c r="AG714" s="22">
        <f t="shared" si="160"/>
        <v>4.2151073249647553</v>
      </c>
      <c r="AH714" s="22">
        <f t="shared" si="160"/>
        <v>4.233679750406238</v>
      </c>
      <c r="AI714" s="22">
        <f t="shared" si="160"/>
        <v>4.2534822878476417</v>
      </c>
      <c r="AJ714" s="22">
        <f t="shared" si="160"/>
        <v>4.2775100420578918</v>
      </c>
      <c r="AK714" s="22">
        <f t="shared" si="160"/>
        <v>4.2938079252411132</v>
      </c>
      <c r="AL714" s="22">
        <f t="shared" si="160"/>
        <v>4.3084000425693434</v>
      </c>
      <c r="AM714" s="22">
        <f t="shared" si="160"/>
        <v>4.3214723129941151</v>
      </c>
      <c r="AN714" s="22">
        <f t="shared" si="160"/>
        <v>4.3463830537923682</v>
      </c>
      <c r="AO714" s="22">
        <f t="shared" si="160"/>
        <v>4.3659310764605577</v>
      </c>
      <c r="AP714" s="22">
        <f t="shared" si="160"/>
        <v>4.385705734096546</v>
      </c>
      <c r="AQ714" s="22">
        <f t="shared" si="160"/>
        <v>4.4058914606443951</v>
      </c>
      <c r="AR714" s="22">
        <f t="shared" si="160"/>
        <v>4.4266651722673496</v>
      </c>
      <c r="AS714" s="22">
        <f t="shared" si="160"/>
        <v>4.4443598547580718</v>
      </c>
      <c r="AT714" s="22">
        <f t="shared" si="160"/>
        <v>4.4018303416026736</v>
      </c>
      <c r="AU714" s="22">
        <f t="shared" si="160"/>
        <v>4.3509353276040725</v>
      </c>
      <c r="AV714" s="22">
        <f t="shared" si="160"/>
        <v>4.3033191427343587</v>
      </c>
      <c r="AW714" s="22">
        <f t="shared" si="160"/>
        <v>4.2537717619152566</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2.2781419225643352E-4</v>
      </c>
      <c r="U715" s="94">
        <f>IF('Net zero activities &amp; levers'!$C$9="Off",'Activity data'!AN47*FracLEACH*MSLeachEF*NtoN2O*kgtoGg,IF('Net zero activities &amp; levers'!$C$9="On",(('Net zero supporting data'!L157*FracLEACH*'Net zero supporting data'!L185)+('Net zero supporting data'!L169*FracLEACH*MSLeachEF))*NtoN2O*kgtoGg,"ERROR"))</f>
        <v>2.2775455930543296E-4</v>
      </c>
      <c r="V715" s="94">
        <f>IF('Net zero activities &amp; levers'!$C$9="Off",'Activity data'!AO47*FracLEACH*MSLeachEF*NtoN2O*kgtoGg,IF('Net zero activities &amp; levers'!$C$9="On",(('Net zero supporting data'!M157*FracLEACH*'Net zero supporting data'!M185)+('Net zero supporting data'!M169*FracLEACH*MSLeachEF))*NtoN2O*kgtoGg,"ERROR"))</f>
        <v>2.2771484494800868E-4</v>
      </c>
      <c r="W715" s="94">
        <f>IF('Net zero activities &amp; levers'!$C$9="Off",'Activity data'!AP47*FracLEACH*MSLeachEF*NtoN2O*kgtoGg,IF('Net zero activities &amp; levers'!$C$9="On",(('Net zero supporting data'!N157*FracLEACH*'Net zero supporting data'!N185)+('Net zero supporting data'!N169*FracLEACH*MSLeachEF))*NtoN2O*kgtoGg,"ERROR"))</f>
        <v>2.2768044971759548E-4</v>
      </c>
      <c r="X715" s="94">
        <f>IF('Net zero activities &amp; levers'!$C$9="Off",'Activity data'!AQ47*FracLEACH*MSLeachEF*NtoN2O*kgtoGg,IF('Net zero activities &amp; levers'!$C$9="On",(('Net zero supporting data'!O157*FracLEACH*'Net zero supporting data'!O185)+('Net zero supporting data'!O169*FracLEACH*MSLeachEF))*NtoN2O*kgtoGg,"ERROR"))</f>
        <v>2.2764242752006987E-4</v>
      </c>
      <c r="Y715" s="94">
        <f>IF('Net zero activities &amp; levers'!$C$9="Off",'Activity data'!AR47*FracLEACH*MSLeachEF*NtoN2O*kgtoGg,IF('Net zero activities &amp; levers'!$C$9="On",(('Net zero supporting data'!P157*FracLEACH*'Net zero supporting data'!P185)+('Net zero supporting data'!P169*FracLEACH*MSLeachEF))*NtoN2O*kgtoGg,"ERROR"))</f>
        <v>2.2759973640580172E-4</v>
      </c>
      <c r="Z715" s="94">
        <f>IF('Net zero activities &amp; levers'!$C$9="Off",'Activity data'!AS47*FracLEACH*MSLeachEF*NtoN2O*kgtoGg,IF('Net zero activities &amp; levers'!$C$9="On",(('Net zero supporting data'!Q157*FracLEACH*'Net zero supporting data'!Q185)+('Net zero supporting data'!Q169*FracLEACH*MSLeachEF))*NtoN2O*kgtoGg,"ERROR"))</f>
        <v>2.2755517835335276E-4</v>
      </c>
      <c r="AA715" s="94">
        <f>IF('Net zero activities &amp; levers'!$C$9="Off",'Activity data'!AT47*FracLEACH*MSLeachEF*NtoN2O*kgtoGg,IF('Net zero activities &amp; levers'!$C$9="On",(('Net zero supporting data'!R157*FracLEACH*'Net zero supporting data'!R185)+('Net zero supporting data'!R169*FracLEACH*MSLeachEF))*NtoN2O*kgtoGg,"ERROR"))</f>
        <v>2.2750762044931251E-4</v>
      </c>
      <c r="AB715" s="94">
        <f>IF('Net zero activities &amp; levers'!$C$9="Off",'Activity data'!AU47*FracLEACH*MSLeachEF*NtoN2O*kgtoGg,IF('Net zero activities &amp; levers'!$C$9="On",(('Net zero supporting data'!S157*FracLEACH*'Net zero supporting data'!S185)+('Net zero supporting data'!S169*FracLEACH*MSLeachEF))*NtoN2O*kgtoGg,"ERROR"))</f>
        <v>2.274613186018804E-4</v>
      </c>
      <c r="AC715" s="94">
        <f>IF('Net zero activities &amp; levers'!$C$9="Off",'Activity data'!AV47*FracLEACH*MSLeachEF*NtoN2O*kgtoGg,IF('Net zero activities &amp; levers'!$C$9="On",(('Net zero supporting data'!T157*FracLEACH*'Net zero supporting data'!T185)+('Net zero supporting data'!T169*FracLEACH*MSLeachEF))*NtoN2O*kgtoGg,"ERROR"))</f>
        <v>2.274123325680326E-4</v>
      </c>
      <c r="AD715" s="94">
        <f>IF('Net zero activities &amp; levers'!$C$9="Off",'Activity data'!AW47*FracLEACH*MSLeachEF*NtoN2O*kgtoGg,IF('Net zero activities &amp; levers'!$C$9="On",(('Net zero supporting data'!U157*FracLEACH*'Net zero supporting data'!U185)+('Net zero supporting data'!U169*FracLEACH*MSLeachEF))*NtoN2O*kgtoGg,"ERROR"))</f>
        <v>2.2736424188007362E-4</v>
      </c>
      <c r="AE715" s="94">
        <f>IF('Net zero activities &amp; levers'!$C$9="Off",'Activity data'!AX47*FracLEACH*MSLeachEF*NtoN2O*kgtoGg,IF('Net zero activities &amp; levers'!$C$9="On",(('Net zero supporting data'!V157*FracLEACH*'Net zero supporting data'!V185)+('Net zero supporting data'!V169*FracLEACH*MSLeachEF))*NtoN2O*kgtoGg,"ERROR"))</f>
        <v>2.273086288721509E-4</v>
      </c>
      <c r="AF715" s="94">
        <f>IF('Net zero activities &amp; levers'!$C$9="Off",'Activity data'!AY47*FracLEACH*MSLeachEF*NtoN2O*kgtoGg,IF('Net zero activities &amp; levers'!$C$9="On",(('Net zero supporting data'!W157*FracLEACH*'Net zero supporting data'!W185)+('Net zero supporting data'!W169*FracLEACH*MSLeachEF))*NtoN2O*kgtoGg,"ERROR"))</f>
        <v>2.2725106142739755E-4</v>
      </c>
      <c r="AG715" s="94">
        <f>IF('Net zero activities &amp; levers'!$C$9="Off",'Activity data'!AZ47*FracLEACH*MSLeachEF*NtoN2O*kgtoGg,IF('Net zero activities &amp; levers'!$C$9="On",(('Net zero supporting data'!X157*FracLEACH*'Net zero supporting data'!X185)+('Net zero supporting data'!X169*FracLEACH*MSLeachEF))*NtoN2O*kgtoGg,"ERROR"))</f>
        <v>2.2719191157120124E-4</v>
      </c>
      <c r="AH715" s="94">
        <f>IF('Net zero activities &amp; levers'!$C$9="Off",'Activity data'!BA47*FracLEACH*MSLeachEF*NtoN2O*kgtoGg,IF('Net zero activities &amp; levers'!$C$9="On",(('Net zero supporting data'!Y157*FracLEACH*'Net zero supporting data'!Y185)+('Net zero supporting data'!Y169*FracLEACH*MSLeachEF))*NtoN2O*kgtoGg,"ERROR"))</f>
        <v>2.2712644281331636E-4</v>
      </c>
      <c r="AI715" s="94">
        <f>IF('Net zero activities &amp; levers'!$C$9="Off",'Activity data'!BB47*FracLEACH*MSLeachEF*NtoN2O*kgtoGg,IF('Net zero activities &amp; levers'!$C$9="On",(('Net zero supporting data'!Z157*FracLEACH*'Net zero supporting data'!Z185)+('Net zero supporting data'!Z169*FracLEACH*MSLeachEF))*NtoN2O*kgtoGg,"ERROR"))</f>
        <v>2.2706553946513184E-4</v>
      </c>
      <c r="AJ715" s="94">
        <f>IF('Net zero activities &amp; levers'!$C$9="Off",'Activity data'!BC47*FracLEACH*MSLeachEF*NtoN2O*kgtoGg,IF('Net zero activities &amp; levers'!$C$9="On",(('Net zero supporting data'!AA157*FracLEACH*'Net zero supporting data'!AA185)+('Net zero supporting data'!AA169*FracLEACH*MSLeachEF))*NtoN2O*kgtoGg,"ERROR"))</f>
        <v>2.2700185413915055E-4</v>
      </c>
      <c r="AK715" s="94">
        <f>IF('Net zero activities &amp; levers'!$C$9="Off",'Activity data'!BD47*FracLEACH*MSLeachEF*NtoN2O*kgtoGg,IF('Net zero activities &amp; levers'!$C$9="On",(('Net zero supporting data'!AB157*FracLEACH*'Net zero supporting data'!AB185)+('Net zero supporting data'!AB169*FracLEACH*MSLeachEF))*NtoN2O*kgtoGg,"ERROR"))</f>
        <v>2.2693418507221548E-4</v>
      </c>
      <c r="AL715" s="94">
        <f>IF('Net zero activities &amp; levers'!$C$9="Off",'Activity data'!BE47*FracLEACH*MSLeachEF*NtoN2O*kgtoGg,IF('Net zero activities &amp; levers'!$C$9="On",(('Net zero supporting data'!AC157*FracLEACH*'Net zero supporting data'!AC185)+('Net zero supporting data'!AC169*FracLEACH*MSLeachEF))*NtoN2O*kgtoGg,"ERROR"))</f>
        <v>2.2687188743208798E-4</v>
      </c>
      <c r="AM715" s="94">
        <f>IF('Net zero activities &amp; levers'!$C$9="Off",'Activity data'!BF47*FracLEACH*MSLeachEF*NtoN2O*kgtoGg,IF('Net zero activities &amp; levers'!$C$9="On",(('Net zero supporting data'!AD157*FracLEACH*'Net zero supporting data'!AD185)+('Net zero supporting data'!AD169*FracLEACH*MSLeachEF))*NtoN2O*kgtoGg,"ERROR"))</f>
        <v>2.2681022037433337E-4</v>
      </c>
      <c r="AN715" s="94">
        <f>IF('Net zero activities &amp; levers'!$C$9="Off",'Activity data'!BG47*FracLEACH*MSLeachEF*NtoN2O*kgtoGg,IF('Net zero activities &amp; levers'!$C$9="On",(('Net zero supporting data'!AE157*FracLEACH*'Net zero supporting data'!AE185)+('Net zero supporting data'!AE169*FracLEACH*MSLeachEF))*NtoN2O*kgtoGg,"ERROR"))</f>
        <v>2.2674901413933848E-4</v>
      </c>
      <c r="AO715" s="94">
        <f>IF('Net zero activities &amp; levers'!$C$9="Off",'Activity data'!BH47*FracLEACH*MSLeachEF*NtoN2O*kgtoGg,IF('Net zero activities &amp; levers'!$C$9="On",(('Net zero supporting data'!AF157*FracLEACH*'Net zero supporting data'!AF185)+('Net zero supporting data'!AF169*FracLEACH*MSLeachEF))*NtoN2O*kgtoGg,"ERROR"))</f>
        <v>2.2668569047818186E-4</v>
      </c>
      <c r="AP715" s="94">
        <f>IF('Net zero activities &amp; levers'!$C$9="Off",'Activity data'!BI47*FracLEACH*MSLeachEF*NtoN2O*kgtoGg,IF('Net zero activities &amp; levers'!$C$9="On",(('Net zero supporting data'!AG157*FracLEACH*'Net zero supporting data'!AG185)+('Net zero supporting data'!AG169*FracLEACH*MSLeachEF))*NtoN2O*kgtoGg,"ERROR"))</f>
        <v>2.2662623456037019E-4</v>
      </c>
      <c r="AQ715" s="94">
        <f>IF('Net zero activities &amp; levers'!$C$9="Off",'Activity data'!BJ47*FracLEACH*MSLeachEF*NtoN2O*kgtoGg,IF('Net zero activities &amp; levers'!$C$9="On",(('Net zero supporting data'!AH157*FracLEACH*'Net zero supporting data'!AH185)+('Net zero supporting data'!AH169*FracLEACH*MSLeachEF))*NtoN2O*kgtoGg,"ERROR"))</f>
        <v>2.2656618512287334E-4</v>
      </c>
      <c r="AR715" s="94">
        <f>IF('Net zero activities &amp; levers'!$C$9="Off",'Activity data'!BK47*FracLEACH*MSLeachEF*NtoN2O*kgtoGg,IF('Net zero activities &amp; levers'!$C$9="On",(('Net zero supporting data'!AI157*FracLEACH*'Net zero supporting data'!AI185)+('Net zero supporting data'!AI169*FracLEACH*MSLeachEF))*NtoN2O*kgtoGg,"ERROR"))</f>
        <v>2.2650537381681743E-4</v>
      </c>
      <c r="AS715" s="94">
        <f>IF('Net zero activities &amp; levers'!$C$9="Off",'Activity data'!BL47*FracLEACH*MSLeachEF*NtoN2O*kgtoGg,IF('Net zero activities &amp; levers'!$C$9="On",(('Net zero supporting data'!AJ157*FracLEACH*'Net zero supporting data'!AJ185)+('Net zero supporting data'!AJ169*FracLEACH*MSLeachEF))*NtoN2O*kgtoGg,"ERROR"))</f>
        <v>2.264436379447725E-4</v>
      </c>
      <c r="AT715" s="94">
        <f>IF('Net zero activities &amp; levers'!$C$9="Off",'Activity data'!BM47*FracLEACH*MSLeachEF*NtoN2O*kgtoGg,IF('Net zero activities &amp; levers'!$C$9="On",(('Net zero supporting data'!AK157*FracLEACH*'Net zero supporting data'!AK185)+('Net zero supporting data'!AK169*FracLEACH*MSLeachEF))*NtoN2O*kgtoGg,"ERROR"))</f>
        <v>2.263827099768261E-4</v>
      </c>
      <c r="AU715" s="94">
        <f>IF('Net zero activities &amp; levers'!$C$9="Off",'Activity data'!BN47*FracLEACH*MSLeachEF*NtoN2O*kgtoGg,IF('Net zero activities &amp; levers'!$C$9="On",(('Net zero supporting data'!AL157*FracLEACH*'Net zero supporting data'!AL185)+('Net zero supporting data'!AL169*FracLEACH*MSLeachEF))*NtoN2O*kgtoGg,"ERROR"))</f>
        <v>2.2636967808734897E-4</v>
      </c>
      <c r="AV715" s="94">
        <f>IF('Net zero activities &amp; levers'!$C$9="Off",'Activity data'!BO47*FracLEACH*MSLeachEF*NtoN2O*kgtoGg,IF('Net zero activities &amp; levers'!$C$9="On",(('Net zero supporting data'!AM157*FracLEACH*'Net zero supporting data'!AM185)+('Net zero supporting data'!AM169*FracLEACH*MSLeachEF))*NtoN2O*kgtoGg,"ERROR"))</f>
        <v>2.2636397422122966E-4</v>
      </c>
      <c r="AW715" s="94">
        <f>IF('Net zero activities &amp; levers'!$C$9="Off",'Activity data'!BP47*FracLEACH*MSLeachEF*NtoN2O*kgtoGg,IF('Net zero activities &amp; levers'!$C$9="On",(('Net zero supporting data'!AN157*FracLEACH*'Net zero supporting data'!AN185)+('Net zero supporting data'!AN169*FracLEACH*MSLeachEF))*NtoN2O*kgtoGg,"ERROR"))</f>
        <v>2.2635619035852204E-4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1.5035736688924619E-6</v>
      </c>
      <c r="U716" s="94">
        <f>IF('Net zero activities &amp; levers'!$C$9="Off",'Activity data'!AN48*FracLEACH*MSLeachEF*NtoN2O*kgtoGg,IF('Net zero activities &amp; levers'!$C$9="On",(('Net zero supporting data'!L158*FracLEACH*'Net zero supporting data'!L185)+('Net zero supporting data'!L170*FracLEACH*MSLeachEF))*NtoN2O*kgtoGg,"ERROR"))</f>
        <v>1.503180091415858E-6</v>
      </c>
      <c r="V716" s="94">
        <f>IF('Net zero activities &amp; levers'!$C$9="Off",'Activity data'!AO48*FracLEACH*MSLeachEF*NtoN2O*kgtoGg,IF('Net zero activities &amp; levers'!$C$9="On",(('Net zero supporting data'!M158*FracLEACH*'Net zero supporting data'!M185)+('Net zero supporting data'!M170*FracLEACH*MSLeachEF))*NtoN2O*kgtoGg,"ERROR"))</f>
        <v>1.5029179766568576E-6</v>
      </c>
      <c r="W716" s="94">
        <f>IF('Net zero activities &amp; levers'!$C$9="Off",'Activity data'!AP48*FracLEACH*MSLeachEF*NtoN2O*kgtoGg,IF('Net zero activities &amp; levers'!$C$9="On",(('Net zero supporting data'!N158*FracLEACH*'Net zero supporting data'!N185)+('Net zero supporting data'!N170*FracLEACH*MSLeachEF))*NtoN2O*kgtoGg,"ERROR"))</f>
        <v>1.5026909681361304E-6</v>
      </c>
      <c r="X716" s="94">
        <f>IF('Net zero activities &amp; levers'!$C$9="Off",'Activity data'!AQ48*FracLEACH*MSLeachEF*NtoN2O*kgtoGg,IF('Net zero activities &amp; levers'!$C$9="On",(('Net zero supporting data'!O158*FracLEACH*'Net zero supporting data'!O185)+('Net zero supporting data'!O170*FracLEACH*MSLeachEF))*NtoN2O*kgtoGg,"ERROR"))</f>
        <v>1.5024400216324613E-6</v>
      </c>
      <c r="Y716" s="94">
        <f>IF('Net zero activities &amp; levers'!$C$9="Off",'Activity data'!AR48*FracLEACH*MSLeachEF*NtoN2O*kgtoGg,IF('Net zero activities &amp; levers'!$C$9="On",(('Net zero supporting data'!P158*FracLEACH*'Net zero supporting data'!P185)+('Net zero supporting data'!P170*FracLEACH*MSLeachEF))*NtoN2O*kgtoGg,"ERROR"))</f>
        <v>1.5021582602782918E-6</v>
      </c>
      <c r="Z716" s="94">
        <f>IF('Net zero activities &amp; levers'!$C$9="Off",'Activity data'!AS48*FracLEACH*MSLeachEF*NtoN2O*kgtoGg,IF('Net zero activities &amp; levers'!$C$9="On",(('Net zero supporting data'!Q158*FracLEACH*'Net zero supporting data'!Q185)+('Net zero supporting data'!Q170*FracLEACH*MSLeachEF))*NtoN2O*kgtoGg,"ERROR"))</f>
        <v>1.5018641771321288E-6</v>
      </c>
      <c r="AA716" s="94">
        <f>IF('Net zero activities &amp; levers'!$C$9="Off",'Activity data'!AT48*FracLEACH*MSLeachEF*NtoN2O*kgtoGg,IF('Net zero activities &amp; levers'!$C$9="On",(('Net zero supporting data'!R158*FracLEACH*'Net zero supporting data'!R185)+('Net zero supporting data'!R170*FracLEACH*MSLeachEF))*NtoN2O*kgtoGg,"ERROR"))</f>
        <v>1.5015502949654626E-6</v>
      </c>
      <c r="AB716" s="94">
        <f>IF('Net zero activities &amp; levers'!$C$9="Off",'Activity data'!AU48*FracLEACH*MSLeachEF*NtoN2O*kgtoGg,IF('Net zero activities &amp; levers'!$C$9="On",(('Net zero supporting data'!S158*FracLEACH*'Net zero supporting data'!S185)+('Net zero supporting data'!S170*FracLEACH*MSLeachEF))*NtoN2O*kgtoGg,"ERROR"))</f>
        <v>1.5012447027724111E-6</v>
      </c>
      <c r="AC716" s="94">
        <f>IF('Net zero activities &amp; levers'!$C$9="Off",'Activity data'!AV48*FracLEACH*MSLeachEF*NtoN2O*kgtoGg,IF('Net zero activities &amp; levers'!$C$9="On",(('Net zero supporting data'!T158*FracLEACH*'Net zero supporting data'!T185)+('Net zero supporting data'!T170*FracLEACH*MSLeachEF))*NtoN2O*kgtoGg,"ERROR"))</f>
        <v>1.5009213949490153E-6</v>
      </c>
      <c r="AD716" s="94">
        <f>IF('Net zero activities &amp; levers'!$C$9="Off",'Activity data'!AW48*FracLEACH*MSLeachEF*NtoN2O*kgtoGg,IF('Net zero activities &amp; levers'!$C$9="On",(('Net zero supporting data'!U158*FracLEACH*'Net zero supporting data'!U185)+('Net zero supporting data'!U170*FracLEACH*MSLeachEF))*NtoN2O*kgtoGg,"ERROR"))</f>
        <v>1.5006039964084863E-6</v>
      </c>
      <c r="AE716" s="94">
        <f>IF('Net zero activities &amp; levers'!$C$9="Off",'Activity data'!AX48*FracLEACH*MSLeachEF*NtoN2O*kgtoGg,IF('Net zero activities &amp; levers'!$C$9="On",(('Net zero supporting data'!V158*FracLEACH*'Net zero supporting data'!V185)+('Net zero supporting data'!V170*FracLEACH*MSLeachEF))*NtoN2O*kgtoGg,"ERROR"))</f>
        <v>1.5002369505561962E-6</v>
      </c>
      <c r="AF716" s="94">
        <f>IF('Net zero activities &amp; levers'!$C$9="Off",'Activity data'!AY48*FracLEACH*MSLeachEF*NtoN2O*kgtoGg,IF('Net zero activities &amp; levers'!$C$9="On",(('Net zero supporting data'!W158*FracLEACH*'Net zero supporting data'!W185)+('Net zero supporting data'!W170*FracLEACH*MSLeachEF))*NtoN2O*kgtoGg,"ERROR"))</f>
        <v>1.4998570054208242E-6</v>
      </c>
      <c r="AG716" s="94">
        <f>IF('Net zero activities &amp; levers'!$C$9="Off",'Activity data'!AZ48*FracLEACH*MSLeachEF*NtoN2O*kgtoGg,IF('Net zero activities &amp; levers'!$C$9="On",(('Net zero supporting data'!X158*FracLEACH*'Net zero supporting data'!X185)+('Net zero supporting data'!X170*FracLEACH*MSLeachEF))*NtoN2O*kgtoGg,"ERROR"))</f>
        <v>1.4994666163699281E-6</v>
      </c>
      <c r="AH716" s="94">
        <f>IF('Net zero activities &amp; levers'!$C$9="Off",'Activity data'!BA48*FracLEACH*MSLeachEF*NtoN2O*kgtoGg,IF('Net zero activities &amp; levers'!$C$9="On",(('Net zero supporting data'!Y158*FracLEACH*'Net zero supporting data'!Y185)+('Net zero supporting data'!Y170*FracLEACH*MSLeachEF))*NtoN2O*kgtoGg,"ERROR"))</f>
        <v>1.4990345225678884E-6</v>
      </c>
      <c r="AI716" s="94">
        <f>IF('Net zero activities &amp; levers'!$C$9="Off",'Activity data'!BB48*FracLEACH*MSLeachEF*NtoN2O*kgtoGg,IF('Net zero activities &amp; levers'!$C$9="On",(('Net zero supporting data'!Z158*FracLEACH*'Net zero supporting data'!Z185)+('Net zero supporting data'!Z170*FracLEACH*MSLeachEF))*NtoN2O*kgtoGg,"ERROR"))</f>
        <v>1.4986325604698704E-6</v>
      </c>
      <c r="AJ716" s="94">
        <f>IF('Net zero activities &amp; levers'!$C$9="Off",'Activity data'!BC48*FracLEACH*MSLeachEF*NtoN2O*kgtoGg,IF('Net zero activities &amp; levers'!$C$9="On",(('Net zero supporting data'!AA158*FracLEACH*'Net zero supporting data'!AA185)+('Net zero supporting data'!AA170*FracLEACH*MSLeachEF))*NtoN2O*kgtoGg,"ERROR"))</f>
        <v>1.4982122373183941E-6</v>
      </c>
      <c r="AK716" s="94">
        <f>IF('Net zero activities &amp; levers'!$C$9="Off",'Activity data'!BD48*FracLEACH*MSLeachEF*NtoN2O*kgtoGg,IF('Net zero activities &amp; levers'!$C$9="On",(('Net zero supporting data'!AB158*FracLEACH*'Net zero supporting data'!AB185)+('Net zero supporting data'!AB170*FracLEACH*MSLeachEF))*NtoN2O*kgtoGg,"ERROR"))</f>
        <v>1.4977656214766223E-6</v>
      </c>
      <c r="AL716" s="94">
        <f>IF('Net zero activities &amp; levers'!$C$9="Off",'Activity data'!BE48*FracLEACH*MSLeachEF*NtoN2O*kgtoGg,IF('Net zero activities &amp; levers'!$C$9="On",(('Net zero supporting data'!AC158*FracLEACH*'Net zero supporting data'!AC185)+('Net zero supporting data'!AC170*FracLEACH*MSLeachEF))*NtoN2O*kgtoGg,"ERROR"))</f>
        <v>1.4973544570517807E-6</v>
      </c>
      <c r="AM716" s="94">
        <f>IF('Net zero activities &amp; levers'!$C$9="Off",'Activity data'!BF48*FracLEACH*MSLeachEF*NtoN2O*kgtoGg,IF('Net zero activities &amp; levers'!$C$9="On",(('Net zero supporting data'!AD158*FracLEACH*'Net zero supporting data'!AD185)+('Net zero supporting data'!AD170*FracLEACH*MSLeachEF))*NtoN2O*kgtoGg,"ERROR"))</f>
        <v>1.4969474544706005E-6</v>
      </c>
      <c r="AN716" s="94">
        <f>IF('Net zero activities &amp; levers'!$C$9="Off",'Activity data'!BG48*FracLEACH*MSLeachEF*NtoN2O*kgtoGg,IF('Net zero activities &amp; levers'!$C$9="On",(('Net zero supporting data'!AE158*FracLEACH*'Net zero supporting data'!AE185)+('Net zero supporting data'!AE170*FracLEACH*MSLeachEF))*NtoN2O*kgtoGg,"ERROR"))</f>
        <v>1.4965434933196341E-6</v>
      </c>
      <c r="AO716" s="94">
        <f>IF('Net zero activities &amp; levers'!$C$9="Off",'Activity data'!BH48*FracLEACH*MSLeachEF*NtoN2O*kgtoGg,IF('Net zero activities &amp; levers'!$C$9="On",(('Net zero supporting data'!AF158*FracLEACH*'Net zero supporting data'!AF185)+('Net zero supporting data'!AF170*FracLEACH*MSLeachEF))*NtoN2O*kgtoGg,"ERROR"))</f>
        <v>1.4961255571560006E-6</v>
      </c>
      <c r="AP716" s="94">
        <f>IF('Net zero activities &amp; levers'!$C$9="Off",'Activity data'!BI48*FracLEACH*MSLeachEF*NtoN2O*kgtoGg,IF('Net zero activities &amp; levers'!$C$9="On",(('Net zero supporting data'!AG158*FracLEACH*'Net zero supporting data'!AG185)+('Net zero supporting data'!AG170*FracLEACH*MSLeachEF))*NtoN2O*kgtoGg,"ERROR"))</f>
        <v>1.4957331480984435E-6</v>
      </c>
      <c r="AQ716" s="94">
        <f>IF('Net zero activities &amp; levers'!$C$9="Off",'Activity data'!BJ48*FracLEACH*MSLeachEF*NtoN2O*kgtoGg,IF('Net zero activities &amp; levers'!$C$9="On",(('Net zero supporting data'!AH158*FracLEACH*'Net zero supporting data'!AH185)+('Net zero supporting data'!AH170*FracLEACH*MSLeachEF))*NtoN2O*kgtoGg,"ERROR"))</f>
        <v>1.4953368218109643E-6</v>
      </c>
      <c r="AR716" s="94">
        <f>IF('Net zero activities &amp; levers'!$C$9="Off",'Activity data'!BK48*FracLEACH*MSLeachEF*NtoN2O*kgtoGg,IF('Net zero activities &amp; levers'!$C$9="On",(('Net zero supporting data'!AI158*FracLEACH*'Net zero supporting data'!AI185)+('Net zero supporting data'!AI170*FracLEACH*MSLeachEF))*NtoN2O*kgtoGg,"ERROR"))</f>
        <v>1.4949354671909952E-6</v>
      </c>
      <c r="AS716" s="94">
        <f>IF('Net zero activities &amp; levers'!$C$9="Off",'Activity data'!BL48*FracLEACH*MSLeachEF*NtoN2O*kgtoGg,IF('Net zero activities &amp; levers'!$C$9="On",(('Net zero supporting data'!AJ158*FracLEACH*'Net zero supporting data'!AJ185)+('Net zero supporting data'!AJ170*FracLEACH*MSLeachEF))*NtoN2O*kgtoGg,"ERROR"))</f>
        <v>1.4945280104354992E-6</v>
      </c>
      <c r="AT716" s="94">
        <f>IF('Net zero activities &amp; levers'!$C$9="Off",'Activity data'!BM48*FracLEACH*MSLeachEF*NtoN2O*kgtoGg,IF('Net zero activities &amp; levers'!$C$9="On",(('Net zero supporting data'!AK158*FracLEACH*'Net zero supporting data'!AK185)+('Net zero supporting data'!AK170*FracLEACH*MSLeachEF))*NtoN2O*kgtoGg,"ERROR"))</f>
        <v>1.4941258858470524E-6</v>
      </c>
      <c r="AU716" s="94">
        <f>IF('Net zero activities &amp; levers'!$C$9="Off",'Activity data'!BN48*FracLEACH*MSLeachEF*NtoN2O*kgtoGg,IF('Net zero activities &amp; levers'!$C$9="On",(('Net zero supporting data'!AL158*FracLEACH*'Net zero supporting data'!AL185)+('Net zero supporting data'!AL170*FracLEACH*MSLeachEF))*NtoN2O*kgtoGg,"ERROR"))</f>
        <v>1.4940398753765033E-6</v>
      </c>
      <c r="AV716" s="94">
        <f>IF('Net zero activities &amp; levers'!$C$9="Off",'Activity data'!BO48*FracLEACH*MSLeachEF*NtoN2O*kgtoGg,IF('Net zero activities &amp; levers'!$C$9="On",(('Net zero supporting data'!AM158*FracLEACH*'Net zero supporting data'!AM185)+('Net zero supporting data'!AM170*FracLEACH*MSLeachEF))*NtoN2O*kgtoGg,"ERROR"))</f>
        <v>1.494002229860116E-6</v>
      </c>
      <c r="AW716" s="94">
        <f>IF('Net zero activities &amp; levers'!$C$9="Off",'Activity data'!BP48*FracLEACH*MSLeachEF*NtoN2O*kgtoGg,IF('Net zero activities &amp; levers'!$C$9="On",(('Net zero supporting data'!AN158*FracLEACH*'Net zero supporting data'!AN185)+('Net zero supporting data'!AN170*FracLEACH*MSLeachEF))*NtoN2O*kgtoGg,"ERROR"))</f>
        <v>1.4939508563662457E-6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0.18452972909551421</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0.18807238335633814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0.18963977898685819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0.19070422668194953</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0.19217238015945179</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0.19414908825499771</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0.19635837705251516</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0.19890896868142294</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0.20136504238190225</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0.20413312315144103</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0.20684365564809976</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0.20966230833044147</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0.21270384945063117</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0.21593220247492415</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0.21985816638086139</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0.22332208761481911</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0.2271169644645458</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0.23137863388908983</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0.23508071784779747</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0.23873885516170298</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0.24237072222763881</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0.24672813191811771</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0.25068997280739963</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0.25476264371357848</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0.25896865824435505</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0.26333085883854118</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0.26764760518156461</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0.26624718267766634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0.26400682493166328</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0.26205006993120306</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0.25986497213837728</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0.10256796891953314</v>
      </c>
      <c r="U719" s="22">
        <f t="shared" si="167"/>
        <v>0.10301316391776208</v>
      </c>
      <c r="V719" s="22">
        <f t="shared" si="167"/>
        <v>0.10330965491789675</v>
      </c>
      <c r="W719" s="22">
        <f t="shared" si="167"/>
        <v>0.10356643551127631</v>
      </c>
      <c r="X719" s="22">
        <f t="shared" si="167"/>
        <v>0.10385029354405896</v>
      </c>
      <c r="Y719" s="22">
        <f t="shared" si="167"/>
        <v>0.10416900778211166</v>
      </c>
      <c r="Z719" s="22">
        <f t="shared" si="167"/>
        <v>0.10450165981002997</v>
      </c>
      <c r="AA719" s="22">
        <f t="shared" si="165"/>
        <v>0.10485670749171808</v>
      </c>
      <c r="AB719" s="22">
        <f t="shared" si="165"/>
        <v>0.10520237797321619</v>
      </c>
      <c r="AC719" s="22">
        <f t="shared" si="165"/>
        <v>0.105568087482576</v>
      </c>
      <c r="AD719" s="22">
        <f t="shared" si="165"/>
        <v>0.10592711270909047</v>
      </c>
      <c r="AE719" s="22">
        <f t="shared" si="165"/>
        <v>0.10634229647156151</v>
      </c>
      <c r="AF719" s="22">
        <f t="shared" si="165"/>
        <v>0.10677207125270115</v>
      </c>
      <c r="AG719" s="22">
        <f t="shared" si="165"/>
        <v>0.10721365966452229</v>
      </c>
      <c r="AH719" s="22">
        <f t="shared" si="165"/>
        <v>0.10770242238817668</v>
      </c>
      <c r="AI719" s="22">
        <f t="shared" si="165"/>
        <v>0.10815710164741503</v>
      </c>
      <c r="AJ719" s="22">
        <f t="shared" si="165"/>
        <v>0.1086325500046017</v>
      </c>
      <c r="AK719" s="22">
        <f t="shared" si="165"/>
        <v>0.10913773932743116</v>
      </c>
      <c r="AL719" s="22">
        <f t="shared" si="165"/>
        <v>0.10960282779481145</v>
      </c>
      <c r="AM719" s="22">
        <f t="shared" si="165"/>
        <v>0.11006320859447333</v>
      </c>
      <c r="AN719" s="22">
        <f t="shared" si="165"/>
        <v>0.11052014908161854</v>
      </c>
      <c r="AO719" s="22">
        <f t="shared" si="165"/>
        <v>0.11099289739850469</v>
      </c>
      <c r="AP719" s="22">
        <f t="shared" si="165"/>
        <v>0.11143677074001665</v>
      </c>
      <c r="AQ719" s="22">
        <f t="shared" si="165"/>
        <v>0.11188507505451871</v>
      </c>
      <c r="AR719" s="22">
        <f t="shared" si="165"/>
        <v>0.11233906716521613</v>
      </c>
      <c r="AS719" s="22">
        <f t="shared" si="165"/>
        <v>0.11279996170396522</v>
      </c>
      <c r="AT719" s="22">
        <f t="shared" si="165"/>
        <v>0.11325482476418408</v>
      </c>
      <c r="AU719" s="22">
        <f t="shared" si="165"/>
        <v>0.11335211547201153</v>
      </c>
      <c r="AV719" s="22">
        <f t="shared" si="165"/>
        <v>0.11339469818214519</v>
      </c>
      <c r="AW719" s="22">
        <f t="shared" si="165"/>
        <v>0.11345280928827317</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0.39896862767573887</v>
      </c>
      <c r="T732" s="22">
        <f t="shared" si="177"/>
        <v>0.40321283456693657</v>
      </c>
      <c r="U732" s="22">
        <f t="shared" si="177"/>
        <v>0.40595301384735027</v>
      </c>
      <c r="V732" s="22">
        <f t="shared" si="177"/>
        <v>0.40835304471991996</v>
      </c>
      <c r="W732" s="22">
        <f t="shared" si="177"/>
        <v>0.41114993702046576</v>
      </c>
      <c r="X732" s="22">
        <f t="shared" si="177"/>
        <v>0.41443696662226326</v>
      </c>
      <c r="Y732" s="22">
        <f t="shared" si="177"/>
        <v>0.41772018420906898</v>
      </c>
      <c r="Z732" s="22">
        <f t="shared" si="177"/>
        <v>0.42136175152152827</v>
      </c>
      <c r="AA732" s="22">
        <f t="shared" si="177"/>
        <v>0.42499428203574913</v>
      </c>
      <c r="AB732" s="22">
        <f t="shared" si="177"/>
        <v>0.42896425556175999</v>
      </c>
      <c r="AC732" s="22">
        <f t="shared" si="177"/>
        <v>0.43295570355388763</v>
      </c>
      <c r="AD732" s="22">
        <f t="shared" si="177"/>
        <v>0.43752667451708871</v>
      </c>
      <c r="AE732" s="22">
        <f t="shared" si="177"/>
        <v>0.44239883896783144</v>
      </c>
      <c r="AF732" s="22">
        <f t="shared" si="177"/>
        <v>0.44754643431448016</v>
      </c>
      <c r="AG732" s="22">
        <f t="shared" si="177"/>
        <v>0.45343947243110339</v>
      </c>
      <c r="AH732" s="22">
        <f t="shared" si="177"/>
        <v>0.45903391659174836</v>
      </c>
      <c r="AI732" s="22">
        <f t="shared" si="177"/>
        <v>0.46484826030601123</v>
      </c>
      <c r="AJ732" s="22">
        <f t="shared" si="177"/>
        <v>0.47122457399912715</v>
      </c>
      <c r="AK732" s="22">
        <f t="shared" si="177"/>
        <v>0.47720223400980599</v>
      </c>
      <c r="AL732" s="22">
        <f t="shared" si="177"/>
        <v>0.48325996486403272</v>
      </c>
      <c r="AM732" s="22">
        <f t="shared" si="177"/>
        <v>0.489414318161845</v>
      </c>
      <c r="AN732" s="22">
        <f t="shared" si="177"/>
        <v>0.49576579726036363</v>
      </c>
      <c r="AO732" s="22">
        <f t="shared" si="177"/>
        <v>0.50183295393779026</v>
      </c>
      <c r="AP732" s="22">
        <f t="shared" si="177"/>
        <v>0.50811157044094912</v>
      </c>
      <c r="AQ732" s="22">
        <f t="shared" si="177"/>
        <v>0.51462758756280891</v>
      </c>
      <c r="AR732" s="22">
        <f t="shared" si="177"/>
        <v>0.52140819352163892</v>
      </c>
      <c r="AS732" s="22">
        <f t="shared" si="177"/>
        <v>0.52805942521928262</v>
      </c>
      <c r="AT732" s="22">
        <f t="shared" si="177"/>
        <v>0.52889195975917036</v>
      </c>
      <c r="AU732" s="22">
        <f t="shared" si="177"/>
        <v>0.52884769524860809</v>
      </c>
      <c r="AV732" s="22">
        <f t="shared" si="177"/>
        <v>0.52908821879236367</v>
      </c>
      <c r="AW732" s="22">
        <f t="shared" si="177"/>
        <v>0.52907591218999572</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3.1476339708921289E-2</v>
      </c>
      <c r="T733" s="22">
        <f t="shared" si="178"/>
        <v>3.1811183324772854E-2</v>
      </c>
      <c r="U733" s="22">
        <f t="shared" si="178"/>
        <v>3.2027367776157216E-2</v>
      </c>
      <c r="V733" s="22">
        <f t="shared" si="178"/>
        <v>3.2216716466296084E-2</v>
      </c>
      <c r="W733" s="22">
        <f t="shared" si="178"/>
        <v>3.2437375250156143E-2</v>
      </c>
      <c r="X733" s="22">
        <f t="shared" si="178"/>
        <v>3.2696703059919528E-2</v>
      </c>
      <c r="Y733" s="22">
        <f t="shared" si="178"/>
        <v>3.2955730123532659E-2</v>
      </c>
      <c r="Z733" s="22">
        <f t="shared" si="178"/>
        <v>3.3243028928121948E-2</v>
      </c>
      <c r="AA733" s="22">
        <f t="shared" si="178"/>
        <v>3.3529614781086729E-2</v>
      </c>
      <c r="AB733" s="22">
        <f t="shared" si="178"/>
        <v>3.3842822955042956E-2</v>
      </c>
      <c r="AC733" s="22">
        <f t="shared" si="178"/>
        <v>3.4157725341385003E-2</v>
      </c>
      <c r="AD733" s="22">
        <f t="shared" si="178"/>
        <v>3.4518348771040409E-2</v>
      </c>
      <c r="AE733" s="22">
        <f t="shared" si="178"/>
        <v>3.490273464183611E-2</v>
      </c>
      <c r="AF733" s="22">
        <f t="shared" si="178"/>
        <v>3.5308850432842286E-2</v>
      </c>
      <c r="AG733" s="22">
        <f t="shared" si="178"/>
        <v>3.5773777389021939E-2</v>
      </c>
      <c r="AH733" s="22">
        <f t="shared" si="178"/>
        <v>3.6215146992213315E-2</v>
      </c>
      <c r="AI733" s="22">
        <f t="shared" si="178"/>
        <v>3.6673865410753521E-2</v>
      </c>
      <c r="AJ733" s="22">
        <f t="shared" si="178"/>
        <v>3.7176920042052225E-2</v>
      </c>
      <c r="AK733" s="22">
        <f t="shared" si="178"/>
        <v>3.7648523181017524E-2</v>
      </c>
      <c r="AL733" s="22">
        <f t="shared" si="178"/>
        <v>3.8126443450948684E-2</v>
      </c>
      <c r="AM733" s="22">
        <f t="shared" si="178"/>
        <v>3.8611986678292631E-2</v>
      </c>
      <c r="AN733" s="22">
        <f t="shared" si="178"/>
        <v>3.9113082002312866E-2</v>
      </c>
      <c r="AO733" s="22">
        <f t="shared" si="178"/>
        <v>3.959174591570995E-2</v>
      </c>
      <c r="AP733" s="22">
        <f t="shared" si="178"/>
        <v>4.0087092798262544E-2</v>
      </c>
      <c r="AQ733" s="22">
        <f t="shared" si="178"/>
        <v>4.0601169229965088E-2</v>
      </c>
      <c r="AR733" s="22">
        <f t="shared" si="178"/>
        <v>4.1136120205523839E-2</v>
      </c>
      <c r="AS733" s="22">
        <f t="shared" si="178"/>
        <v>4.1660864292840723E-2</v>
      </c>
      <c r="AT733" s="22">
        <f t="shared" si="178"/>
        <v>4.172654649985931E-2</v>
      </c>
      <c r="AU733" s="22">
        <f t="shared" si="178"/>
        <v>4.172305428349226E-2</v>
      </c>
      <c r="AV733" s="22">
        <f t="shared" si="178"/>
        <v>4.1742030213543065E-2</v>
      </c>
      <c r="AW733" s="22">
        <f t="shared" si="178"/>
        <v>4.1741059293099902E-2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2.9177317657423814E-4</v>
      </c>
      <c r="T734" s="22">
        <f t="shared" si="179"/>
        <v>2.9487704399834422E-4</v>
      </c>
      <c r="U734" s="22">
        <f t="shared" si="179"/>
        <v>2.9688098806203385E-4</v>
      </c>
      <c r="V734" s="22">
        <f t="shared" si="179"/>
        <v>2.986361752697234E-4</v>
      </c>
      <c r="W734" s="22">
        <f t="shared" si="179"/>
        <v>3.0068159461966169E-4</v>
      </c>
      <c r="X734" s="22">
        <f t="shared" si="179"/>
        <v>3.0308546049251785E-4</v>
      </c>
      <c r="Y734" s="22">
        <f t="shared" si="179"/>
        <v>3.0548653856792316E-4</v>
      </c>
      <c r="Z734" s="22">
        <f t="shared" si="179"/>
        <v>3.0814968446151136E-4</v>
      </c>
      <c r="AA734" s="22">
        <f t="shared" si="179"/>
        <v>3.1080622157650086E-4</v>
      </c>
      <c r="AB734" s="22">
        <f t="shared" si="179"/>
        <v>3.1370953704104728E-4</v>
      </c>
      <c r="AC734" s="22">
        <f t="shared" si="179"/>
        <v>3.1662855718200052E-4</v>
      </c>
      <c r="AD734" s="22">
        <f t="shared" si="179"/>
        <v>3.1997139324841355E-4</v>
      </c>
      <c r="AE734" s="22">
        <f t="shared" si="179"/>
        <v>3.2353449771321038E-4</v>
      </c>
      <c r="AF734" s="22">
        <f t="shared" si="179"/>
        <v>3.2729902991405092E-4</v>
      </c>
      <c r="AG734" s="22">
        <f t="shared" si="179"/>
        <v>3.3160871827470491E-4</v>
      </c>
      <c r="AH734" s="22">
        <f t="shared" si="179"/>
        <v>3.3570003932274789E-4</v>
      </c>
      <c r="AI734" s="22">
        <f t="shared" si="179"/>
        <v>3.3995217700356759E-4</v>
      </c>
      <c r="AJ734" s="22">
        <f t="shared" si="179"/>
        <v>3.4461529378022383E-4</v>
      </c>
      <c r="AK734" s="22">
        <f t="shared" si="179"/>
        <v>3.489868677056155E-4</v>
      </c>
      <c r="AL734" s="22">
        <f t="shared" si="179"/>
        <v>3.5341699892787787E-4</v>
      </c>
      <c r="AM734" s="22">
        <f t="shared" si="179"/>
        <v>3.5791779193990967E-4</v>
      </c>
      <c r="AN734" s="22">
        <f t="shared" si="179"/>
        <v>3.6256274671571685E-4</v>
      </c>
      <c r="AO734" s="22">
        <f t="shared" si="179"/>
        <v>3.6699977121776653E-4</v>
      </c>
      <c r="AP734" s="22">
        <f t="shared" si="179"/>
        <v>3.7159144022264621E-4</v>
      </c>
      <c r="AQ734" s="22">
        <f t="shared" si="179"/>
        <v>3.7635672471464474E-4</v>
      </c>
      <c r="AR734" s="22">
        <f t="shared" si="179"/>
        <v>3.8131550794337011E-4</v>
      </c>
      <c r="AS734" s="22">
        <f t="shared" si="179"/>
        <v>3.8617967736906758E-4</v>
      </c>
      <c r="AT734" s="22">
        <f t="shared" si="179"/>
        <v>3.8678852535976269E-4</v>
      </c>
      <c r="AU734" s="22">
        <f t="shared" si="179"/>
        <v>3.8675615390005306E-4</v>
      </c>
      <c r="AV734" s="22">
        <f t="shared" si="179"/>
        <v>3.8693205324033764E-4</v>
      </c>
      <c r="AW734" s="22">
        <f t="shared" si="179"/>
        <v>3.8692305319317443E-4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2.5947889357318408E-3</v>
      </c>
      <c r="T735" s="22">
        <f t="shared" si="180"/>
        <v>2.636766134517896E-3</v>
      </c>
      <c r="U735" s="22">
        <f t="shared" si="180"/>
        <v>2.6458547789552076E-3</v>
      </c>
      <c r="V735" s="22">
        <f t="shared" si="180"/>
        <v>2.6464325669035508E-3</v>
      </c>
      <c r="W735" s="22">
        <f t="shared" si="180"/>
        <v>2.6531855546258389E-3</v>
      </c>
      <c r="X735" s="22">
        <f t="shared" si="180"/>
        <v>2.6676533708227504E-3</v>
      </c>
      <c r="Y735" s="22">
        <f t="shared" si="180"/>
        <v>2.6854194190138259E-3</v>
      </c>
      <c r="Z735" s="22">
        <f t="shared" si="180"/>
        <v>2.7080123710816733E-3</v>
      </c>
      <c r="AA735" s="22">
        <f t="shared" si="180"/>
        <v>2.7285252947882471E-3</v>
      </c>
      <c r="AB735" s="22">
        <f t="shared" si="180"/>
        <v>2.7532847457771509E-3</v>
      </c>
      <c r="AC735" s="22">
        <f t="shared" si="180"/>
        <v>2.7765044846133164E-3</v>
      </c>
      <c r="AD735" s="22">
        <f t="shared" si="180"/>
        <v>2.788257041962193E-3</v>
      </c>
      <c r="AE735" s="22">
        <f t="shared" si="180"/>
        <v>2.8019942420969817E-3</v>
      </c>
      <c r="AF735" s="22">
        <f t="shared" si="180"/>
        <v>2.8170401032459316E-3</v>
      </c>
      <c r="AG735" s="22">
        <f t="shared" si="180"/>
        <v>2.8407678003323899E-3</v>
      </c>
      <c r="AH735" s="22">
        <f t="shared" si="180"/>
        <v>2.8559632185923963E-3</v>
      </c>
      <c r="AI735" s="22">
        <f t="shared" si="180"/>
        <v>2.874289893395064E-3</v>
      </c>
      <c r="AJ735" s="22">
        <f t="shared" si="180"/>
        <v>2.8973661283090966E-3</v>
      </c>
      <c r="AK735" s="22">
        <f t="shared" si="180"/>
        <v>2.9105933247661926E-3</v>
      </c>
      <c r="AL735" s="22">
        <f t="shared" si="180"/>
        <v>2.9213448963895149E-3</v>
      </c>
      <c r="AM735" s="22">
        <f t="shared" si="180"/>
        <v>2.9298542609273734E-3</v>
      </c>
      <c r="AN735" s="22">
        <f t="shared" si="180"/>
        <v>2.955134976631477E-3</v>
      </c>
      <c r="AO735" s="22">
        <f t="shared" si="180"/>
        <v>2.9735618614162461E-3</v>
      </c>
      <c r="AP735" s="22">
        <f t="shared" si="180"/>
        <v>2.9919313514994873E-3</v>
      </c>
      <c r="AQ735" s="22">
        <f t="shared" si="180"/>
        <v>3.0104654859182665E-3</v>
      </c>
      <c r="AR735" s="22">
        <f t="shared" si="180"/>
        <v>3.0293751603309806E-3</v>
      </c>
      <c r="AS735" s="22">
        <f t="shared" si="180"/>
        <v>3.0461078480835853E-3</v>
      </c>
      <c r="AT735" s="22">
        <f t="shared" si="180"/>
        <v>2.9899420877235123E-3</v>
      </c>
      <c r="AU735" s="22">
        <f t="shared" si="180"/>
        <v>2.9235910727390879E-3</v>
      </c>
      <c r="AV735" s="22">
        <f t="shared" si="180"/>
        <v>2.8610954998636107E-3</v>
      </c>
      <c r="AW735" s="22">
        <f t="shared" si="180"/>
        <v>2.7961946525107118E-3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1.2916875916615547E-2</v>
      </c>
      <c r="T736" s="22">
        <f t="shared" si="181"/>
        <v>1.3125838680630745E-2</v>
      </c>
      <c r="U736" s="22">
        <f t="shared" si="181"/>
        <v>1.3171082010764595E-2</v>
      </c>
      <c r="V736" s="22">
        <f t="shared" si="181"/>
        <v>1.3173958242866605E-2</v>
      </c>
      <c r="W736" s="22">
        <f t="shared" si="181"/>
        <v>1.3207574658935762E-2</v>
      </c>
      <c r="X736" s="22">
        <f t="shared" si="181"/>
        <v>1.3279595540490506E-2</v>
      </c>
      <c r="Y736" s="22">
        <f t="shared" si="181"/>
        <v>1.3368035042005502E-2</v>
      </c>
      <c r="Z736" s="22">
        <f t="shared" si="181"/>
        <v>1.348050290188872E-2</v>
      </c>
      <c r="AA736" s="22">
        <f t="shared" si="181"/>
        <v>1.3582616367287043E-2</v>
      </c>
      <c r="AB736" s="22">
        <f t="shared" si="181"/>
        <v>1.3705869072654775E-2</v>
      </c>
      <c r="AC736" s="22">
        <f t="shared" si="181"/>
        <v>1.3821457081079199E-2</v>
      </c>
      <c r="AD736" s="22">
        <f t="shared" si="181"/>
        <v>1.3879961386723432E-2</v>
      </c>
      <c r="AE736" s="22">
        <f t="shared" si="181"/>
        <v>1.3948345256848396E-2</v>
      </c>
      <c r="AF736" s="22">
        <f t="shared" si="181"/>
        <v>1.4023243649871182E-2</v>
      </c>
      <c r="AG736" s="22">
        <f t="shared" si="181"/>
        <v>1.4141360277714121E-2</v>
      </c>
      <c r="AH736" s="22">
        <f t="shared" si="181"/>
        <v>1.4217003166992214E-2</v>
      </c>
      <c r="AI736" s="22">
        <f t="shared" si="181"/>
        <v>1.4308233471365112E-2</v>
      </c>
      <c r="AJ736" s="22">
        <f t="shared" si="181"/>
        <v>1.4423107116347396E-2</v>
      </c>
      <c r="AK736" s="22">
        <f t="shared" si="181"/>
        <v>1.4488952184903162E-2</v>
      </c>
      <c r="AL736" s="22">
        <f t="shared" si="181"/>
        <v>1.454247357720395E-2</v>
      </c>
      <c r="AM736" s="22">
        <f t="shared" si="181"/>
        <v>1.4584833248293643E-2</v>
      </c>
      <c r="AN736" s="22">
        <f t="shared" si="181"/>
        <v>1.4710680812747295E-2</v>
      </c>
      <c r="AO736" s="22">
        <f t="shared" si="181"/>
        <v>1.4802409963051962E-2</v>
      </c>
      <c r="AP736" s="22">
        <f t="shared" si="181"/>
        <v>1.4893853402165367E-2</v>
      </c>
      <c r="AQ736" s="22">
        <f t="shared" si="181"/>
        <v>1.498611644183403E-2</v>
      </c>
      <c r="AR736" s="22">
        <f t="shared" si="181"/>
        <v>1.5080248921994206E-2</v>
      </c>
      <c r="AS736" s="22">
        <f t="shared" si="181"/>
        <v>1.5163544348637805E-2</v>
      </c>
      <c r="AT736" s="22">
        <f t="shared" si="181"/>
        <v>1.4883950834366558E-2</v>
      </c>
      <c r="AU736" s="22">
        <f t="shared" si="181"/>
        <v>1.4553655057437175E-2</v>
      </c>
      <c r="AV736" s="22">
        <f t="shared" si="181"/>
        <v>1.4242551695982972E-2</v>
      </c>
      <c r="AW736" s="22">
        <f t="shared" si="181"/>
        <v>1.3919474862797633E-2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0.17577402187904004</v>
      </c>
      <c r="T737" s="22">
        <f t="shared" si="182"/>
        <v>0.18292098544857205</v>
      </c>
      <c r="U737" s="22">
        <f t="shared" si="182"/>
        <v>0.18791301799261978</v>
      </c>
      <c r="V737" s="22">
        <f t="shared" si="182"/>
        <v>0.19236342714323804</v>
      </c>
      <c r="W737" s="22">
        <f t="shared" si="182"/>
        <v>0.19732536523365554</v>
      </c>
      <c r="X737" s="22">
        <f t="shared" si="182"/>
        <v>0.20295090162113297</v>
      </c>
      <c r="Y737" s="22">
        <f t="shared" si="182"/>
        <v>0.20894002009184007</v>
      </c>
      <c r="Z737" s="22">
        <f t="shared" si="182"/>
        <v>0.2154357810968531</v>
      </c>
      <c r="AA737" s="22">
        <f t="shared" si="182"/>
        <v>0.22190652194273755</v>
      </c>
      <c r="AB737" s="22">
        <f t="shared" si="182"/>
        <v>0.22887172097870023</v>
      </c>
      <c r="AC737" s="22">
        <f t="shared" si="182"/>
        <v>0.2358677870093237</v>
      </c>
      <c r="AD737" s="22">
        <f t="shared" si="182"/>
        <v>0.24472130690073535</v>
      </c>
      <c r="AE737" s="22">
        <f t="shared" si="182"/>
        <v>0.25409824157351063</v>
      </c>
      <c r="AF737" s="22">
        <f t="shared" si="182"/>
        <v>0.26397242587844733</v>
      </c>
      <c r="AG737" s="22">
        <f t="shared" si="182"/>
        <v>0.27509131368415518</v>
      </c>
      <c r="AH737" s="22">
        <f t="shared" si="182"/>
        <v>0.28583974269337731</v>
      </c>
      <c r="AI737" s="22">
        <f t="shared" si="182"/>
        <v>0.2973660825855523</v>
      </c>
      <c r="AJ737" s="22">
        <f t="shared" si="182"/>
        <v>0.3099030704805219</v>
      </c>
      <c r="AK737" s="22">
        <f t="shared" si="182"/>
        <v>0.32191802391322394</v>
      </c>
      <c r="AL737" s="22">
        <f t="shared" si="182"/>
        <v>0.33417692689260298</v>
      </c>
      <c r="AM737" s="22">
        <f t="shared" si="182"/>
        <v>0.34671070284338162</v>
      </c>
      <c r="AN737" s="22">
        <f t="shared" si="182"/>
        <v>0.35956928567707391</v>
      </c>
      <c r="AO737" s="22">
        <f t="shared" si="182"/>
        <v>0.37205528109202568</v>
      </c>
      <c r="AP737" s="22">
        <f t="shared" si="182"/>
        <v>0.38499396587221785</v>
      </c>
      <c r="AQ737" s="22">
        <f t="shared" si="182"/>
        <v>0.39843705183115458</v>
      </c>
      <c r="AR737" s="22">
        <f t="shared" si="182"/>
        <v>0.4124395332626174</v>
      </c>
      <c r="AS737" s="22">
        <f t="shared" si="182"/>
        <v>0.42667435738489529</v>
      </c>
      <c r="AT737" s="22">
        <f t="shared" si="182"/>
        <v>0.43094964438000583</v>
      </c>
      <c r="AU737" s="22">
        <f t="shared" si="182"/>
        <v>0.43367756941425573</v>
      </c>
      <c r="AV737" s="22">
        <f t="shared" si="182"/>
        <v>0.4368669055071977</v>
      </c>
      <c r="AW737" s="22">
        <f t="shared" si="182"/>
        <v>0.4395784981344939</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1.1955913069255579E-4</v>
      </c>
      <c r="T738" s="22">
        <f t="shared" si="183"/>
        <v>1.1973941840498302E-4</v>
      </c>
      <c r="U738" s="22">
        <f t="shared" si="183"/>
        <v>1.1994057985495052E-4</v>
      </c>
      <c r="V738" s="22">
        <f t="shared" si="183"/>
        <v>1.2016726564666305E-4</v>
      </c>
      <c r="W738" s="22">
        <f t="shared" si="183"/>
        <v>1.2042198351979159E-4</v>
      </c>
      <c r="X738" s="22">
        <f t="shared" si="183"/>
        <v>1.2070387777028845E-4</v>
      </c>
      <c r="Y738" s="22">
        <f t="shared" si="183"/>
        <v>1.208775754261406E-4</v>
      </c>
      <c r="Z738" s="22">
        <f t="shared" si="183"/>
        <v>1.2107397703438586E-4</v>
      </c>
      <c r="AA738" s="22">
        <f t="shared" si="183"/>
        <v>1.2129003283511703E-4</v>
      </c>
      <c r="AB738" s="22">
        <f t="shared" si="183"/>
        <v>1.2152672270419049E-4</v>
      </c>
      <c r="AC738" s="22">
        <f t="shared" si="183"/>
        <v>1.2178147735269396E-4</v>
      </c>
      <c r="AD738" s="22">
        <f t="shared" si="183"/>
        <v>1.2195058775686122E-4</v>
      </c>
      <c r="AE738" s="22">
        <f t="shared" si="183"/>
        <v>1.2213687066039443E-4</v>
      </c>
      <c r="AF738" s="22">
        <f t="shared" si="183"/>
        <v>1.2233952591185902E-4</v>
      </c>
      <c r="AG738" s="22">
        <f t="shared" si="183"/>
        <v>1.2256053300791124E-4</v>
      </c>
      <c r="AH738" s="22">
        <f t="shared" si="183"/>
        <v>1.227936117388551E-4</v>
      </c>
      <c r="AI738" s="22">
        <f t="shared" si="183"/>
        <v>1.2294098870029306E-4</v>
      </c>
      <c r="AJ738" s="22">
        <f t="shared" si="183"/>
        <v>1.2310341240560994E-4</v>
      </c>
      <c r="AK738" s="22">
        <f t="shared" si="183"/>
        <v>1.2327515991291508E-4</v>
      </c>
      <c r="AL738" s="22">
        <f t="shared" si="183"/>
        <v>1.2345844068229327E-4</v>
      </c>
      <c r="AM738" s="22">
        <f t="shared" si="183"/>
        <v>1.2365295972209837E-4</v>
      </c>
      <c r="AN738" s="22">
        <f t="shared" si="183"/>
        <v>1.2376567950710691E-4</v>
      </c>
      <c r="AO738" s="22">
        <f t="shared" si="183"/>
        <v>1.2388627444196275E-4</v>
      </c>
      <c r="AP738" s="22">
        <f t="shared" si="183"/>
        <v>1.2401713387366397E-4</v>
      </c>
      <c r="AQ738" s="22">
        <f t="shared" si="183"/>
        <v>1.2415809337715871E-4</v>
      </c>
      <c r="AR738" s="22">
        <f t="shared" si="183"/>
        <v>1.2430901585583343E-4</v>
      </c>
      <c r="AS738" s="22">
        <f t="shared" si="183"/>
        <v>1.2437332095284817E-4</v>
      </c>
      <c r="AT738" s="22">
        <f t="shared" si="183"/>
        <v>1.2441331476739832E-4</v>
      </c>
      <c r="AU738" s="22">
        <f t="shared" si="183"/>
        <v>1.2445582230742055E-4</v>
      </c>
      <c r="AV738" s="22">
        <f t="shared" si="183"/>
        <v>1.2450696998275417E-4</v>
      </c>
      <c r="AW738" s="22">
        <f t="shared" si="183"/>
        <v>1.2456359303532368E-4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8.2047635058568158E-4</v>
      </c>
      <c r="T739" s="22">
        <f t="shared" si="184"/>
        <v>8.2171357775094188E-4</v>
      </c>
      <c r="U739" s="22">
        <f t="shared" si="184"/>
        <v>8.2309405125716314E-4</v>
      </c>
      <c r="V739" s="22">
        <f t="shared" si="184"/>
        <v>8.2464968594634605E-4</v>
      </c>
      <c r="W739" s="22">
        <f t="shared" si="184"/>
        <v>8.2639769122007844E-4</v>
      </c>
      <c r="X739" s="22">
        <f t="shared" si="184"/>
        <v>8.2833219479633389E-4</v>
      </c>
      <c r="Y739" s="22">
        <f t="shared" si="184"/>
        <v>8.2952419759823887E-4</v>
      </c>
      <c r="Z739" s="22">
        <f t="shared" si="184"/>
        <v>8.3087200661833443E-4</v>
      </c>
      <c r="AA739" s="22">
        <f t="shared" si="184"/>
        <v>8.3235469283292915E-4</v>
      </c>
      <c r="AB739" s="22">
        <f t="shared" si="184"/>
        <v>8.3397898065497246E-4</v>
      </c>
      <c r="AC739" s="22">
        <f t="shared" si="184"/>
        <v>8.3572723830027413E-4</v>
      </c>
      <c r="AD739" s="22">
        <f t="shared" si="184"/>
        <v>8.3688776101780707E-4</v>
      </c>
      <c r="AE739" s="22">
        <f t="shared" si="184"/>
        <v>8.3816613027310448E-4</v>
      </c>
      <c r="AF739" s="22">
        <f t="shared" si="184"/>
        <v>8.3955685501479116E-4</v>
      </c>
      <c r="AG739" s="22">
        <f t="shared" si="184"/>
        <v>8.4107351956874124E-4</v>
      </c>
      <c r="AH739" s="22">
        <f t="shared" si="184"/>
        <v>8.4267302590051356E-4</v>
      </c>
      <c r="AI739" s="22">
        <f t="shared" si="184"/>
        <v>8.4368440253716683E-4</v>
      </c>
      <c r="AJ739" s="22">
        <f t="shared" si="184"/>
        <v>8.447990376822625E-4</v>
      </c>
      <c r="AK739" s="22">
        <f t="shared" si="184"/>
        <v>8.459776575601394E-4</v>
      </c>
      <c r="AL739" s="22">
        <f t="shared" si="184"/>
        <v>8.4723542462419247E-4</v>
      </c>
      <c r="AM739" s="22">
        <f t="shared" si="184"/>
        <v>8.4857031448976993E-4</v>
      </c>
      <c r="AN739" s="22">
        <f t="shared" si="184"/>
        <v>8.4934385572670316E-4</v>
      </c>
      <c r="AO739" s="22">
        <f t="shared" si="184"/>
        <v>8.5017144029909443E-4</v>
      </c>
      <c r="AP739" s="22">
        <f t="shared" si="184"/>
        <v>8.5106946513701341E-4</v>
      </c>
      <c r="AQ739" s="22">
        <f t="shared" si="184"/>
        <v>8.5203680187104453E-4</v>
      </c>
      <c r="AR739" s="22">
        <f t="shared" si="184"/>
        <v>8.5307250967359464E-4</v>
      </c>
      <c r="AS739" s="22">
        <f t="shared" si="184"/>
        <v>8.535138043787089E-4</v>
      </c>
      <c r="AT739" s="22">
        <f t="shared" si="184"/>
        <v>8.5378826253860052E-4</v>
      </c>
      <c r="AU739" s="22">
        <f t="shared" si="184"/>
        <v>8.5407997117772981E-4</v>
      </c>
      <c r="AV739" s="22">
        <f t="shared" si="184"/>
        <v>8.5443097287668502E-4</v>
      </c>
      <c r="AW739" s="22">
        <f t="shared" si="184"/>
        <v>8.5481954943509696E-4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1.5080367323362539E-5</v>
      </c>
      <c r="T740" s="22">
        <f t="shared" si="185"/>
        <v>1.512383881951099E-5</v>
      </c>
      <c r="U740" s="22">
        <f t="shared" si="185"/>
        <v>1.5170049830034905E-5</v>
      </c>
      <c r="V740" s="22">
        <f t="shared" si="185"/>
        <v>1.5219961493898718E-5</v>
      </c>
      <c r="W740" s="22">
        <f t="shared" si="185"/>
        <v>1.5274108685499497E-5</v>
      </c>
      <c r="X740" s="22">
        <f t="shared" si="185"/>
        <v>1.5332376079902749E-5</v>
      </c>
      <c r="Y740" s="22">
        <f t="shared" si="185"/>
        <v>1.5369240046538892E-5</v>
      </c>
      <c r="Z740" s="22">
        <f t="shared" si="185"/>
        <v>1.540957027053099E-5</v>
      </c>
      <c r="AA740" s="22">
        <f t="shared" si="185"/>
        <v>1.5452823237132974E-5</v>
      </c>
      <c r="AB740" s="22">
        <f t="shared" si="185"/>
        <v>1.5499211652880672E-5</v>
      </c>
      <c r="AC740" s="22">
        <f t="shared" si="185"/>
        <v>1.554827808797385E-5</v>
      </c>
      <c r="AD740" s="22">
        <f t="shared" si="185"/>
        <v>1.558067131302816E-5</v>
      </c>
      <c r="AE740" s="22">
        <f t="shared" si="185"/>
        <v>1.561569776374796E-5</v>
      </c>
      <c r="AF740" s="22">
        <f t="shared" si="185"/>
        <v>1.5653224182866895E-5</v>
      </c>
      <c r="AG740" s="22">
        <f t="shared" si="185"/>
        <v>1.5693632298026881E-5</v>
      </c>
      <c r="AH740" s="22">
        <f t="shared" si="185"/>
        <v>1.5735768081589553E-5</v>
      </c>
      <c r="AI740" s="22">
        <f t="shared" si="185"/>
        <v>1.5761559878357255E-5</v>
      </c>
      <c r="AJ740" s="22">
        <f t="shared" si="185"/>
        <v>1.5789724166363977E-5</v>
      </c>
      <c r="AK740" s="22">
        <f t="shared" si="185"/>
        <v>1.5819212875110807E-5</v>
      </c>
      <c r="AL740" s="22">
        <f t="shared" si="185"/>
        <v>1.5850443637928909E-5</v>
      </c>
      <c r="AM740" s="22">
        <f t="shared" si="185"/>
        <v>1.5883370010953168E-5</v>
      </c>
      <c r="AN740" s="22">
        <f t="shared" si="185"/>
        <v>1.5900944393878997E-5</v>
      </c>
      <c r="AO740" s="22">
        <f t="shared" si="185"/>
        <v>1.5919671300837568E-5</v>
      </c>
      <c r="AP740" s="22">
        <f t="shared" si="185"/>
        <v>1.5939994159428213E-5</v>
      </c>
      <c r="AQ740" s="22">
        <f t="shared" si="185"/>
        <v>1.5961886914365574E-5</v>
      </c>
      <c r="AR740" s="22">
        <f t="shared" si="185"/>
        <v>1.5985328024654182E-5</v>
      </c>
      <c r="AS740" s="22">
        <f t="shared" si="185"/>
        <v>1.599276616268368E-5</v>
      </c>
      <c r="AT740" s="22">
        <f t="shared" si="185"/>
        <v>1.5995595922711736E-5</v>
      </c>
      <c r="AU740" s="22">
        <f t="shared" si="185"/>
        <v>1.5998708024840209E-5</v>
      </c>
      <c r="AV740" s="22">
        <f t="shared" si="185"/>
        <v>1.6003217033671619E-5</v>
      </c>
      <c r="AW740" s="22">
        <f t="shared" si="185"/>
        <v>1.6008552090086375E-5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1.5342948329366258E-3</v>
      </c>
      <c r="T741" s="22">
        <f t="shared" si="186"/>
        <v>1.5387176755962515E-3</v>
      </c>
      <c r="U741" s="22">
        <f t="shared" si="186"/>
        <v>1.543419239765831E-3</v>
      </c>
      <c r="V741" s="22">
        <f t="shared" si="186"/>
        <v>1.5484973128874907E-3</v>
      </c>
      <c r="W741" s="22">
        <f t="shared" si="186"/>
        <v>1.5540063137300891E-3</v>
      </c>
      <c r="X741" s="22">
        <f t="shared" si="186"/>
        <v>1.559934508995141E-3</v>
      </c>
      <c r="Y741" s="22">
        <f t="shared" si="186"/>
        <v>1.5636850936008458E-3</v>
      </c>
      <c r="Z741" s="22">
        <f t="shared" si="186"/>
        <v>1.5677883394273834E-3</v>
      </c>
      <c r="AA741" s="22">
        <f t="shared" si="186"/>
        <v>1.572188948626325E-3</v>
      </c>
      <c r="AB741" s="22">
        <f t="shared" si="186"/>
        <v>1.5769085622182007E-3</v>
      </c>
      <c r="AC741" s="22">
        <f t="shared" si="186"/>
        <v>1.5819006407412125E-3</v>
      </c>
      <c r="AD741" s="22">
        <f t="shared" si="186"/>
        <v>1.5851963666845706E-3</v>
      </c>
      <c r="AE741" s="22">
        <f t="shared" si="186"/>
        <v>1.5887600001958213E-3</v>
      </c>
      <c r="AF741" s="22">
        <f t="shared" si="186"/>
        <v>1.5925779835193167E-3</v>
      </c>
      <c r="AG741" s="22">
        <f t="shared" si="186"/>
        <v>1.5966891540875985E-3</v>
      </c>
      <c r="AH741" s="22">
        <f t="shared" si="186"/>
        <v>1.6009760997312758E-3</v>
      </c>
      <c r="AI741" s="22">
        <f t="shared" si="186"/>
        <v>1.603600188366805E-3</v>
      </c>
      <c r="AJ741" s="22">
        <f t="shared" si="186"/>
        <v>1.6064656571339415E-3</v>
      </c>
      <c r="AK741" s="22">
        <f t="shared" si="186"/>
        <v>1.6094658740709747E-3</v>
      </c>
      <c r="AL741" s="22">
        <f t="shared" si="186"/>
        <v>1.6126433296987468E-3</v>
      </c>
      <c r="AM741" s="22">
        <f t="shared" si="186"/>
        <v>1.6159932987621793E-3</v>
      </c>
      <c r="AN741" s="22">
        <f t="shared" si="186"/>
        <v>1.6177813377626197E-3</v>
      </c>
      <c r="AO741" s="22">
        <f t="shared" si="186"/>
        <v>1.6196866359537922E-3</v>
      </c>
      <c r="AP741" s="22">
        <f t="shared" si="186"/>
        <v>1.6217543081966182E-3</v>
      </c>
      <c r="AQ741" s="22">
        <f t="shared" si="186"/>
        <v>1.6239817035948131E-3</v>
      </c>
      <c r="AR741" s="22">
        <f t="shared" si="186"/>
        <v>1.6263666305414125E-3</v>
      </c>
      <c r="AS741" s="22">
        <f t="shared" si="186"/>
        <v>1.6271233957116905E-3</v>
      </c>
      <c r="AT741" s="22">
        <f t="shared" si="186"/>
        <v>1.6274112989236218E-3</v>
      </c>
      <c r="AU741" s="22">
        <f t="shared" si="186"/>
        <v>1.6277279279627492E-3</v>
      </c>
      <c r="AV741" s="22">
        <f t="shared" si="186"/>
        <v>1.6281866799814078E-3</v>
      </c>
      <c r="AW741" s="22">
        <f t="shared" si="186"/>
        <v>1.6287294750814919E-3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0.10883984090647958</v>
      </c>
      <c r="T744" s="22">
        <f t="shared" si="189"/>
        <v>0.11021278640091006</v>
      </c>
      <c r="U744" s="22">
        <f t="shared" si="189"/>
        <v>0.11019003746759447</v>
      </c>
      <c r="V744" s="22">
        <f t="shared" si="189"/>
        <v>0.10982068135239569</v>
      </c>
      <c r="W744" s="22">
        <f t="shared" si="189"/>
        <v>0.10973247946676314</v>
      </c>
      <c r="X744" s="22">
        <f t="shared" si="189"/>
        <v>0.10998881008705554</v>
      </c>
      <c r="Y744" s="22">
        <f t="shared" si="189"/>
        <v>0.11043717843552303</v>
      </c>
      <c r="Z744" s="22">
        <f t="shared" si="189"/>
        <v>0.11110268832929743</v>
      </c>
      <c r="AA744" s="22">
        <f t="shared" si="189"/>
        <v>0.1116907138844974</v>
      </c>
      <c r="AB744" s="22">
        <f t="shared" si="189"/>
        <v>0.11246939572290833</v>
      </c>
      <c r="AC744" s="22">
        <f t="shared" si="189"/>
        <v>0.1131925590844388</v>
      </c>
      <c r="AD744" s="22">
        <f t="shared" si="189"/>
        <v>0.11446804355146808</v>
      </c>
      <c r="AE744" s="22">
        <f t="shared" si="189"/>
        <v>0.11587934562323202</v>
      </c>
      <c r="AF744" s="22">
        <f t="shared" si="189"/>
        <v>0.11740112621647256</v>
      </c>
      <c r="AG744" s="22">
        <f t="shared" si="189"/>
        <v>0.11935920711959221</v>
      </c>
      <c r="AH744" s="22">
        <f t="shared" si="189"/>
        <v>0.12100707006315316</v>
      </c>
      <c r="AI744" s="22">
        <f t="shared" si="189"/>
        <v>0.12288115705795989</v>
      </c>
      <c r="AJ744" s="22">
        <f t="shared" si="189"/>
        <v>0.12503561694076748</v>
      </c>
      <c r="AK744" s="22">
        <f t="shared" si="189"/>
        <v>0.12681858330674659</v>
      </c>
      <c r="AL744" s="22">
        <f t="shared" si="189"/>
        <v>0.12855813810198086</v>
      </c>
      <c r="AM744" s="22">
        <f t="shared" si="189"/>
        <v>0.13026528925047434</v>
      </c>
      <c r="AN744" s="22">
        <f t="shared" si="189"/>
        <v>0.13214933415794144</v>
      </c>
      <c r="AO744" s="22">
        <f t="shared" si="189"/>
        <v>0.13375716008774724</v>
      </c>
      <c r="AP744" s="22">
        <f t="shared" si="189"/>
        <v>0.13540435129220346</v>
      </c>
      <c r="AQ744" s="22">
        <f t="shared" si="189"/>
        <v>0.13710301801724445</v>
      </c>
      <c r="AR744" s="22">
        <f t="shared" si="189"/>
        <v>0.13886511768703536</v>
      </c>
      <c r="AS744" s="22">
        <f t="shared" si="189"/>
        <v>0.14059069430953788</v>
      </c>
      <c r="AT744" s="22">
        <f t="shared" si="189"/>
        <v>0.13885129251072426</v>
      </c>
      <c r="AU744" s="22">
        <f t="shared" si="189"/>
        <v>0.13661986637810314</v>
      </c>
      <c r="AV744" s="22">
        <f t="shared" si="189"/>
        <v>0.13457144671342283</v>
      </c>
      <c r="AW744" s="22">
        <f t="shared" si="189"/>
        <v>0.1324010665065006</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1.0591822748179961E-2</v>
      </c>
      <c r="T745" s="22">
        <f t="shared" si="190"/>
        <v>1.0725431867770783E-2</v>
      </c>
      <c r="U745" s="22">
        <f t="shared" si="190"/>
        <v>1.0723218039935482E-2</v>
      </c>
      <c r="V745" s="22">
        <f t="shared" si="190"/>
        <v>1.0687273899714777E-2</v>
      </c>
      <c r="W745" s="22">
        <f t="shared" si="190"/>
        <v>1.0678690473545695E-2</v>
      </c>
      <c r="X745" s="22">
        <f t="shared" si="190"/>
        <v>1.0703635461267616E-2</v>
      </c>
      <c r="Y745" s="22">
        <f t="shared" si="190"/>
        <v>1.0747268730420798E-2</v>
      </c>
      <c r="Z745" s="22">
        <f t="shared" si="190"/>
        <v>1.0812033275952202E-2</v>
      </c>
      <c r="AA745" s="22">
        <f t="shared" si="190"/>
        <v>1.086925738065693E-2</v>
      </c>
      <c r="AB745" s="22">
        <f t="shared" si="190"/>
        <v>1.0945035330541683E-2</v>
      </c>
      <c r="AC745" s="22">
        <f t="shared" si="190"/>
        <v>1.1015410462290452E-2</v>
      </c>
      <c r="AD745" s="22">
        <f t="shared" si="190"/>
        <v>1.1139535096067146E-2</v>
      </c>
      <c r="AE745" s="22">
        <f t="shared" si="190"/>
        <v>1.1276876911929478E-2</v>
      </c>
      <c r="AF745" s="22">
        <f t="shared" si="190"/>
        <v>1.1424970019848239E-2</v>
      </c>
      <c r="AG745" s="22">
        <f t="shared" si="190"/>
        <v>1.1615521987580897E-2</v>
      </c>
      <c r="AH745" s="22">
        <f t="shared" si="190"/>
        <v>1.1775884884716046E-2</v>
      </c>
      <c r="AI745" s="22">
        <f t="shared" si="190"/>
        <v>1.1958262928439193E-2</v>
      </c>
      <c r="AJ745" s="22">
        <f t="shared" si="190"/>
        <v>1.216792564943095E-2</v>
      </c>
      <c r="AK745" s="22">
        <f t="shared" si="190"/>
        <v>1.2341436227516451E-2</v>
      </c>
      <c r="AL745" s="22">
        <f t="shared" si="190"/>
        <v>1.2510722179226906E-2</v>
      </c>
      <c r="AM745" s="22">
        <f t="shared" si="190"/>
        <v>1.2676854748133652E-2</v>
      </c>
      <c r="AN745" s="22">
        <f t="shared" si="190"/>
        <v>1.2860201852863889E-2</v>
      </c>
      <c r="AO745" s="22">
        <f t="shared" si="190"/>
        <v>1.3016668520920335E-2</v>
      </c>
      <c r="AP745" s="22">
        <f t="shared" si="190"/>
        <v>1.3176966047310074E-2</v>
      </c>
      <c r="AQ745" s="22">
        <f t="shared" si="190"/>
        <v>1.3342272948808812E-2</v>
      </c>
      <c r="AR745" s="22">
        <f t="shared" si="190"/>
        <v>1.3513752870238394E-2</v>
      </c>
      <c r="AS745" s="22">
        <f t="shared" si="190"/>
        <v>1.36816785266132E-2</v>
      </c>
      <c r="AT745" s="22">
        <f t="shared" si="190"/>
        <v>1.351240746385292E-2</v>
      </c>
      <c r="AU745" s="22">
        <f t="shared" si="190"/>
        <v>1.3295254720192742E-2</v>
      </c>
      <c r="AV745" s="22">
        <f t="shared" si="190"/>
        <v>1.3095911374764456E-2</v>
      </c>
      <c r="AW745" s="22">
        <f t="shared" si="190"/>
        <v>1.2884699356661354E-2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6.9564113942099659E-2</v>
      </c>
      <c r="T746" s="22">
        <f t="shared" si="191"/>
        <v>7.1303473596630626E-2</v>
      </c>
      <c r="U746" s="22">
        <f t="shared" si="191"/>
        <v>7.2583789160717727E-2</v>
      </c>
      <c r="V746" s="22">
        <f t="shared" si="191"/>
        <v>7.374867077571734E-2</v>
      </c>
      <c r="W746" s="22">
        <f t="shared" si="191"/>
        <v>7.5020394660854431E-2</v>
      </c>
      <c r="X746" s="22">
        <f t="shared" si="191"/>
        <v>7.6430058135887685E-2</v>
      </c>
      <c r="Y746" s="22">
        <f t="shared" si="191"/>
        <v>7.7864201871661695E-2</v>
      </c>
      <c r="Z746" s="22">
        <f t="shared" si="191"/>
        <v>7.9400814477497819E-2</v>
      </c>
      <c r="AA746" s="22">
        <f t="shared" si="191"/>
        <v>8.092860309290778E-2</v>
      </c>
      <c r="AB746" s="22">
        <f t="shared" si="191"/>
        <v>8.2555412189054767E-2</v>
      </c>
      <c r="AC746" s="22">
        <f t="shared" si="191"/>
        <v>8.418463639266309E-2</v>
      </c>
      <c r="AD746" s="22">
        <f t="shared" si="191"/>
        <v>8.6019852212643397E-2</v>
      </c>
      <c r="AE746" s="22">
        <f t="shared" si="191"/>
        <v>8.7948190022651931E-2</v>
      </c>
      <c r="AF746" s="22">
        <f t="shared" si="191"/>
        <v>8.9962934840272554E-2</v>
      </c>
      <c r="AG746" s="22">
        <f t="shared" si="191"/>
        <v>9.2214227484693906E-2</v>
      </c>
      <c r="AH746" s="22">
        <f t="shared" si="191"/>
        <v>9.4372974133792517E-2</v>
      </c>
      <c r="AI746" s="22">
        <f t="shared" si="191"/>
        <v>9.6631254734226776E-2</v>
      </c>
      <c r="AJ746" s="22">
        <f t="shared" si="191"/>
        <v>9.9072469233512553E-2</v>
      </c>
      <c r="AK746" s="22">
        <f t="shared" si="191"/>
        <v>0.10138965913168997</v>
      </c>
      <c r="AL746" s="22">
        <f t="shared" si="191"/>
        <v>0.10373601228832177</v>
      </c>
      <c r="AM746" s="22">
        <f t="shared" si="191"/>
        <v>0.10611720913704607</v>
      </c>
      <c r="AN746" s="22">
        <f t="shared" si="191"/>
        <v>0.10859245394814224</v>
      </c>
      <c r="AO746" s="22">
        <f t="shared" si="191"/>
        <v>0.11097952046707169</v>
      </c>
      <c r="AP746" s="22">
        <f t="shared" si="191"/>
        <v>0.11343979425261792</v>
      </c>
      <c r="AQ746" s="22">
        <f t="shared" si="191"/>
        <v>0.11598250231265604</v>
      </c>
      <c r="AR746" s="22">
        <f t="shared" si="191"/>
        <v>0.1186173696713845</v>
      </c>
      <c r="AS746" s="22">
        <f t="shared" si="191"/>
        <v>0.12124186054638519</v>
      </c>
      <c r="AT746" s="22">
        <f t="shared" si="191"/>
        <v>0.12194206033094986</v>
      </c>
      <c r="AU746" s="22">
        <f t="shared" si="191"/>
        <v>0.12234411782159951</v>
      </c>
      <c r="AV746" s="22">
        <f t="shared" si="191"/>
        <v>0.12283320560075327</v>
      </c>
      <c r="AW746" s="22">
        <f t="shared" si="191"/>
        <v>0.12323048198838889</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0.27426784333069254</v>
      </c>
      <c r="T747" s="22">
        <f t="shared" si="192"/>
        <v>0.28499494140882226</v>
      </c>
      <c r="U747" s="22">
        <f t="shared" si="192"/>
        <v>0.29029368115510285</v>
      </c>
      <c r="V747" s="22">
        <f t="shared" si="192"/>
        <v>0.29417929469057202</v>
      </c>
      <c r="W747" s="22">
        <f t="shared" si="192"/>
        <v>0.29916735565629926</v>
      </c>
      <c r="X747" s="22">
        <f t="shared" si="192"/>
        <v>0.30557175945868731</v>
      </c>
      <c r="Y747" s="22">
        <f t="shared" si="192"/>
        <v>0.31307761704716719</v>
      </c>
      <c r="Z747" s="22">
        <f t="shared" si="192"/>
        <v>0.32156820910274642</v>
      </c>
      <c r="AA747" s="22">
        <f t="shared" si="192"/>
        <v>0.32981838809963687</v>
      </c>
      <c r="AB747" s="22">
        <f t="shared" si="192"/>
        <v>0.33898994588083597</v>
      </c>
      <c r="AC747" s="22">
        <f t="shared" si="192"/>
        <v>0.34803476506260028</v>
      </c>
      <c r="AD747" s="22">
        <f t="shared" si="192"/>
        <v>0.35987504245042701</v>
      </c>
      <c r="AE747" s="22">
        <f t="shared" si="192"/>
        <v>0.37251862019624188</v>
      </c>
      <c r="AF747" s="22">
        <f t="shared" si="192"/>
        <v>0.38588019823197633</v>
      </c>
      <c r="AG747" s="22">
        <f t="shared" si="192"/>
        <v>0.40149943664182242</v>
      </c>
      <c r="AH747" s="22">
        <f t="shared" si="192"/>
        <v>0.41595181406432952</v>
      </c>
      <c r="AI747" s="22">
        <f t="shared" si="192"/>
        <v>0.43193947367441232</v>
      </c>
      <c r="AJ747" s="22">
        <f t="shared" si="192"/>
        <v>0.44957933126101834</v>
      </c>
      <c r="AK747" s="22">
        <f t="shared" si="192"/>
        <v>0.46574909559313815</v>
      </c>
      <c r="AL747" s="22">
        <f t="shared" si="192"/>
        <v>0.48201237931647856</v>
      </c>
      <c r="AM747" s="22">
        <f t="shared" si="192"/>
        <v>0.49842582534923752</v>
      </c>
      <c r="AN747" s="22">
        <f t="shared" si="192"/>
        <v>0.51623375420840689</v>
      </c>
      <c r="AO747" s="22">
        <f t="shared" si="192"/>
        <v>0.53297416761294991</v>
      </c>
      <c r="AP747" s="22">
        <f t="shared" si="192"/>
        <v>0.55024558110835775</v>
      </c>
      <c r="AQ747" s="22">
        <f t="shared" si="192"/>
        <v>0.56813023190840473</v>
      </c>
      <c r="AR747" s="22">
        <f t="shared" si="192"/>
        <v>0.58671342785245539</v>
      </c>
      <c r="AS747" s="22">
        <f t="shared" si="192"/>
        <v>0.60565807102611635</v>
      </c>
      <c r="AT747" s="22">
        <f t="shared" si="192"/>
        <v>0.60601068410706016</v>
      </c>
      <c r="AU747" s="22">
        <f t="shared" si="192"/>
        <v>0.60353850750133542</v>
      </c>
      <c r="AV747" s="22">
        <f t="shared" si="192"/>
        <v>0.60192931533973371</v>
      </c>
      <c r="AW747" s="22">
        <f t="shared" si="192"/>
        <v>0.59948505452316014</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8.9857799026067303E-2</v>
      </c>
      <c r="T748" s="22">
        <f t="shared" si="193"/>
        <v>9.0813701479039763E-2</v>
      </c>
      <c r="U748" s="22">
        <f t="shared" si="193"/>
        <v>9.1430858974628437E-2</v>
      </c>
      <c r="V748" s="22">
        <f t="shared" si="193"/>
        <v>9.1971406468450437E-2</v>
      </c>
      <c r="W748" s="22">
        <f t="shared" si="193"/>
        <v>9.2601337166771561E-2</v>
      </c>
      <c r="X748" s="22">
        <f t="shared" si="193"/>
        <v>9.3341659149158374E-2</v>
      </c>
      <c r="Y748" s="22">
        <f t="shared" si="193"/>
        <v>9.408112256961014E-2</v>
      </c>
      <c r="Z748" s="22">
        <f t="shared" si="193"/>
        <v>9.490129538773158E-2</v>
      </c>
      <c r="AA748" s="22">
        <f t="shared" si="193"/>
        <v>9.5719432890934486E-2</v>
      </c>
      <c r="AB748" s="22">
        <f t="shared" si="193"/>
        <v>9.6613571072468443E-2</v>
      </c>
      <c r="AC748" s="22">
        <f t="shared" si="193"/>
        <v>9.7512545845470172E-2</v>
      </c>
      <c r="AD748" s="22">
        <f t="shared" si="193"/>
        <v>9.8542043810155105E-2</v>
      </c>
      <c r="AE748" s="22">
        <f t="shared" si="193"/>
        <v>9.9639378145907981E-2</v>
      </c>
      <c r="AF748" s="22">
        <f t="shared" si="193"/>
        <v>0.10079874646722524</v>
      </c>
      <c r="AG748" s="22">
        <f t="shared" si="193"/>
        <v>0.10212600730430257</v>
      </c>
      <c r="AH748" s="22">
        <f t="shared" si="193"/>
        <v>0.10338601725039376</v>
      </c>
      <c r="AI748" s="22">
        <f t="shared" si="193"/>
        <v>0.10469555412297549</v>
      </c>
      <c r="AJ748" s="22">
        <f t="shared" si="193"/>
        <v>0.10613166081061423</v>
      </c>
      <c r="AK748" s="22">
        <f t="shared" si="193"/>
        <v>0.10747798063283918</v>
      </c>
      <c r="AL748" s="22">
        <f t="shared" si="193"/>
        <v>0.10884233442883619</v>
      </c>
      <c r="AM748" s="22">
        <f t="shared" si="193"/>
        <v>0.11022845003645158</v>
      </c>
      <c r="AN748" s="22">
        <f t="shared" si="193"/>
        <v>0.11165896334692874</v>
      </c>
      <c r="AO748" s="22">
        <f t="shared" si="193"/>
        <v>0.1130254400760789</v>
      </c>
      <c r="AP748" s="22">
        <f t="shared" si="193"/>
        <v>0.11443954289210567</v>
      </c>
      <c r="AQ748" s="22">
        <f t="shared" si="193"/>
        <v>0.11590711431594793</v>
      </c>
      <c r="AR748" s="22">
        <f t="shared" si="193"/>
        <v>0.11743427782018892</v>
      </c>
      <c r="AS748" s="22">
        <f t="shared" si="193"/>
        <v>0.11893230297731591</v>
      </c>
      <c r="AT748" s="22">
        <f t="shared" si="193"/>
        <v>0.11911981075656988</v>
      </c>
      <c r="AU748" s="22">
        <f t="shared" si="193"/>
        <v>0.11910984127220901</v>
      </c>
      <c r="AV748" s="22">
        <f t="shared" si="193"/>
        <v>0.11916401324152333</v>
      </c>
      <c r="AW748" s="22">
        <f t="shared" si="193"/>
        <v>0.11916124148423328</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2.7134775611139042E-2</v>
      </c>
      <c r="T749" s="22">
        <f t="shared" si="194"/>
        <v>2.7423433900666257E-2</v>
      </c>
      <c r="U749" s="22">
        <f t="shared" si="194"/>
        <v>2.7609799807032084E-2</v>
      </c>
      <c r="V749" s="22">
        <f t="shared" si="194"/>
        <v>2.7773031436462141E-2</v>
      </c>
      <c r="W749" s="22">
        <f t="shared" si="194"/>
        <v>2.796325452599668E-2</v>
      </c>
      <c r="X749" s="22">
        <f t="shared" si="194"/>
        <v>2.8186812982689262E-2</v>
      </c>
      <c r="Y749" s="22">
        <f t="shared" si="194"/>
        <v>2.8410112175459194E-2</v>
      </c>
      <c r="Z749" s="22">
        <f t="shared" si="194"/>
        <v>2.8657783558725825E-2</v>
      </c>
      <c r="AA749" s="22">
        <f t="shared" si="194"/>
        <v>2.890484032852304E-2</v>
      </c>
      <c r="AB749" s="22">
        <f t="shared" si="194"/>
        <v>2.9174847375037036E-2</v>
      </c>
      <c r="AC749" s="22">
        <f t="shared" si="194"/>
        <v>2.9446314949469834E-2</v>
      </c>
      <c r="AD749" s="22">
        <f t="shared" si="194"/>
        <v>2.9757197216414146E-2</v>
      </c>
      <c r="AE749" s="22">
        <f t="shared" si="194"/>
        <v>3.0088564346410447E-2</v>
      </c>
      <c r="AF749" s="22">
        <f t="shared" si="194"/>
        <v>3.043866416624335E-2</v>
      </c>
      <c r="AG749" s="22">
        <f t="shared" si="194"/>
        <v>3.0839463266398224E-2</v>
      </c>
      <c r="AH749" s="22">
        <f t="shared" si="194"/>
        <v>3.1219954303632176E-2</v>
      </c>
      <c r="AI749" s="22">
        <f t="shared" si="194"/>
        <v>3.1615401216166836E-2</v>
      </c>
      <c r="AJ749" s="22">
        <f t="shared" si="194"/>
        <v>3.2049069001769154E-2</v>
      </c>
      <c r="AK749" s="22">
        <f t="shared" si="194"/>
        <v>3.2455623431911669E-2</v>
      </c>
      <c r="AL749" s="22">
        <f t="shared" si="194"/>
        <v>3.2867623664610934E-2</v>
      </c>
      <c r="AM749" s="22">
        <f t="shared" si="194"/>
        <v>3.328619541232123E-2</v>
      </c>
      <c r="AN749" s="22">
        <f t="shared" si="194"/>
        <v>3.3718174139924888E-2</v>
      </c>
      <c r="AO749" s="22">
        <f t="shared" si="194"/>
        <v>3.413081544457755E-2</v>
      </c>
      <c r="AP749" s="22">
        <f t="shared" si="194"/>
        <v>3.4557838619191851E-2</v>
      </c>
      <c r="AQ749" s="22">
        <f t="shared" si="194"/>
        <v>3.5001007956866455E-2</v>
      </c>
      <c r="AR749" s="22">
        <f t="shared" si="194"/>
        <v>3.5462172590968823E-2</v>
      </c>
      <c r="AS749" s="22">
        <f t="shared" si="194"/>
        <v>3.5914538183483391E-2</v>
      </c>
      <c r="AT749" s="22">
        <f t="shared" si="194"/>
        <v>3.5971160775740779E-2</v>
      </c>
      <c r="AU749" s="22">
        <f t="shared" si="194"/>
        <v>3.5968150244389881E-2</v>
      </c>
      <c r="AV749" s="22">
        <f t="shared" si="194"/>
        <v>3.5984508804778513E-2</v>
      </c>
      <c r="AW749" s="22">
        <f t="shared" si="194"/>
        <v>3.5983671804396468E-2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1.4588658828711908E-3</v>
      </c>
      <c r="T750" s="22">
        <f t="shared" si="195"/>
        <v>1.474385219991721E-3</v>
      </c>
      <c r="U750" s="22">
        <f t="shared" si="195"/>
        <v>1.4844049403101693E-3</v>
      </c>
      <c r="V750" s="22">
        <f t="shared" si="195"/>
        <v>1.4931808763486171E-3</v>
      </c>
      <c r="W750" s="22">
        <f t="shared" si="195"/>
        <v>1.5034079730983085E-3</v>
      </c>
      <c r="X750" s="22">
        <f t="shared" si="195"/>
        <v>1.5154273024625894E-3</v>
      </c>
      <c r="Y750" s="22">
        <f t="shared" si="195"/>
        <v>1.527432692839616E-3</v>
      </c>
      <c r="Z750" s="22">
        <f t="shared" si="195"/>
        <v>1.5407484223075565E-3</v>
      </c>
      <c r="AA750" s="22">
        <f t="shared" si="195"/>
        <v>1.5540311078825044E-3</v>
      </c>
      <c r="AB750" s="22">
        <f t="shared" si="195"/>
        <v>1.5685476852052363E-3</v>
      </c>
      <c r="AC750" s="22">
        <f t="shared" si="195"/>
        <v>1.5831427859100025E-3</v>
      </c>
      <c r="AD750" s="22">
        <f t="shared" si="195"/>
        <v>1.5998569662420677E-3</v>
      </c>
      <c r="AE750" s="22">
        <f t="shared" si="195"/>
        <v>1.6176724885660523E-3</v>
      </c>
      <c r="AF750" s="22">
        <f t="shared" si="195"/>
        <v>1.6364951495702546E-3</v>
      </c>
      <c r="AG750" s="22">
        <f t="shared" si="195"/>
        <v>1.6580435913735245E-3</v>
      </c>
      <c r="AH750" s="22">
        <f t="shared" si="195"/>
        <v>1.6785001966137395E-3</v>
      </c>
      <c r="AI750" s="22">
        <f t="shared" si="195"/>
        <v>1.6997608850178379E-3</v>
      </c>
      <c r="AJ750" s="22">
        <f t="shared" si="195"/>
        <v>1.7230764689011194E-3</v>
      </c>
      <c r="AK750" s="22">
        <f t="shared" si="195"/>
        <v>1.7449343385280776E-3</v>
      </c>
      <c r="AL750" s="22">
        <f t="shared" si="195"/>
        <v>1.7670849946393897E-3</v>
      </c>
      <c r="AM750" s="22">
        <f t="shared" si="195"/>
        <v>1.7895889596995487E-3</v>
      </c>
      <c r="AN750" s="22">
        <f t="shared" si="195"/>
        <v>1.8128137335785841E-3</v>
      </c>
      <c r="AO750" s="22">
        <f t="shared" si="195"/>
        <v>1.8349988560888326E-3</v>
      </c>
      <c r="AP750" s="22">
        <f t="shared" si="195"/>
        <v>1.857957201113231E-3</v>
      </c>
      <c r="AQ750" s="22">
        <f t="shared" si="195"/>
        <v>1.8817836235732238E-3</v>
      </c>
      <c r="AR750" s="22">
        <f t="shared" si="195"/>
        <v>1.9065775397168506E-3</v>
      </c>
      <c r="AS750" s="22">
        <f t="shared" si="195"/>
        <v>1.9308983868453378E-3</v>
      </c>
      <c r="AT750" s="22">
        <f t="shared" si="195"/>
        <v>1.9339426267988137E-3</v>
      </c>
      <c r="AU750" s="22">
        <f t="shared" si="195"/>
        <v>1.9337807695002651E-3</v>
      </c>
      <c r="AV750" s="22">
        <f t="shared" si="195"/>
        <v>1.9346602662016887E-3</v>
      </c>
      <c r="AW750" s="22">
        <f t="shared" si="195"/>
        <v>1.9346152659658724E-3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2.4326146272486006E-2</v>
      </c>
      <c r="T751" s="22">
        <f t="shared" si="196"/>
        <v>2.4719682511105276E-2</v>
      </c>
      <c r="U751" s="22">
        <f t="shared" si="196"/>
        <v>2.4804888552705066E-2</v>
      </c>
      <c r="V751" s="22">
        <f t="shared" si="196"/>
        <v>2.4810305314720789E-2</v>
      </c>
      <c r="W751" s="22">
        <f t="shared" si="196"/>
        <v>2.4873614574617241E-2</v>
      </c>
      <c r="X751" s="22">
        <f t="shared" si="196"/>
        <v>2.5009250351463286E-2</v>
      </c>
      <c r="Y751" s="22">
        <f t="shared" si="196"/>
        <v>2.5175807053254621E-2</v>
      </c>
      <c r="Z751" s="22">
        <f t="shared" si="196"/>
        <v>2.5387615978890679E-2</v>
      </c>
      <c r="AA751" s="22">
        <f t="shared" si="196"/>
        <v>2.5579924638639819E-2</v>
      </c>
      <c r="AB751" s="22">
        <f t="shared" si="196"/>
        <v>2.5812044491660791E-2</v>
      </c>
      <c r="AC751" s="22">
        <f t="shared" si="196"/>
        <v>2.6029729543249839E-2</v>
      </c>
      <c r="AD751" s="22">
        <f t="shared" si="196"/>
        <v>2.6139909768395555E-2</v>
      </c>
      <c r="AE751" s="22">
        <f t="shared" si="196"/>
        <v>2.6268696019659202E-2</v>
      </c>
      <c r="AF751" s="22">
        <f t="shared" si="196"/>
        <v>2.6409750967930613E-2</v>
      </c>
      <c r="AG751" s="22">
        <f t="shared" si="196"/>
        <v>2.6632198128116152E-2</v>
      </c>
      <c r="AH751" s="22">
        <f t="shared" si="196"/>
        <v>2.6774655174303719E-2</v>
      </c>
      <c r="AI751" s="22">
        <f t="shared" si="196"/>
        <v>2.6946467750578729E-2</v>
      </c>
      <c r="AJ751" s="22">
        <f t="shared" si="196"/>
        <v>2.7162807452897782E-2</v>
      </c>
      <c r="AK751" s="22">
        <f t="shared" si="196"/>
        <v>2.728681241968306E-2</v>
      </c>
      <c r="AL751" s="22">
        <f t="shared" si="196"/>
        <v>2.7387608403651693E-2</v>
      </c>
      <c r="AM751" s="22">
        <f t="shared" si="196"/>
        <v>2.7467383696194121E-2</v>
      </c>
      <c r="AN751" s="22">
        <f t="shared" si="196"/>
        <v>2.7704390405920095E-2</v>
      </c>
      <c r="AO751" s="22">
        <f t="shared" si="196"/>
        <v>2.7877142450777315E-2</v>
      </c>
      <c r="AP751" s="22">
        <f t="shared" si="196"/>
        <v>2.8049356420307696E-2</v>
      </c>
      <c r="AQ751" s="22">
        <f t="shared" si="196"/>
        <v>2.8223113930483747E-2</v>
      </c>
      <c r="AR751" s="22">
        <f t="shared" si="196"/>
        <v>2.8400392128102938E-2</v>
      </c>
      <c r="AS751" s="22">
        <f t="shared" si="196"/>
        <v>2.8557261075783606E-2</v>
      </c>
      <c r="AT751" s="22">
        <f t="shared" si="196"/>
        <v>2.8030707072407922E-2</v>
      </c>
      <c r="AU751" s="22">
        <f t="shared" si="196"/>
        <v>2.7408666306928953E-2</v>
      </c>
      <c r="AV751" s="22">
        <f t="shared" si="196"/>
        <v>2.6822770311221343E-2</v>
      </c>
      <c r="AW751" s="22">
        <f t="shared" si="196"/>
        <v>2.6214324867287923E-2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3.2292189791538868E-2</v>
      </c>
      <c r="T752" s="22">
        <f t="shared" si="197"/>
        <v>3.2814596701576867E-2</v>
      </c>
      <c r="U752" s="22">
        <f t="shared" si="197"/>
        <v>3.2927705026911488E-2</v>
      </c>
      <c r="V752" s="22">
        <f t="shared" si="197"/>
        <v>3.2934895607166517E-2</v>
      </c>
      <c r="W752" s="22">
        <f t="shared" si="197"/>
        <v>3.301893664733941E-2</v>
      </c>
      <c r="X752" s="22">
        <f t="shared" si="197"/>
        <v>3.3198988851226269E-2</v>
      </c>
      <c r="Y752" s="22">
        <f t="shared" si="197"/>
        <v>3.3420087605013749E-2</v>
      </c>
      <c r="Z752" s="22">
        <f t="shared" si="197"/>
        <v>3.3701257254721798E-2</v>
      </c>
      <c r="AA752" s="22">
        <f t="shared" si="197"/>
        <v>3.3956540918217613E-2</v>
      </c>
      <c r="AB752" s="22">
        <f t="shared" si="197"/>
        <v>3.4264672681636937E-2</v>
      </c>
      <c r="AC752" s="22">
        <f t="shared" si="197"/>
        <v>3.4553642702697993E-2</v>
      </c>
      <c r="AD752" s="22">
        <f t="shared" si="197"/>
        <v>3.4699903466808589E-2</v>
      </c>
      <c r="AE752" s="22">
        <f t="shared" si="197"/>
        <v>3.4870863142120991E-2</v>
      </c>
      <c r="AF752" s="22">
        <f t="shared" si="197"/>
        <v>3.5058109124677959E-2</v>
      </c>
      <c r="AG752" s="22">
        <f t="shared" si="197"/>
        <v>3.5353400694285303E-2</v>
      </c>
      <c r="AH752" s="22">
        <f t="shared" si="197"/>
        <v>3.5542507917480544E-2</v>
      </c>
      <c r="AI752" s="22">
        <f t="shared" si="197"/>
        <v>3.5770583678412772E-2</v>
      </c>
      <c r="AJ752" s="22">
        <f t="shared" si="197"/>
        <v>3.6057767790868493E-2</v>
      </c>
      <c r="AK752" s="22">
        <f t="shared" si="197"/>
        <v>3.6222380462257911E-2</v>
      </c>
      <c r="AL752" s="22">
        <f t="shared" si="197"/>
        <v>3.6356183943009879E-2</v>
      </c>
      <c r="AM752" s="22">
        <f t="shared" si="197"/>
        <v>3.6462083120734116E-2</v>
      </c>
      <c r="AN752" s="22">
        <f t="shared" si="197"/>
        <v>3.6776702031868239E-2</v>
      </c>
      <c r="AO752" s="22">
        <f t="shared" si="197"/>
        <v>3.7006024907629914E-2</v>
      </c>
      <c r="AP752" s="22">
        <f t="shared" si="197"/>
        <v>3.7234633505413423E-2</v>
      </c>
      <c r="AQ752" s="22">
        <f t="shared" si="197"/>
        <v>3.7465291104585074E-2</v>
      </c>
      <c r="AR752" s="22">
        <f t="shared" si="197"/>
        <v>3.7700622304985519E-2</v>
      </c>
      <c r="AS752" s="22">
        <f t="shared" si="197"/>
        <v>3.7908860871594514E-2</v>
      </c>
      <c r="AT752" s="22">
        <f t="shared" si="197"/>
        <v>3.7209877085916387E-2</v>
      </c>
      <c r="AU752" s="22">
        <f t="shared" si="197"/>
        <v>3.638413764359294E-2</v>
      </c>
      <c r="AV752" s="22">
        <f t="shared" si="197"/>
        <v>3.5606379239957436E-2</v>
      </c>
      <c r="AW752" s="22">
        <f t="shared" si="197"/>
        <v>3.4798687156994086E-2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4.658322134603534E-2</v>
      </c>
      <c r="T753" s="22">
        <f t="shared" si="198"/>
        <v>4.8477292963402488E-2</v>
      </c>
      <c r="U753" s="22">
        <f t="shared" si="198"/>
        <v>4.9800269786029985E-2</v>
      </c>
      <c r="V753" s="22">
        <f t="shared" si="198"/>
        <v>5.0979706840080755E-2</v>
      </c>
      <c r="W753" s="22">
        <f t="shared" si="198"/>
        <v>5.2294708100792106E-2</v>
      </c>
      <c r="X753" s="22">
        <f t="shared" si="198"/>
        <v>5.3785574634575874E-2</v>
      </c>
      <c r="Y753" s="22">
        <f t="shared" si="198"/>
        <v>5.5372796844127228E-2</v>
      </c>
      <c r="Z753" s="22">
        <f t="shared" si="198"/>
        <v>5.7094288276551178E-2</v>
      </c>
      <c r="AA753" s="22">
        <f t="shared" si="198"/>
        <v>5.8809148924753772E-2</v>
      </c>
      <c r="AB753" s="22">
        <f t="shared" si="198"/>
        <v>6.0655049729337523E-2</v>
      </c>
      <c r="AC753" s="22">
        <f t="shared" si="198"/>
        <v>6.2509130832859652E-2</v>
      </c>
      <c r="AD753" s="22">
        <f t="shared" si="198"/>
        <v>6.4855470026696657E-2</v>
      </c>
      <c r="AE753" s="22">
        <f t="shared" si="198"/>
        <v>6.7340523385205991E-2</v>
      </c>
      <c r="AF753" s="22">
        <f t="shared" si="198"/>
        <v>6.9957356681567343E-2</v>
      </c>
      <c r="AG753" s="22">
        <f t="shared" si="198"/>
        <v>7.2904058396860913E-2</v>
      </c>
      <c r="AH753" s="22">
        <f t="shared" si="198"/>
        <v>7.5752581985877379E-2</v>
      </c>
      <c r="AI753" s="22">
        <f t="shared" si="198"/>
        <v>7.8807265702884891E-2</v>
      </c>
      <c r="AJ753" s="22">
        <f t="shared" si="198"/>
        <v>8.2129788996604752E-2</v>
      </c>
      <c r="AK753" s="22">
        <f t="shared" si="198"/>
        <v>8.5313963934599987E-2</v>
      </c>
      <c r="AL753" s="22">
        <f t="shared" si="198"/>
        <v>8.8562789812527312E-2</v>
      </c>
      <c r="AM753" s="22">
        <f t="shared" si="198"/>
        <v>9.1884461884288421E-2</v>
      </c>
      <c r="AN753" s="22">
        <f t="shared" si="198"/>
        <v>9.5292213518659172E-2</v>
      </c>
      <c r="AO753" s="22">
        <f t="shared" si="198"/>
        <v>9.8601222904247096E-2</v>
      </c>
      <c r="AP753" s="22">
        <f t="shared" si="198"/>
        <v>0.10203020296966904</v>
      </c>
      <c r="AQ753" s="22">
        <f t="shared" si="198"/>
        <v>0.10559285825913992</v>
      </c>
      <c r="AR753" s="22">
        <f t="shared" si="198"/>
        <v>0.10930376323214244</v>
      </c>
      <c r="AS753" s="22">
        <f t="shared" si="198"/>
        <v>0.11307624312320549</v>
      </c>
      <c r="AT753" s="22">
        <f t="shared" si="198"/>
        <v>0.11420926971201571</v>
      </c>
      <c r="AU753" s="22">
        <f t="shared" si="198"/>
        <v>0.11493221804264731</v>
      </c>
      <c r="AV753" s="22">
        <f t="shared" si="198"/>
        <v>0.11577744845597114</v>
      </c>
      <c r="AW753" s="22">
        <f t="shared" si="198"/>
        <v>0.11649606841020158</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4.4834674009708421E-3</v>
      </c>
      <c r="T754" s="22">
        <f t="shared" si="199"/>
        <v>4.4902281901868625E-3</v>
      </c>
      <c r="U754" s="22">
        <f t="shared" si="199"/>
        <v>4.4977717445606451E-3</v>
      </c>
      <c r="V754" s="22">
        <f t="shared" si="199"/>
        <v>4.5062724617498653E-3</v>
      </c>
      <c r="W754" s="22">
        <f t="shared" si="199"/>
        <v>4.5158243819921852E-3</v>
      </c>
      <c r="X754" s="22">
        <f t="shared" si="199"/>
        <v>4.5263954163858172E-3</v>
      </c>
      <c r="Y754" s="22">
        <f t="shared" si="199"/>
        <v>4.5329090784802717E-3</v>
      </c>
      <c r="Z754" s="22">
        <f t="shared" si="199"/>
        <v>4.540274138789469E-3</v>
      </c>
      <c r="AA754" s="22">
        <f t="shared" si="199"/>
        <v>4.5483762313168882E-3</v>
      </c>
      <c r="AB754" s="22">
        <f t="shared" si="199"/>
        <v>4.5572521014071426E-3</v>
      </c>
      <c r="AC754" s="22">
        <f t="shared" si="199"/>
        <v>4.5668054007260237E-3</v>
      </c>
      <c r="AD754" s="22">
        <f t="shared" si="199"/>
        <v>4.5731470408822963E-3</v>
      </c>
      <c r="AE754" s="22">
        <f t="shared" si="199"/>
        <v>4.5801326497647904E-3</v>
      </c>
      <c r="AF754" s="22">
        <f t="shared" si="199"/>
        <v>4.5877322216947127E-3</v>
      </c>
      <c r="AG754" s="22">
        <f t="shared" si="199"/>
        <v>4.5960199877966715E-3</v>
      </c>
      <c r="AH754" s="22">
        <f t="shared" si="199"/>
        <v>4.6047604402070664E-3</v>
      </c>
      <c r="AI754" s="22">
        <f t="shared" si="199"/>
        <v>4.6102870762609908E-3</v>
      </c>
      <c r="AJ754" s="22">
        <f t="shared" si="199"/>
        <v>4.6163779652103722E-3</v>
      </c>
      <c r="AK754" s="22">
        <f t="shared" si="199"/>
        <v>4.6228184967343159E-3</v>
      </c>
      <c r="AL754" s="22">
        <f t="shared" si="199"/>
        <v>4.6296915255859983E-3</v>
      </c>
      <c r="AM754" s="22">
        <f t="shared" si="199"/>
        <v>4.6369859895786895E-3</v>
      </c>
      <c r="AN754" s="22">
        <f t="shared" si="199"/>
        <v>4.64121298151651E-3</v>
      </c>
      <c r="AO754" s="22">
        <f t="shared" si="199"/>
        <v>4.6457352915736036E-3</v>
      </c>
      <c r="AP754" s="22">
        <f t="shared" si="199"/>
        <v>4.6506425202623982E-3</v>
      </c>
      <c r="AQ754" s="22">
        <f t="shared" si="199"/>
        <v>4.6559285016434509E-3</v>
      </c>
      <c r="AR754" s="22">
        <f t="shared" si="199"/>
        <v>4.6615880945937533E-3</v>
      </c>
      <c r="AS754" s="22">
        <f t="shared" si="199"/>
        <v>4.6639995357318064E-3</v>
      </c>
      <c r="AT754" s="22">
        <f t="shared" si="199"/>
        <v>4.6654993037774373E-3</v>
      </c>
      <c r="AU754" s="22">
        <f t="shared" si="199"/>
        <v>4.6670933365282694E-3</v>
      </c>
      <c r="AV754" s="22">
        <f t="shared" si="199"/>
        <v>4.6690113743532817E-3</v>
      </c>
      <c r="AW754" s="22">
        <f t="shared" si="199"/>
        <v>4.6711347388246382E-3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3.7294379572076434E-3</v>
      </c>
      <c r="T755" s="22">
        <f t="shared" si="200"/>
        <v>3.735061717049736E-3</v>
      </c>
      <c r="U755" s="22">
        <f t="shared" si="200"/>
        <v>3.7413365966234681E-3</v>
      </c>
      <c r="V755" s="22">
        <f t="shared" si="200"/>
        <v>3.748407663392482E-3</v>
      </c>
      <c r="W755" s="22">
        <f t="shared" si="200"/>
        <v>3.7563531419094473E-3</v>
      </c>
      <c r="X755" s="22">
        <f t="shared" si="200"/>
        <v>3.7651463399833358E-3</v>
      </c>
      <c r="Y755" s="22">
        <f t="shared" si="200"/>
        <v>3.7705645345374487E-3</v>
      </c>
      <c r="Z755" s="22">
        <f t="shared" si="200"/>
        <v>3.7766909391742471E-3</v>
      </c>
      <c r="AA755" s="22">
        <f t="shared" si="200"/>
        <v>3.7834304219678595E-3</v>
      </c>
      <c r="AB755" s="22">
        <f t="shared" si="200"/>
        <v>3.7908135484316929E-3</v>
      </c>
      <c r="AC755" s="22">
        <f t="shared" si="200"/>
        <v>3.7987601740921552E-3</v>
      </c>
      <c r="AD755" s="22">
        <f t="shared" si="200"/>
        <v>3.8040352773536686E-3</v>
      </c>
      <c r="AE755" s="22">
        <f t="shared" si="200"/>
        <v>3.8098460466959292E-3</v>
      </c>
      <c r="AF755" s="22">
        <f t="shared" si="200"/>
        <v>3.816167522794504E-3</v>
      </c>
      <c r="AG755" s="22">
        <f t="shared" si="200"/>
        <v>3.8230614525851868E-3</v>
      </c>
      <c r="AH755" s="22">
        <f t="shared" si="200"/>
        <v>3.8303319359114249E-3</v>
      </c>
      <c r="AI755" s="22">
        <f t="shared" si="200"/>
        <v>3.8349291024416679E-3</v>
      </c>
      <c r="AJ755" s="22">
        <f t="shared" si="200"/>
        <v>3.839995625828466E-3</v>
      </c>
      <c r="AK755" s="22">
        <f t="shared" si="200"/>
        <v>3.8453529889097247E-3</v>
      </c>
      <c r="AL755" s="22">
        <f t="shared" si="200"/>
        <v>3.8510701119281484E-3</v>
      </c>
      <c r="AM755" s="22">
        <f t="shared" si="200"/>
        <v>3.8571377931353183E-3</v>
      </c>
      <c r="AN755" s="22">
        <f t="shared" si="200"/>
        <v>3.8606538896668327E-3</v>
      </c>
      <c r="AO755" s="22">
        <f t="shared" si="200"/>
        <v>3.8644156377231559E-3</v>
      </c>
      <c r="AP755" s="22">
        <f t="shared" si="200"/>
        <v>3.8684975688046061E-3</v>
      </c>
      <c r="AQ755" s="22">
        <f t="shared" si="200"/>
        <v>3.8728945539592929E-3</v>
      </c>
      <c r="AR755" s="22">
        <f t="shared" si="200"/>
        <v>3.8776023166981581E-3</v>
      </c>
      <c r="AS755" s="22">
        <f t="shared" si="200"/>
        <v>3.8796082017214036E-3</v>
      </c>
      <c r="AT755" s="22">
        <f t="shared" si="200"/>
        <v>3.8808557388118211E-3</v>
      </c>
      <c r="AU755" s="22">
        <f t="shared" si="200"/>
        <v>3.8821816871714996E-3</v>
      </c>
      <c r="AV755" s="22">
        <f t="shared" si="200"/>
        <v>3.8837771494394761E-3</v>
      </c>
      <c r="AW755" s="22">
        <f t="shared" si="200"/>
        <v>3.8855434065231684E-3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5.6551377462609517E-4</v>
      </c>
      <c r="T756" s="22">
        <f t="shared" si="201"/>
        <v>5.6714395573166209E-4</v>
      </c>
      <c r="U756" s="22">
        <f t="shared" si="201"/>
        <v>5.6887686862630875E-4</v>
      </c>
      <c r="V756" s="22">
        <f t="shared" si="201"/>
        <v>5.70748556021202E-4</v>
      </c>
      <c r="W756" s="22">
        <f t="shared" si="201"/>
        <v>5.7277907570623104E-4</v>
      </c>
      <c r="X756" s="22">
        <f t="shared" si="201"/>
        <v>5.7496410299635317E-4</v>
      </c>
      <c r="Y756" s="22">
        <f t="shared" si="201"/>
        <v>5.7634650174520847E-4</v>
      </c>
      <c r="Z756" s="22">
        <f t="shared" si="201"/>
        <v>5.778588851449119E-4</v>
      </c>
      <c r="AA756" s="22">
        <f t="shared" si="201"/>
        <v>5.7948087139248633E-4</v>
      </c>
      <c r="AB756" s="22">
        <f t="shared" si="201"/>
        <v>5.8122043698302531E-4</v>
      </c>
      <c r="AC756" s="22">
        <f t="shared" si="201"/>
        <v>5.8306042829901945E-4</v>
      </c>
      <c r="AD756" s="22">
        <f t="shared" si="201"/>
        <v>5.8427517423855597E-4</v>
      </c>
      <c r="AE756" s="22">
        <f t="shared" si="201"/>
        <v>5.855886661405486E-4</v>
      </c>
      <c r="AF756" s="22">
        <f t="shared" si="201"/>
        <v>5.8699590685750856E-4</v>
      </c>
      <c r="AG756" s="22">
        <f t="shared" si="201"/>
        <v>5.8851121117600811E-4</v>
      </c>
      <c r="AH756" s="22">
        <f t="shared" si="201"/>
        <v>5.9009130305960839E-4</v>
      </c>
      <c r="AI756" s="22">
        <f t="shared" si="201"/>
        <v>5.9105849543839711E-4</v>
      </c>
      <c r="AJ756" s="22">
        <f t="shared" si="201"/>
        <v>5.9211465623864896E-4</v>
      </c>
      <c r="AK756" s="22">
        <f t="shared" si="201"/>
        <v>5.9322048281665535E-4</v>
      </c>
      <c r="AL756" s="22">
        <f t="shared" si="201"/>
        <v>5.943916364223341E-4</v>
      </c>
      <c r="AM756" s="22">
        <f t="shared" si="201"/>
        <v>5.9562637541074376E-4</v>
      </c>
      <c r="AN756" s="22">
        <f t="shared" si="201"/>
        <v>5.9628541477046233E-4</v>
      </c>
      <c r="AO756" s="22">
        <f t="shared" si="201"/>
        <v>5.9698767378140881E-4</v>
      </c>
      <c r="AP756" s="22">
        <f t="shared" si="201"/>
        <v>5.9774978097855793E-4</v>
      </c>
      <c r="AQ756" s="22">
        <f t="shared" si="201"/>
        <v>5.9857075928870904E-4</v>
      </c>
      <c r="AR756" s="22">
        <f t="shared" si="201"/>
        <v>5.9944980092453194E-4</v>
      </c>
      <c r="AS756" s="22">
        <f t="shared" si="201"/>
        <v>5.9972873110063782E-4</v>
      </c>
      <c r="AT756" s="22">
        <f t="shared" si="201"/>
        <v>5.9983484710169005E-4</v>
      </c>
      <c r="AU756" s="22">
        <f t="shared" si="201"/>
        <v>5.9995155093150771E-4</v>
      </c>
      <c r="AV756" s="22">
        <f t="shared" si="201"/>
        <v>6.0012063876268575E-4</v>
      </c>
      <c r="AW756" s="22">
        <f t="shared" si="201"/>
        <v>6.0032070337823901E-4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6.9740674224392082E-3</v>
      </c>
      <c r="T757" s="22">
        <f t="shared" si="202"/>
        <v>6.9941712527102334E-3</v>
      </c>
      <c r="U757" s="22">
        <f t="shared" si="202"/>
        <v>7.015541998935595E-3</v>
      </c>
      <c r="V757" s="22">
        <f t="shared" si="202"/>
        <v>7.0386241494885945E-3</v>
      </c>
      <c r="W757" s="22">
        <f t="shared" si="202"/>
        <v>7.0636650624094962E-3</v>
      </c>
      <c r="X757" s="22">
        <f t="shared" si="202"/>
        <v>7.0906114045233672E-3</v>
      </c>
      <c r="Y757" s="22">
        <f t="shared" si="202"/>
        <v>7.1076595163674806E-3</v>
      </c>
      <c r="Z757" s="22">
        <f t="shared" si="202"/>
        <v>7.1263106337608332E-3</v>
      </c>
      <c r="AA757" s="22">
        <f t="shared" si="202"/>
        <v>7.1463134028469317E-3</v>
      </c>
      <c r="AB757" s="22">
        <f t="shared" si="202"/>
        <v>7.1677661919009109E-3</v>
      </c>
      <c r="AC757" s="22">
        <f t="shared" si="202"/>
        <v>7.190457457914602E-3</v>
      </c>
      <c r="AD757" s="22">
        <f t="shared" si="202"/>
        <v>7.2054380303844109E-3</v>
      </c>
      <c r="AE757" s="22">
        <f t="shared" si="202"/>
        <v>7.2216363645264585E-3</v>
      </c>
      <c r="AF757" s="22">
        <f t="shared" si="202"/>
        <v>7.2389908341787129E-3</v>
      </c>
      <c r="AG757" s="22">
        <f t="shared" si="202"/>
        <v>7.2576779731254462E-3</v>
      </c>
      <c r="AH757" s="22">
        <f t="shared" si="202"/>
        <v>7.2771640896876167E-3</v>
      </c>
      <c r="AI757" s="22">
        <f t="shared" si="202"/>
        <v>7.2890917653036583E-3</v>
      </c>
      <c r="AJ757" s="22">
        <f t="shared" si="202"/>
        <v>7.3021166233360963E-3</v>
      </c>
      <c r="AK757" s="22">
        <f t="shared" si="202"/>
        <v>7.3157539730498832E-3</v>
      </c>
      <c r="AL757" s="22">
        <f t="shared" si="202"/>
        <v>7.3301969531761211E-3</v>
      </c>
      <c r="AM757" s="22">
        <f t="shared" si="202"/>
        <v>7.3454240852826322E-3</v>
      </c>
      <c r="AN757" s="22">
        <f t="shared" si="202"/>
        <v>7.3535515352846359E-3</v>
      </c>
      <c r="AO757" s="22">
        <f t="shared" si="202"/>
        <v>7.3622119816081485E-3</v>
      </c>
      <c r="AP757" s="22">
        <f t="shared" si="202"/>
        <v>7.3716104918028092E-3</v>
      </c>
      <c r="AQ757" s="22">
        <f t="shared" si="202"/>
        <v>7.381735016340059E-3</v>
      </c>
      <c r="AR757" s="22">
        <f t="shared" si="202"/>
        <v>7.3925755933700573E-3</v>
      </c>
      <c r="AS757" s="22">
        <f t="shared" si="202"/>
        <v>7.3960154350531382E-3</v>
      </c>
      <c r="AT757" s="22">
        <f t="shared" si="202"/>
        <v>7.3973240860164633E-3</v>
      </c>
      <c r="AU757" s="22">
        <f t="shared" si="202"/>
        <v>7.398763308921588E-3</v>
      </c>
      <c r="AV757" s="22">
        <f t="shared" si="202"/>
        <v>7.4008485453700354E-3</v>
      </c>
      <c r="AW757" s="22">
        <f t="shared" si="202"/>
        <v>7.4033157958249621E-3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2.2370479769761493E-2</v>
      </c>
      <c r="T760" s="22">
        <f t="shared" si="205"/>
        <v>2.2652669169822569E-2</v>
      </c>
      <c r="U760" s="22">
        <f t="shared" si="205"/>
        <v>2.2647993450451046E-2</v>
      </c>
      <c r="V760" s="22">
        <f t="shared" si="205"/>
        <v>2.2572077559412651E-2</v>
      </c>
      <c r="W760" s="22">
        <f t="shared" si="205"/>
        <v>2.2553948917531472E-2</v>
      </c>
      <c r="X760" s="22">
        <f t="shared" si="205"/>
        <v>2.2606634027210647E-2</v>
      </c>
      <c r="Y760" s="22">
        <f t="shared" si="205"/>
        <v>2.2698789757917861E-2</v>
      </c>
      <c r="Z760" s="22">
        <f t="shared" si="205"/>
        <v>2.2835575841867104E-2</v>
      </c>
      <c r="AA760" s="22">
        <f t="shared" si="205"/>
        <v>2.2956436123149643E-2</v>
      </c>
      <c r="AB760" s="22">
        <f t="shared" si="205"/>
        <v>2.3116483089115167E-2</v>
      </c>
      <c r="AC760" s="22">
        <f t="shared" si="205"/>
        <v>2.3265119022562102E-2</v>
      </c>
      <c r="AD760" s="22">
        <f t="shared" si="205"/>
        <v>2.3527276695971787E-2</v>
      </c>
      <c r="AE760" s="22">
        <f t="shared" si="205"/>
        <v>2.381734974442971E-2</v>
      </c>
      <c r="AF760" s="22">
        <f t="shared" si="205"/>
        <v>2.4130130080119053E-2</v>
      </c>
      <c r="AG760" s="22">
        <f t="shared" si="205"/>
        <v>2.4532585732993741E-2</v>
      </c>
      <c r="AH760" s="22">
        <f t="shared" si="205"/>
        <v>2.487128050078511E-2</v>
      </c>
      <c r="AI760" s="22">
        <f t="shared" si="205"/>
        <v>2.5256472401608641E-2</v>
      </c>
      <c r="AJ760" s="22">
        <f t="shared" si="205"/>
        <v>2.5699290957954399E-2</v>
      </c>
      <c r="AK760" s="22">
        <f t="shared" si="205"/>
        <v>2.6065754310786504E-2</v>
      </c>
      <c r="AL760" s="22">
        <f t="shared" si="205"/>
        <v>2.6423295033292861E-2</v>
      </c>
      <c r="AM760" s="22">
        <f t="shared" si="205"/>
        <v>2.6774175647535148E-2</v>
      </c>
      <c r="AN760" s="22">
        <f t="shared" si="205"/>
        <v>2.7161414255537433E-2</v>
      </c>
      <c r="AO760" s="22">
        <f t="shared" si="205"/>
        <v>2.7491879985149473E-2</v>
      </c>
      <c r="AP760" s="22">
        <f t="shared" si="205"/>
        <v>2.7830436686531276E-2</v>
      </c>
      <c r="AQ760" s="22">
        <f t="shared" si="205"/>
        <v>2.8179573448323746E-2</v>
      </c>
      <c r="AR760" s="22">
        <f t="shared" si="205"/>
        <v>2.8541747948828865E-2</v>
      </c>
      <c r="AS760" s="22">
        <f t="shared" si="205"/>
        <v>2.8896415656934342E-2</v>
      </c>
      <c r="AT760" s="22">
        <f t="shared" si="205"/>
        <v>2.8538906380664066E-2</v>
      </c>
      <c r="AU760" s="22">
        <f t="shared" si="205"/>
        <v>2.808026850742049E-2</v>
      </c>
      <c r="AV760" s="22">
        <f t="shared" si="205"/>
        <v>2.7659245008239828E-2</v>
      </c>
      <c r="AW760" s="22">
        <f t="shared" si="205"/>
        <v>2.7213154255926415E-2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3.3433783927335737E-3</v>
      </c>
      <c r="T761" s="22">
        <f t="shared" si="206"/>
        <v>3.3855529885640102E-3</v>
      </c>
      <c r="U761" s="22">
        <f t="shared" si="206"/>
        <v>3.384854179272563E-3</v>
      </c>
      <c r="V761" s="22">
        <f t="shared" si="206"/>
        <v>3.373508175415017E-3</v>
      </c>
      <c r="W761" s="22">
        <f t="shared" si="206"/>
        <v>3.3707987605889182E-3</v>
      </c>
      <c r="X761" s="22">
        <f t="shared" si="206"/>
        <v>3.3786728097435653E-3</v>
      </c>
      <c r="Y761" s="22">
        <f t="shared" si="206"/>
        <v>3.3924459376328273E-3</v>
      </c>
      <c r="Z761" s="22">
        <f t="shared" si="206"/>
        <v>3.4128892916515784E-3</v>
      </c>
      <c r="AA761" s="22">
        <f t="shared" si="206"/>
        <v>3.4309524560154447E-3</v>
      </c>
      <c r="AB761" s="22">
        <f t="shared" si="206"/>
        <v>3.4548722634285601E-3</v>
      </c>
      <c r="AC761" s="22">
        <f t="shared" si="206"/>
        <v>3.4770866358240062E-3</v>
      </c>
      <c r="AD761" s="22">
        <f t="shared" si="206"/>
        <v>3.5162673914353377E-3</v>
      </c>
      <c r="AE761" s="22">
        <f t="shared" si="206"/>
        <v>3.559620237351476E-3</v>
      </c>
      <c r="AF761" s="22">
        <f t="shared" si="206"/>
        <v>3.6063667991945198E-3</v>
      </c>
      <c r="AG761" s="22">
        <f t="shared" si="206"/>
        <v>3.666515778908112E-3</v>
      </c>
      <c r="AH761" s="22">
        <f t="shared" si="206"/>
        <v>3.7171353802765302E-3</v>
      </c>
      <c r="AI761" s="22">
        <f t="shared" si="206"/>
        <v>3.7747042072093407E-3</v>
      </c>
      <c r="AJ761" s="22">
        <f t="shared" si="206"/>
        <v>3.8408856216638099E-3</v>
      </c>
      <c r="AK761" s="22">
        <f t="shared" si="206"/>
        <v>3.8956553748473646E-3</v>
      </c>
      <c r="AL761" s="22">
        <f t="shared" si="206"/>
        <v>3.94909159697819E-3</v>
      </c>
      <c r="AM761" s="22">
        <f t="shared" si="206"/>
        <v>4.0015324331229962E-3</v>
      </c>
      <c r="AN761" s="22">
        <f t="shared" si="206"/>
        <v>4.0594071505252174E-3</v>
      </c>
      <c r="AO761" s="22">
        <f t="shared" si="206"/>
        <v>4.1087968816036395E-3</v>
      </c>
      <c r="AP761" s="22">
        <f t="shared" si="206"/>
        <v>4.1593958482670692E-3</v>
      </c>
      <c r="AQ761" s="22">
        <f t="shared" si="206"/>
        <v>4.2115760570734882E-3</v>
      </c>
      <c r="AR761" s="22">
        <f t="shared" si="206"/>
        <v>4.2657048201510082E-3</v>
      </c>
      <c r="AS761" s="22">
        <f t="shared" si="206"/>
        <v>4.3187116561279031E-3</v>
      </c>
      <c r="AT761" s="22">
        <f t="shared" si="206"/>
        <v>4.2652801337919573E-3</v>
      </c>
      <c r="AU761" s="22">
        <f t="shared" si="206"/>
        <v>4.1967344445052847E-3</v>
      </c>
      <c r="AV761" s="22">
        <f t="shared" si="206"/>
        <v>4.1338104087009003E-3</v>
      </c>
      <c r="AW761" s="22">
        <f t="shared" si="206"/>
        <v>4.0671399484410843E-3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1.8052970746219633E-2</v>
      </c>
      <c r="T762" s="22">
        <f t="shared" si="207"/>
        <v>1.850436166002525E-2</v>
      </c>
      <c r="U762" s="22">
        <f t="shared" si="207"/>
        <v>1.8836623484615331E-2</v>
      </c>
      <c r="V762" s="22">
        <f t="shared" si="207"/>
        <v>1.9138928402002774E-2</v>
      </c>
      <c r="W762" s="22">
        <f t="shared" si="207"/>
        <v>1.9468960552124857E-2</v>
      </c>
      <c r="X762" s="22">
        <f t="shared" si="207"/>
        <v>1.9834790173673279E-2</v>
      </c>
      <c r="Y762" s="22">
        <f t="shared" si="207"/>
        <v>2.0206972804064454E-2</v>
      </c>
      <c r="Z762" s="22">
        <f t="shared" si="207"/>
        <v>2.0605747701772793E-2</v>
      </c>
      <c r="AA762" s="22">
        <f t="shared" si="207"/>
        <v>2.1002232636567763E-2</v>
      </c>
      <c r="AB762" s="22">
        <f t="shared" si="207"/>
        <v>2.1424414927955389E-2</v>
      </c>
      <c r="AC762" s="22">
        <f t="shared" si="207"/>
        <v>2.1847223977334712E-2</v>
      </c>
      <c r="AD762" s="22">
        <f t="shared" si="207"/>
        <v>2.2323491058644482E-2</v>
      </c>
      <c r="AE762" s="22">
        <f t="shared" si="207"/>
        <v>2.282392474636296E-2</v>
      </c>
      <c r="AF762" s="22">
        <f t="shared" si="207"/>
        <v>2.3346782397994606E-2</v>
      </c>
      <c r="AG762" s="22">
        <f t="shared" si="207"/>
        <v>2.3931027893951708E-2</v>
      </c>
      <c r="AH762" s="22">
        <f t="shared" si="207"/>
        <v>2.4491256263094945E-2</v>
      </c>
      <c r="AI762" s="22">
        <f t="shared" si="207"/>
        <v>2.5077315242446396E-2</v>
      </c>
      <c r="AJ762" s="22">
        <f t="shared" si="207"/>
        <v>2.5710848417001532E-2</v>
      </c>
      <c r="AK762" s="22">
        <f t="shared" si="207"/>
        <v>2.6312195276390133E-2</v>
      </c>
      <c r="AL762" s="22">
        <f t="shared" si="207"/>
        <v>2.6921110455446824E-2</v>
      </c>
      <c r="AM762" s="22">
        <f t="shared" si="207"/>
        <v>2.7539068115150368E-2</v>
      </c>
      <c r="AN762" s="22">
        <f t="shared" si="207"/>
        <v>2.8181432685504049E-2</v>
      </c>
      <c r="AO762" s="22">
        <f t="shared" si="207"/>
        <v>2.8800913616022064E-2</v>
      </c>
      <c r="AP762" s="22">
        <f t="shared" si="207"/>
        <v>2.9439392972132689E-2</v>
      </c>
      <c r="AQ762" s="22">
        <f t="shared" si="207"/>
        <v>3.0099265306052614E-2</v>
      </c>
      <c r="AR762" s="22">
        <f t="shared" si="207"/>
        <v>3.078305441298906E-2</v>
      </c>
      <c r="AS762" s="22">
        <f t="shared" si="207"/>
        <v>3.1464150660826612E-2</v>
      </c>
      <c r="AT762" s="22">
        <f t="shared" si="207"/>
        <v>3.1645863407685944E-2</v>
      </c>
      <c r="AU762" s="22">
        <f t="shared" si="207"/>
        <v>3.1750203586920288E-2</v>
      </c>
      <c r="AV762" s="22">
        <f t="shared" si="207"/>
        <v>3.1877129481164349E-2</v>
      </c>
      <c r="AW762" s="22">
        <f t="shared" si="207"/>
        <v>3.1980228889720304E-2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6.8566960832673135E-2</v>
      </c>
      <c r="T763" s="22">
        <f t="shared" si="208"/>
        <v>7.1248735352205564E-2</v>
      </c>
      <c r="U763" s="22">
        <f t="shared" si="208"/>
        <v>7.2573420288775711E-2</v>
      </c>
      <c r="V763" s="22">
        <f t="shared" si="208"/>
        <v>7.3544823672643006E-2</v>
      </c>
      <c r="W763" s="22">
        <f t="shared" si="208"/>
        <v>7.4791838914074815E-2</v>
      </c>
      <c r="X763" s="22">
        <f t="shared" si="208"/>
        <v>7.6392939864671841E-2</v>
      </c>
      <c r="Y763" s="22">
        <f t="shared" si="208"/>
        <v>7.8269404261791797E-2</v>
      </c>
      <c r="Z763" s="22">
        <f t="shared" si="208"/>
        <v>8.0392052275686618E-2</v>
      </c>
      <c r="AA763" s="22">
        <f t="shared" si="208"/>
        <v>8.2454597024909232E-2</v>
      </c>
      <c r="AB763" s="22">
        <f t="shared" si="208"/>
        <v>8.4747486470209007E-2</v>
      </c>
      <c r="AC763" s="22">
        <f t="shared" si="208"/>
        <v>8.7008691265650084E-2</v>
      </c>
      <c r="AD763" s="22">
        <f t="shared" si="208"/>
        <v>8.9968760612606752E-2</v>
      </c>
      <c r="AE763" s="22">
        <f t="shared" si="208"/>
        <v>9.312965504906047E-2</v>
      </c>
      <c r="AF763" s="22">
        <f t="shared" si="208"/>
        <v>9.6470049557994084E-2</v>
      </c>
      <c r="AG763" s="22">
        <f t="shared" si="208"/>
        <v>0.1003748591604556</v>
      </c>
      <c r="AH763" s="22">
        <f t="shared" si="208"/>
        <v>0.10398795351608238</v>
      </c>
      <c r="AI763" s="22">
        <f t="shared" si="208"/>
        <v>0.10798486841860308</v>
      </c>
      <c r="AJ763" s="22">
        <f t="shared" si="208"/>
        <v>0.11239483281525456</v>
      </c>
      <c r="AK763" s="22">
        <f t="shared" si="208"/>
        <v>0.11643727389828454</v>
      </c>
      <c r="AL763" s="22">
        <f t="shared" si="208"/>
        <v>0.12050309482911964</v>
      </c>
      <c r="AM763" s="22">
        <f t="shared" si="208"/>
        <v>0.12460645633730935</v>
      </c>
      <c r="AN763" s="22">
        <f t="shared" si="208"/>
        <v>0.12905843855210175</v>
      </c>
      <c r="AO763" s="22">
        <f t="shared" si="208"/>
        <v>0.13324354190323748</v>
      </c>
      <c r="AP763" s="22">
        <f t="shared" si="208"/>
        <v>0.13756139527708947</v>
      </c>
      <c r="AQ763" s="22">
        <f t="shared" si="208"/>
        <v>0.14203255797710121</v>
      </c>
      <c r="AR763" s="22">
        <f t="shared" si="208"/>
        <v>0.14667835696311388</v>
      </c>
      <c r="AS763" s="22">
        <f t="shared" si="208"/>
        <v>0.15141451775652909</v>
      </c>
      <c r="AT763" s="22">
        <f t="shared" si="208"/>
        <v>0.15150267102676507</v>
      </c>
      <c r="AU763" s="22">
        <f t="shared" si="208"/>
        <v>0.15088462687533385</v>
      </c>
      <c r="AV763" s="22">
        <f t="shared" si="208"/>
        <v>0.1504823288349334</v>
      </c>
      <c r="AW763" s="22">
        <f t="shared" si="208"/>
        <v>0.14987126363079004</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72.769767958981859</v>
      </c>
      <c r="T765" s="27">
        <f t="shared" si="209"/>
        <v>73.543888852751451</v>
      </c>
      <c r="U765" s="27">
        <f t="shared" si="209"/>
        <v>74.043683063547846</v>
      </c>
      <c r="V765" s="27">
        <f t="shared" si="209"/>
        <v>74.481436003443747</v>
      </c>
      <c r="W765" s="27">
        <f t="shared" si="209"/>
        <v>74.991574369216195</v>
      </c>
      <c r="X765" s="27">
        <f t="shared" si="209"/>
        <v>75.591111186911832</v>
      </c>
      <c r="Y765" s="27">
        <f t="shared" si="209"/>
        <v>76.189952713230753</v>
      </c>
      <c r="Z765" s="27">
        <f t="shared" si="209"/>
        <v>76.854155334570819</v>
      </c>
      <c r="AA765" s="27">
        <f t="shared" si="209"/>
        <v>77.516709691698395</v>
      </c>
      <c r="AB765" s="27">
        <f t="shared" si="209"/>
        <v>78.240811869792225</v>
      </c>
      <c r="AC765" s="27">
        <f t="shared" si="209"/>
        <v>78.96883087694971</v>
      </c>
      <c r="AD765" s="27">
        <f t="shared" si="209"/>
        <v>79.802551809538244</v>
      </c>
      <c r="AE765" s="27">
        <f t="shared" si="209"/>
        <v>80.691208841556062</v>
      </c>
      <c r="AF765" s="27">
        <f t="shared" si="209"/>
        <v>81.630103012520337</v>
      </c>
      <c r="AG765" s="27">
        <f t="shared" si="209"/>
        <v>82.704962002858409</v>
      </c>
      <c r="AH765" s="27">
        <f t="shared" si="209"/>
        <v>83.725359034578119</v>
      </c>
      <c r="AI765" s="27">
        <f t="shared" si="209"/>
        <v>84.785864582058309</v>
      </c>
      <c r="AJ765" s="27">
        <f t="shared" si="209"/>
        <v>85.948870482008019</v>
      </c>
      <c r="AK765" s="27">
        <f t="shared" si="209"/>
        <v>87.039164058344866</v>
      </c>
      <c r="AL765" s="27">
        <f t="shared" si="209"/>
        <v>88.144062133133644</v>
      </c>
      <c r="AM765" s="27">
        <f t="shared" si="209"/>
        <v>89.266583630697085</v>
      </c>
      <c r="AN765" s="27">
        <f t="shared" si="209"/>
        <v>90.425059831916514</v>
      </c>
      <c r="AO765" s="27">
        <f t="shared" si="209"/>
        <v>91.531677127013609</v>
      </c>
      <c r="AP765" s="27">
        <f t="shared" si="209"/>
        <v>92.676863576133726</v>
      </c>
      <c r="AQ765" s="27">
        <f t="shared" si="209"/>
        <v>93.865350642740523</v>
      </c>
      <c r="AR765" s="27">
        <f t="shared" si="209"/>
        <v>95.102097314076246</v>
      </c>
      <c r="AS765" s="27">
        <f t="shared" si="209"/>
        <v>96.315246804297175</v>
      </c>
      <c r="AT765" s="27">
        <f t="shared" si="209"/>
        <v>96.467096701965559</v>
      </c>
      <c r="AU765" s="27">
        <f t="shared" si="209"/>
        <v>96.459023089307877</v>
      </c>
      <c r="AV765" s="27">
        <f t="shared" si="209"/>
        <v>96.502893311810624</v>
      </c>
      <c r="AW765" s="27">
        <f t="shared" si="209"/>
        <v>96.50064865261551</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58.202465092339359</v>
      </c>
      <c r="T766" s="27">
        <f t="shared" si="210"/>
        <v>58.821619798484242</v>
      </c>
      <c r="U766" s="27">
        <f t="shared" si="210"/>
        <v>59.221363482202278</v>
      </c>
      <c r="V766" s="27">
        <f t="shared" si="210"/>
        <v>59.571485530381985</v>
      </c>
      <c r="W766" s="27">
        <f t="shared" si="210"/>
        <v>59.979502640493855</v>
      </c>
      <c r="X766" s="27">
        <f t="shared" si="210"/>
        <v>60.459022112414807</v>
      </c>
      <c r="Y766" s="27">
        <f t="shared" si="210"/>
        <v>60.937985478782373</v>
      </c>
      <c r="Z766" s="27">
        <f t="shared" si="210"/>
        <v>61.469225730978522</v>
      </c>
      <c r="AA766" s="27">
        <f t="shared" si="209"/>
        <v>61.999147674171077</v>
      </c>
      <c r="AB766" s="27">
        <f t="shared" si="209"/>
        <v>62.578296583475691</v>
      </c>
      <c r="AC766" s="27">
        <f t="shared" si="209"/>
        <v>63.16057823750716</v>
      </c>
      <c r="AD766" s="27">
        <f t="shared" si="209"/>
        <v>63.827402041357807</v>
      </c>
      <c r="AE766" s="27">
        <f t="shared" si="209"/>
        <v>64.538164646980434</v>
      </c>
      <c r="AF766" s="27">
        <f t="shared" si="209"/>
        <v>65.289107747991153</v>
      </c>
      <c r="AG766" s="27">
        <f t="shared" si="209"/>
        <v>66.148797762388369</v>
      </c>
      <c r="AH766" s="27">
        <f t="shared" si="209"/>
        <v>66.964928200683417</v>
      </c>
      <c r="AI766" s="27">
        <f t="shared" si="209"/>
        <v>67.813138093866527</v>
      </c>
      <c r="AJ766" s="27">
        <f t="shared" si="209"/>
        <v>68.743329465813233</v>
      </c>
      <c r="AK766" s="27">
        <f t="shared" si="209"/>
        <v>69.615364317606563</v>
      </c>
      <c r="AL766" s="27">
        <f t="shared" si="209"/>
        <v>70.499080089034265</v>
      </c>
      <c r="AM766" s="27">
        <f t="shared" si="209"/>
        <v>71.39689136574691</v>
      </c>
      <c r="AN766" s="27">
        <f t="shared" si="209"/>
        <v>72.3234598096615</v>
      </c>
      <c r="AO766" s="27">
        <f t="shared" si="209"/>
        <v>73.208550641952925</v>
      </c>
      <c r="AP766" s="27">
        <f t="shared" si="209"/>
        <v>74.124489722131145</v>
      </c>
      <c r="AQ766" s="27">
        <f t="shared" si="209"/>
        <v>75.075061353002226</v>
      </c>
      <c r="AR766" s="27">
        <f t="shared" si="209"/>
        <v>76.064231814656821</v>
      </c>
      <c r="AS766" s="27">
        <f t="shared" si="209"/>
        <v>77.034528860212504</v>
      </c>
      <c r="AT766" s="27">
        <f t="shared" si="209"/>
        <v>77.155980922191077</v>
      </c>
      <c r="AU766" s="27">
        <f t="shared" si="209"/>
        <v>77.149523513131541</v>
      </c>
      <c r="AV766" s="27">
        <f t="shared" si="209"/>
        <v>77.18461164334586</v>
      </c>
      <c r="AW766" s="27">
        <f t="shared" si="209"/>
        <v>77.18281632776204</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26.315577355767893</v>
      </c>
      <c r="T767" s="27">
        <f t="shared" si="209"/>
        <v>26.595521058133311</v>
      </c>
      <c r="U767" s="27">
        <f t="shared" si="209"/>
        <v>26.776260582046472</v>
      </c>
      <c r="V767" s="27">
        <f t="shared" si="209"/>
        <v>26.934564252315681</v>
      </c>
      <c r="W767" s="27">
        <f t="shared" si="209"/>
        <v>27.119044511125868</v>
      </c>
      <c r="X767" s="27">
        <f t="shared" si="209"/>
        <v>27.335853743121671</v>
      </c>
      <c r="Y767" s="27">
        <f t="shared" si="209"/>
        <v>27.552411538366737</v>
      </c>
      <c r="Z767" s="27">
        <f t="shared" si="209"/>
        <v>27.792605728234577</v>
      </c>
      <c r="AA767" s="27">
        <f t="shared" si="209"/>
        <v>28.032203859799587</v>
      </c>
      <c r="AB767" s="27">
        <f t="shared" si="209"/>
        <v>28.294059399751969</v>
      </c>
      <c r="AC767" s="27">
        <f t="shared" si="209"/>
        <v>28.557331374318672</v>
      </c>
      <c r="AD767" s="27">
        <f t="shared" si="209"/>
        <v>28.858828112731018</v>
      </c>
      <c r="AE767" s="27">
        <f t="shared" si="209"/>
        <v>29.180191276648134</v>
      </c>
      <c r="AF767" s="27">
        <f t="shared" si="209"/>
        <v>29.519721590923922</v>
      </c>
      <c r="AG767" s="27">
        <f t="shared" si="209"/>
        <v>29.90842057540781</v>
      </c>
      <c r="AH767" s="27">
        <f t="shared" si="209"/>
        <v>30.277424596926085</v>
      </c>
      <c r="AI767" s="27">
        <f t="shared" si="209"/>
        <v>30.660932976211647</v>
      </c>
      <c r="AJ767" s="27">
        <f t="shared" si="209"/>
        <v>31.081508341280731</v>
      </c>
      <c r="AK767" s="27">
        <f t="shared" si="209"/>
        <v>31.475788902471496</v>
      </c>
      <c r="AL767" s="27">
        <f t="shared" si="209"/>
        <v>31.875350857564332</v>
      </c>
      <c r="AM767" s="27">
        <f t="shared" si="209"/>
        <v>32.281285933780239</v>
      </c>
      <c r="AN767" s="27">
        <f t="shared" si="209"/>
        <v>32.700223233473018</v>
      </c>
      <c r="AO767" s="27">
        <f t="shared" si="209"/>
        <v>33.100406906571621</v>
      </c>
      <c r="AP767" s="27">
        <f t="shared" si="209"/>
        <v>33.514538261306519</v>
      </c>
      <c r="AQ767" s="27">
        <f t="shared" si="209"/>
        <v>33.944328326808041</v>
      </c>
      <c r="AR767" s="27">
        <f t="shared" si="209"/>
        <v>34.391570411149551</v>
      </c>
      <c r="AS767" s="27">
        <f t="shared" si="209"/>
        <v>34.830279096767654</v>
      </c>
      <c r="AT767" s="27">
        <f t="shared" si="209"/>
        <v>34.885192254259252</v>
      </c>
      <c r="AU767" s="27">
        <f t="shared" si="209"/>
        <v>34.882272610781008</v>
      </c>
      <c r="AV767" s="27">
        <f t="shared" si="209"/>
        <v>34.898137306605477</v>
      </c>
      <c r="AW767" s="27">
        <f t="shared" si="209"/>
        <v>34.89732557524583</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371.86802211396304</v>
      </c>
      <c r="T768" s="27">
        <f t="shared" si="209"/>
        <v>377.88391715324576</v>
      </c>
      <c r="U768" s="27">
        <f t="shared" si="209"/>
        <v>379.18644168002265</v>
      </c>
      <c r="V768" s="27">
        <f t="shared" si="209"/>
        <v>379.26924643481152</v>
      </c>
      <c r="W768" s="27">
        <f t="shared" si="209"/>
        <v>380.23704005881922</v>
      </c>
      <c r="X768" s="27">
        <f t="shared" si="209"/>
        <v>382.31047197436595</v>
      </c>
      <c r="Y768" s="27">
        <f t="shared" si="209"/>
        <v>384.85658472774611</v>
      </c>
      <c r="Z768" s="27">
        <f t="shared" si="209"/>
        <v>388.0944574824394</v>
      </c>
      <c r="AA768" s="27">
        <f t="shared" si="209"/>
        <v>391.0342343026249</v>
      </c>
      <c r="AB768" s="27">
        <f t="shared" si="209"/>
        <v>394.58259538166374</v>
      </c>
      <c r="AC768" s="27">
        <f t="shared" si="209"/>
        <v>397.91029507858417</v>
      </c>
      <c r="AD768" s="27">
        <f t="shared" si="209"/>
        <v>399.59459401940535</v>
      </c>
      <c r="AE768" s="27">
        <f t="shared" si="209"/>
        <v>401.56331886371214</v>
      </c>
      <c r="AF768" s="27">
        <f t="shared" si="209"/>
        <v>403.71959236612065</v>
      </c>
      <c r="AG768" s="27">
        <f t="shared" si="209"/>
        <v>407.12008928644985</v>
      </c>
      <c r="AH768" s="27">
        <f t="shared" si="209"/>
        <v>409.29779632679129</v>
      </c>
      <c r="AI768" s="27">
        <f t="shared" si="209"/>
        <v>411.92425438545865</v>
      </c>
      <c r="AJ768" s="27">
        <f t="shared" si="209"/>
        <v>415.23138804752585</v>
      </c>
      <c r="AK768" s="27">
        <f t="shared" si="209"/>
        <v>417.12702253127077</v>
      </c>
      <c r="AL768" s="27">
        <f t="shared" si="209"/>
        <v>418.66786680539423</v>
      </c>
      <c r="AM768" s="27">
        <f t="shared" si="209"/>
        <v>419.88737276079786</v>
      </c>
      <c r="AN768" s="27">
        <f t="shared" si="209"/>
        <v>423.51043805795996</v>
      </c>
      <c r="AO768" s="27">
        <f t="shared" si="209"/>
        <v>426.15125754977788</v>
      </c>
      <c r="AP768" s="27">
        <f t="shared" si="209"/>
        <v>428.78385161183411</v>
      </c>
      <c r="AQ768" s="27">
        <f t="shared" si="209"/>
        <v>431.44004141324541</v>
      </c>
      <c r="AR768" s="27">
        <f t="shared" si="209"/>
        <v>434.15005112765465</v>
      </c>
      <c r="AS768" s="27">
        <f t="shared" si="209"/>
        <v>436.54806948418684</v>
      </c>
      <c r="AT768" s="27">
        <f t="shared" si="209"/>
        <v>428.49876345855586</v>
      </c>
      <c r="AU768" s="27">
        <f t="shared" si="209"/>
        <v>418.9897739728454</v>
      </c>
      <c r="AV768" s="27">
        <f t="shared" si="209"/>
        <v>410.03332100048516</v>
      </c>
      <c r="AW768" s="27">
        <f t="shared" si="209"/>
        <v>400.73215996719455</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261.86170026858338</v>
      </c>
      <c r="T769" s="27">
        <f t="shared" si="209"/>
        <v>266.0979680032184</v>
      </c>
      <c r="U769" s="27">
        <f t="shared" si="209"/>
        <v>267.01517859122316</v>
      </c>
      <c r="V769" s="27">
        <f t="shared" si="209"/>
        <v>267.07348797140611</v>
      </c>
      <c r="W769" s="27">
        <f t="shared" si="209"/>
        <v>267.7549880435314</v>
      </c>
      <c r="X769" s="27">
        <f t="shared" si="209"/>
        <v>269.21505552583238</v>
      </c>
      <c r="Y769" s="27">
        <f t="shared" si="209"/>
        <v>271.00797498926329</v>
      </c>
      <c r="Z769" s="27">
        <f t="shared" si="209"/>
        <v>273.28801740855329</v>
      </c>
      <c r="AA769" s="27">
        <f t="shared" si="209"/>
        <v>275.35814689203983</v>
      </c>
      <c r="AB769" s="27">
        <f t="shared" si="209"/>
        <v>277.8568287094273</v>
      </c>
      <c r="AC769" s="27">
        <f t="shared" si="209"/>
        <v>280.20012538674092</v>
      </c>
      <c r="AD769" s="27">
        <f t="shared" si="209"/>
        <v>281.38617354946473</v>
      </c>
      <c r="AE769" s="27">
        <f t="shared" si="209"/>
        <v>282.7725084974403</v>
      </c>
      <c r="AF769" s="27">
        <f t="shared" si="209"/>
        <v>284.29091129630149</v>
      </c>
      <c r="AG769" s="27">
        <f t="shared" si="209"/>
        <v>286.68547025905781</v>
      </c>
      <c r="AH769" s="27">
        <f t="shared" si="209"/>
        <v>288.2189661080123</v>
      </c>
      <c r="AI769" s="27">
        <f t="shared" si="209"/>
        <v>290.06846305861598</v>
      </c>
      <c r="AJ769" s="27">
        <f t="shared" si="209"/>
        <v>292.39727756340005</v>
      </c>
      <c r="AK769" s="27">
        <f t="shared" si="209"/>
        <v>293.73214380486758</v>
      </c>
      <c r="AL769" s="27">
        <f t="shared" si="209"/>
        <v>294.81717418520878</v>
      </c>
      <c r="AM769" s="27">
        <f t="shared" si="209"/>
        <v>295.67592482785426</v>
      </c>
      <c r="AN769" s="27">
        <f t="shared" si="209"/>
        <v>298.22721179656338</v>
      </c>
      <c r="AO769" s="27">
        <f t="shared" si="209"/>
        <v>300.08682176866768</v>
      </c>
      <c r="AP769" s="27">
        <f t="shared" si="209"/>
        <v>301.94063956479908</v>
      </c>
      <c r="AQ769" s="27">
        <f t="shared" si="209"/>
        <v>303.81107298813993</v>
      </c>
      <c r="AR769" s="27">
        <f t="shared" si="209"/>
        <v>305.71940527098968</v>
      </c>
      <c r="AS769" s="27">
        <f t="shared" si="209"/>
        <v>307.40803975089761</v>
      </c>
      <c r="AT769" s="27">
        <f t="shared" si="209"/>
        <v>301.7398864370644</v>
      </c>
      <c r="AU769" s="27">
        <f t="shared" si="209"/>
        <v>295.04385449430936</v>
      </c>
      <c r="AV769" s="27">
        <f t="shared" si="209"/>
        <v>288.73690723279117</v>
      </c>
      <c r="AW769" s="27">
        <f t="shared" si="209"/>
        <v>282.1872237488401</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35.398874749106575</v>
      </c>
      <c r="T770" s="27">
        <f t="shared" si="209"/>
        <v>36.838191353060658</v>
      </c>
      <c r="U770" s="27">
        <f t="shared" si="209"/>
        <v>37.843529530347269</v>
      </c>
      <c r="V770" s="27">
        <f t="shared" si="209"/>
        <v>38.739790959771824</v>
      </c>
      <c r="W770" s="27">
        <f t="shared" si="209"/>
        <v>39.739068458789191</v>
      </c>
      <c r="X770" s="27">
        <f t="shared" si="209"/>
        <v>40.871987054199685</v>
      </c>
      <c r="Y770" s="27">
        <f t="shared" si="209"/>
        <v>42.078126916824068</v>
      </c>
      <c r="Z770" s="27">
        <f t="shared" si="209"/>
        <v>43.386298782942156</v>
      </c>
      <c r="AA770" s="27">
        <f t="shared" si="209"/>
        <v>44.689431875584368</v>
      </c>
      <c r="AB770" s="27">
        <f t="shared" si="209"/>
        <v>46.092143184348259</v>
      </c>
      <c r="AC770" s="27">
        <f t="shared" si="209"/>
        <v>47.501070752296521</v>
      </c>
      <c r="AD770" s="27">
        <f t="shared" si="209"/>
        <v>49.284068253147211</v>
      </c>
      <c r="AE770" s="27">
        <f t="shared" si="209"/>
        <v>51.172475495945278</v>
      </c>
      <c r="AF770" s="27">
        <f t="shared" si="209"/>
        <v>53.161023119328362</v>
      </c>
      <c r="AG770" s="27">
        <f t="shared" si="209"/>
        <v>55.400239771345767</v>
      </c>
      <c r="AH770" s="27">
        <f t="shared" si="209"/>
        <v>57.564850264863111</v>
      </c>
      <c r="AI770" s="27">
        <f t="shared" si="209"/>
        <v>59.886123100274006</v>
      </c>
      <c r="AJ770" s="27">
        <f t="shared" si="209"/>
        <v>62.410928867820786</v>
      </c>
      <c r="AK770" s="27">
        <f t="shared" si="209"/>
        <v>64.830602873876416</v>
      </c>
      <c r="AL770" s="27">
        <f t="shared" si="209"/>
        <v>67.29940552451562</v>
      </c>
      <c r="AM770" s="27">
        <f t="shared" si="209"/>
        <v>69.823564443290891</v>
      </c>
      <c r="AN770" s="27">
        <f t="shared" si="209"/>
        <v>72.413135748054685</v>
      </c>
      <c r="AO770" s="27">
        <f t="shared" si="209"/>
        <v>74.927672214176809</v>
      </c>
      <c r="AP770" s="27">
        <f t="shared" si="209"/>
        <v>77.533375133504563</v>
      </c>
      <c r="AQ770" s="27">
        <f t="shared" si="209"/>
        <v>80.240658672987692</v>
      </c>
      <c r="AR770" s="27">
        <f t="shared" si="209"/>
        <v>83.060598053507462</v>
      </c>
      <c r="AS770" s="27">
        <f t="shared" si="209"/>
        <v>85.927328590781258</v>
      </c>
      <c r="AT770" s="27">
        <f t="shared" si="209"/>
        <v>86.788322423877631</v>
      </c>
      <c r="AU770" s="27">
        <f t="shared" si="209"/>
        <v>87.337695281027223</v>
      </c>
      <c r="AV770" s="27">
        <f t="shared" si="209"/>
        <v>87.979991040548214</v>
      </c>
      <c r="AW770" s="27">
        <f t="shared" si="209"/>
        <v>88.526074738003331</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135.27274994198945</v>
      </c>
      <c r="T771" s="27">
        <f t="shared" si="209"/>
        <v>135.4767328122187</v>
      </c>
      <c r="U771" s="27">
        <f t="shared" si="209"/>
        <v>135.70433284880139</v>
      </c>
      <c r="V771" s="27">
        <f t="shared" si="209"/>
        <v>135.96081188340216</v>
      </c>
      <c r="W771" s="27">
        <f t="shared" si="209"/>
        <v>136.24900724713456</v>
      </c>
      <c r="X771" s="27">
        <f t="shared" si="209"/>
        <v>136.56795077103493</v>
      </c>
      <c r="Y771" s="27">
        <f t="shared" si="209"/>
        <v>136.76447745560924</v>
      </c>
      <c r="Z771" s="27">
        <f t="shared" si="209"/>
        <v>136.98669206595702</v>
      </c>
      <c r="AA771" s="27">
        <f t="shared" si="209"/>
        <v>137.23114401317784</v>
      </c>
      <c r="AB771" s="27">
        <f t="shared" si="209"/>
        <v>137.49894195790617</v>
      </c>
      <c r="AC771" s="27">
        <f t="shared" si="209"/>
        <v>137.78717893038962</v>
      </c>
      <c r="AD771" s="27">
        <f t="shared" si="209"/>
        <v>137.97851546222114</v>
      </c>
      <c r="AE771" s="27">
        <f t="shared" si="209"/>
        <v>138.1892814696532</v>
      </c>
      <c r="AF771" s="27">
        <f t="shared" si="209"/>
        <v>138.41857163759772</v>
      </c>
      <c r="AG771" s="27">
        <f t="shared" si="209"/>
        <v>138.66862562733903</v>
      </c>
      <c r="AH771" s="27">
        <f t="shared" si="209"/>
        <v>138.93233782317995</v>
      </c>
      <c r="AI771" s="27">
        <f t="shared" si="209"/>
        <v>139.09908449268423</v>
      </c>
      <c r="AJ771" s="27">
        <f t="shared" si="209"/>
        <v>139.28285549492142</v>
      </c>
      <c r="AK771" s="27">
        <f t="shared" si="209"/>
        <v>139.47717572353361</v>
      </c>
      <c r="AL771" s="27">
        <f t="shared" si="209"/>
        <v>139.68454502725515</v>
      </c>
      <c r="AM771" s="27">
        <f t="shared" si="209"/>
        <v>139.90462964378</v>
      </c>
      <c r="AN771" s="27">
        <f t="shared" si="209"/>
        <v>140.03216415496829</v>
      </c>
      <c r="AO771" s="27">
        <f t="shared" si="209"/>
        <v>140.16860884449162</v>
      </c>
      <c r="AP771" s="27">
        <f t="shared" si="209"/>
        <v>140.3166670904786</v>
      </c>
      <c r="AQ771" s="27">
        <f t="shared" si="209"/>
        <v>140.47615285754415</v>
      </c>
      <c r="AR771" s="27">
        <f t="shared" si="209"/>
        <v>140.64691103050956</v>
      </c>
      <c r="AS771" s="27">
        <f t="shared" si="209"/>
        <v>140.71966772636441</v>
      </c>
      <c r="AT771" s="27">
        <f t="shared" si="209"/>
        <v>140.76491791548446</v>
      </c>
      <c r="AU771" s="27">
        <f t="shared" si="209"/>
        <v>140.81301220823124</v>
      </c>
      <c r="AV771" s="27">
        <f t="shared" si="209"/>
        <v>140.87088220657802</v>
      </c>
      <c r="AW771" s="27">
        <f t="shared" si="209"/>
        <v>140.93494720928268</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14.660024134711691</v>
      </c>
      <c r="T772" s="27">
        <f t="shared" si="211"/>
        <v>14.682130536791275</v>
      </c>
      <c r="U772" s="27">
        <f t="shared" si="211"/>
        <v>14.706796421315655</v>
      </c>
      <c r="V772" s="27">
        <f t="shared" si="211"/>
        <v>14.734592033062341</v>
      </c>
      <c r="W772" s="27">
        <f t="shared" si="211"/>
        <v>14.765824864431863</v>
      </c>
      <c r="X772" s="27">
        <f t="shared" si="211"/>
        <v>14.800389991258912</v>
      </c>
      <c r="Y772" s="27">
        <f t="shared" si="211"/>
        <v>14.821688338045018</v>
      </c>
      <c r="Z772" s="27">
        <f t="shared" si="211"/>
        <v>14.845770583376622</v>
      </c>
      <c r="AA772" s="27">
        <f t="shared" si="211"/>
        <v>14.872262773766565</v>
      </c>
      <c r="AB772" s="27">
        <f t="shared" si="211"/>
        <v>14.901285058998642</v>
      </c>
      <c r="AC772" s="27">
        <f t="shared" si="211"/>
        <v>14.932522399667294</v>
      </c>
      <c r="AD772" s="27">
        <f t="shared" si="211"/>
        <v>14.953258269794169</v>
      </c>
      <c r="AE772" s="27">
        <f t="shared" si="211"/>
        <v>14.976099786338008</v>
      </c>
      <c r="AF772" s="27">
        <f t="shared" si="211"/>
        <v>15.00094883684789</v>
      </c>
      <c r="AG772" s="27">
        <f t="shared" si="211"/>
        <v>15.028048141964115</v>
      </c>
      <c r="AH772" s="27">
        <f t="shared" si="211"/>
        <v>15.056627638997357</v>
      </c>
      <c r="AI772" s="27">
        <f t="shared" si="211"/>
        <v>15.074698611904788</v>
      </c>
      <c r="AJ772" s="27">
        <f t="shared" si="211"/>
        <v>15.094614576718195</v>
      </c>
      <c r="AK772" s="27">
        <f t="shared" si="211"/>
        <v>15.115673801451477</v>
      </c>
      <c r="AL772" s="27">
        <f t="shared" si="211"/>
        <v>15.138147204251819</v>
      </c>
      <c r="AM772" s="27">
        <f t="shared" si="211"/>
        <v>15.161998614024419</v>
      </c>
      <c r="AN772" s="27">
        <f t="shared" si="211"/>
        <v>15.175820015694976</v>
      </c>
      <c r="AO772" s="27">
        <f t="shared" si="211"/>
        <v>15.190607047394435</v>
      </c>
      <c r="AP772" s="27">
        <f t="shared" si="211"/>
        <v>15.206652684527141</v>
      </c>
      <c r="AQ772" s="27">
        <f t="shared" si="211"/>
        <v>15.223936765728466</v>
      </c>
      <c r="AR772" s="27">
        <f t="shared" si="211"/>
        <v>15.242442480574551</v>
      </c>
      <c r="AS772" s="27">
        <f t="shared" si="211"/>
        <v>15.250327401356088</v>
      </c>
      <c r="AT772" s="27">
        <f t="shared" si="211"/>
        <v>15.255231337033344</v>
      </c>
      <c r="AU772" s="27">
        <f t="shared" si="211"/>
        <v>15.260443499074196</v>
      </c>
      <c r="AV772" s="27">
        <f t="shared" si="211"/>
        <v>15.266715091636653</v>
      </c>
      <c r="AW772" s="27">
        <f t="shared" si="211"/>
        <v>15.273658060462553</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15.74379363900659</v>
      </c>
      <c r="T773" s="27">
        <f t="shared" si="211"/>
        <v>15.789177564335771</v>
      </c>
      <c r="U773" s="27">
        <f t="shared" si="211"/>
        <v>15.837421522718094</v>
      </c>
      <c r="V773" s="27">
        <f t="shared" si="211"/>
        <v>15.889528936231425</v>
      </c>
      <c r="W773" s="27">
        <f t="shared" si="211"/>
        <v>15.946058209850227</v>
      </c>
      <c r="X773" s="27">
        <f t="shared" si="211"/>
        <v>16.006888945182933</v>
      </c>
      <c r="Y773" s="27">
        <f t="shared" si="211"/>
        <v>16.045374657831026</v>
      </c>
      <c r="Z773" s="27">
        <f t="shared" si="211"/>
        <v>16.087479117910242</v>
      </c>
      <c r="AA773" s="27">
        <f t="shared" si="211"/>
        <v>16.132634899984698</v>
      </c>
      <c r="AB773" s="27">
        <f t="shared" si="211"/>
        <v>16.181064068128425</v>
      </c>
      <c r="AC773" s="27">
        <f t="shared" si="211"/>
        <v>16.232289068961919</v>
      </c>
      <c r="AD773" s="27">
        <f t="shared" si="211"/>
        <v>16.266107359963815</v>
      </c>
      <c r="AE773" s="27">
        <f t="shared" si="211"/>
        <v>16.302674719379858</v>
      </c>
      <c r="AF773" s="27">
        <f t="shared" si="211"/>
        <v>16.341852027594634</v>
      </c>
      <c r="AG773" s="27">
        <f t="shared" si="211"/>
        <v>16.384037805485768</v>
      </c>
      <c r="AH773" s="27">
        <f t="shared" si="211"/>
        <v>16.428027256604828</v>
      </c>
      <c r="AI773" s="27">
        <f t="shared" si="211"/>
        <v>16.454953704560829</v>
      </c>
      <c r="AJ773" s="27">
        <f t="shared" si="211"/>
        <v>16.48435701608895</v>
      </c>
      <c r="AK773" s="27">
        <f t="shared" si="211"/>
        <v>16.515143013222563</v>
      </c>
      <c r="AL773" s="27">
        <f t="shared" si="211"/>
        <v>16.547747702117324</v>
      </c>
      <c r="AM773" s="27">
        <f t="shared" si="211"/>
        <v>16.582122595716356</v>
      </c>
      <c r="AN773" s="27">
        <f t="shared" si="211"/>
        <v>16.600470123477731</v>
      </c>
      <c r="AO773" s="27">
        <f t="shared" si="211"/>
        <v>16.620020877934213</v>
      </c>
      <c r="AP773" s="27">
        <f t="shared" si="211"/>
        <v>16.641237794269543</v>
      </c>
      <c r="AQ773" s="27">
        <f t="shared" si="211"/>
        <v>16.664093670955594</v>
      </c>
      <c r="AR773" s="27">
        <f t="shared" si="211"/>
        <v>16.688566019350009</v>
      </c>
      <c r="AS773" s="27">
        <f t="shared" si="211"/>
        <v>16.696331381272817</v>
      </c>
      <c r="AT773" s="27">
        <f t="shared" si="211"/>
        <v>16.699285630129914</v>
      </c>
      <c r="AU773" s="27">
        <f t="shared" si="211"/>
        <v>16.702534642083243</v>
      </c>
      <c r="AV773" s="27">
        <f t="shared" si="211"/>
        <v>16.707242014459261</v>
      </c>
      <c r="AW773" s="27">
        <f t="shared" si="211"/>
        <v>16.712811774495297</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23.299199623740702</v>
      </c>
      <c r="T774" s="27">
        <f t="shared" si="211"/>
        <v>23.366363177849646</v>
      </c>
      <c r="U774" s="27">
        <f t="shared" si="211"/>
        <v>23.43775928750166</v>
      </c>
      <c r="V774" s="27">
        <f t="shared" si="211"/>
        <v>23.514872914443256</v>
      </c>
      <c r="W774" s="27">
        <f t="shared" si="211"/>
        <v>23.598530440756761</v>
      </c>
      <c r="X774" s="27">
        <f t="shared" si="211"/>
        <v>23.688553689172828</v>
      </c>
      <c r="Y774" s="27">
        <f t="shared" si="211"/>
        <v>23.745508596116498</v>
      </c>
      <c r="Z774" s="27">
        <f t="shared" si="211"/>
        <v>23.807818878055468</v>
      </c>
      <c r="AA774" s="27">
        <f t="shared" si="211"/>
        <v>23.874644803549824</v>
      </c>
      <c r="AB774" s="27">
        <f t="shared" si="211"/>
        <v>23.946315004650327</v>
      </c>
      <c r="AC774" s="27">
        <f t="shared" si="211"/>
        <v>24.022122751341634</v>
      </c>
      <c r="AD774" s="27">
        <f t="shared" si="211"/>
        <v>24.072170353022251</v>
      </c>
      <c r="AE774" s="27">
        <f t="shared" si="211"/>
        <v>24.126286293962728</v>
      </c>
      <c r="AF774" s="27">
        <f t="shared" si="211"/>
        <v>24.184264691402795</v>
      </c>
      <c r="AG774" s="27">
        <f t="shared" si="211"/>
        <v>24.246695315362018</v>
      </c>
      <c r="AH774" s="27">
        <f t="shared" si="211"/>
        <v>24.311795190681927</v>
      </c>
      <c r="AI774" s="27">
        <f t="shared" si="211"/>
        <v>24.351643571603976</v>
      </c>
      <c r="AJ774" s="27">
        <f t="shared" si="211"/>
        <v>24.395157456541803</v>
      </c>
      <c r="AK774" s="27">
        <f t="shared" si="211"/>
        <v>24.440717574343065</v>
      </c>
      <c r="AL774" s="27">
        <f t="shared" si="211"/>
        <v>24.488969169393634</v>
      </c>
      <c r="AM774" s="27">
        <f t="shared" si="211"/>
        <v>24.539840485823007</v>
      </c>
      <c r="AN774" s="27">
        <f t="shared" si="211"/>
        <v>24.566992944862818</v>
      </c>
      <c r="AO774" s="27">
        <f t="shared" si="211"/>
        <v>24.595926055987174</v>
      </c>
      <c r="AP774" s="27">
        <f t="shared" si="211"/>
        <v>24.627324915781191</v>
      </c>
      <c r="AQ774" s="27">
        <f t="shared" si="211"/>
        <v>24.66114926877351</v>
      </c>
      <c r="AR774" s="27">
        <f t="shared" si="211"/>
        <v>24.697365834080266</v>
      </c>
      <c r="AS774" s="27">
        <f t="shared" si="211"/>
        <v>24.708857773173129</v>
      </c>
      <c r="AT774" s="27">
        <f t="shared" si="211"/>
        <v>24.71322975844161</v>
      </c>
      <c r="AU774" s="27">
        <f t="shared" si="211"/>
        <v>24.718037962856389</v>
      </c>
      <c r="AV774" s="27">
        <f t="shared" si="211"/>
        <v>24.72500439110151</v>
      </c>
      <c r="AW774" s="27">
        <f t="shared" si="211"/>
        <v>24.733247064621722</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5.2888001747321844</v>
      </c>
      <c r="T775" s="27">
        <f t="shared" si="211"/>
        <v>5.3549104933648488</v>
      </c>
      <c r="U775" s="27">
        <f t="shared" si="211"/>
        <v>5.3864074181281323</v>
      </c>
      <c r="V775" s="27">
        <f t="shared" si="211"/>
        <v>5.4084520023376257</v>
      </c>
      <c r="W775" s="27">
        <f t="shared" si="211"/>
        <v>5.4367019980088367</v>
      </c>
      <c r="X775" s="27">
        <f t="shared" si="211"/>
        <v>5.4730522028178319</v>
      </c>
      <c r="Y775" s="27">
        <f t="shared" si="211"/>
        <v>5.5183413325460924</v>
      </c>
      <c r="Z775" s="27">
        <f t="shared" si="211"/>
        <v>5.5691056579484624</v>
      </c>
      <c r="AA775" s="27">
        <f t="shared" si="211"/>
        <v>5.6177871904602759</v>
      </c>
      <c r="AB775" s="27">
        <f t="shared" si="211"/>
        <v>5.6715084141713676</v>
      </c>
      <c r="AC775" s="27">
        <f t="shared" si="211"/>
        <v>5.7238215564317478</v>
      </c>
      <c r="AD775" s="27">
        <f t="shared" si="211"/>
        <v>5.7951448499816118</v>
      </c>
      <c r="AE775" s="27">
        <f t="shared" si="211"/>
        <v>5.8708152391256094</v>
      </c>
      <c r="AF775" s="27">
        <f t="shared" si="211"/>
        <v>5.9502777911979985</v>
      </c>
      <c r="AG775" s="27">
        <f t="shared" si="211"/>
        <v>6.0428511203152757</v>
      </c>
      <c r="AH775" s="27">
        <f t="shared" si="211"/>
        <v>6.1276763008750397</v>
      </c>
      <c r="AI775" s="27">
        <f t="shared" si="211"/>
        <v>6.2240584028338324</v>
      </c>
      <c r="AJ775" s="27">
        <f t="shared" si="211"/>
        <v>6.3299559561580176</v>
      </c>
      <c r="AK775" s="27">
        <f t="shared" si="211"/>
        <v>6.4264327438871129</v>
      </c>
      <c r="AL775" s="27">
        <f t="shared" si="211"/>
        <v>6.5229450618536617</v>
      </c>
      <c r="AM775" s="27">
        <f t="shared" si="211"/>
        <v>6.6198156764753957</v>
      </c>
      <c r="AN775" s="27">
        <f t="shared" si="211"/>
        <v>6.7277615297054645</v>
      </c>
      <c r="AO775" s="27">
        <f t="shared" si="211"/>
        <v>6.82889575833455</v>
      </c>
      <c r="AP775" s="27">
        <f t="shared" si="211"/>
        <v>6.932846561035845</v>
      </c>
      <c r="AQ775" s="27">
        <f t="shared" si="211"/>
        <v>7.0400892153101466</v>
      </c>
      <c r="AR775" s="27">
        <f t="shared" si="211"/>
        <v>7.1511154926757348</v>
      </c>
      <c r="AS775" s="27">
        <f t="shared" si="211"/>
        <v>7.2676936564330177</v>
      </c>
      <c r="AT775" s="27">
        <f t="shared" si="211"/>
        <v>7.2719835334173766</v>
      </c>
      <c r="AU775" s="27">
        <f t="shared" si="211"/>
        <v>7.2589495808630424</v>
      </c>
      <c r="AV775" s="27">
        <f t="shared" si="211"/>
        <v>7.2508321439605989</v>
      </c>
      <c r="AW775" s="27">
        <f t="shared" si="211"/>
        <v>7.2374038316981046</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1.531675788558454</v>
      </c>
      <c r="T777" s="27">
        <f t="shared" si="211"/>
        <v>1.5509969062237812</v>
      </c>
      <c r="U777" s="27">
        <f t="shared" si="211"/>
        <v>1.5506767661897198</v>
      </c>
      <c r="V777" s="27">
        <f t="shared" si="211"/>
        <v>1.5454789101997239</v>
      </c>
      <c r="W777" s="27">
        <f t="shared" si="211"/>
        <v>1.544237667180592</v>
      </c>
      <c r="X777" s="27">
        <f t="shared" si="211"/>
        <v>1.5478449437228776</v>
      </c>
      <c r="Y777" s="27">
        <f t="shared" si="211"/>
        <v>1.5541547190586729</v>
      </c>
      <c r="Z777" s="27">
        <f t="shared" si="211"/>
        <v>1.5635202729114777</v>
      </c>
      <c r="AA777" s="27">
        <f t="shared" si="211"/>
        <v>1.5717954090973836</v>
      </c>
      <c r="AB777" s="27">
        <f t="shared" si="211"/>
        <v>1.5827536033482281</v>
      </c>
      <c r="AC777" s="27">
        <f t="shared" si="211"/>
        <v>1.5929304999956655</v>
      </c>
      <c r="AD777" s="27">
        <f t="shared" si="211"/>
        <v>1.6108800730615591</v>
      </c>
      <c r="AE777" s="27">
        <f t="shared" si="211"/>
        <v>1.6307409732214615</v>
      </c>
      <c r="AF777" s="27">
        <f t="shared" si="211"/>
        <v>1.6521566099106721</v>
      </c>
      <c r="AG777" s="27">
        <f t="shared" si="211"/>
        <v>1.6797121914547875</v>
      </c>
      <c r="AH777" s="27">
        <f t="shared" si="211"/>
        <v>1.7029021534438327</v>
      </c>
      <c r="AI777" s="27">
        <f t="shared" si="211"/>
        <v>1.7292757097784488</v>
      </c>
      <c r="AJ777" s="27">
        <f t="shared" si="211"/>
        <v>1.7595948834600084</v>
      </c>
      <c r="AK777" s="27">
        <f t="shared" si="211"/>
        <v>1.7846861220344088</v>
      </c>
      <c r="AL777" s="27">
        <f t="shared" si="211"/>
        <v>1.8091664404595389</v>
      </c>
      <c r="AM777" s="27">
        <f t="shared" si="211"/>
        <v>1.8331907504895764</v>
      </c>
      <c r="AN777" s="27">
        <f t="shared" si="211"/>
        <v>1.8597044420320308</v>
      </c>
      <c r="AO777" s="27">
        <f t="shared" si="211"/>
        <v>1.882330973166122</v>
      </c>
      <c r="AP777" s="27">
        <f t="shared" si="211"/>
        <v>1.9055114819391912</v>
      </c>
      <c r="AQ777" s="27">
        <f t="shared" si="211"/>
        <v>1.929416392805523</v>
      </c>
      <c r="AR777" s="27">
        <f t="shared" si="211"/>
        <v>1.9542139795969686</v>
      </c>
      <c r="AS777" s="27">
        <f t="shared" si="211"/>
        <v>1.9784975867023906</v>
      </c>
      <c r="AT777" s="27">
        <f t="shared" si="211"/>
        <v>1.954019421357523</v>
      </c>
      <c r="AU777" s="27">
        <f t="shared" si="211"/>
        <v>1.9226171209422818</v>
      </c>
      <c r="AV777" s="27">
        <f t="shared" si="211"/>
        <v>1.8937902246599378</v>
      </c>
      <c r="AW777" s="27">
        <f t="shared" si="211"/>
        <v>1.8632470082492709</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0.21223148573110692</v>
      </c>
      <c r="T778" s="27">
        <f t="shared" si="211"/>
        <v>0.21490865118526423</v>
      </c>
      <c r="U778" s="27">
        <f t="shared" si="211"/>
        <v>0.21486429206202268</v>
      </c>
      <c r="V778" s="27">
        <f t="shared" si="211"/>
        <v>0.21414406869124558</v>
      </c>
      <c r="W778" s="27">
        <f t="shared" si="211"/>
        <v>0.21397208004190377</v>
      </c>
      <c r="X778" s="27">
        <f t="shared" si="211"/>
        <v>0.21447191014023859</v>
      </c>
      <c r="Y778" s="27">
        <f t="shared" si="211"/>
        <v>0.21534620286207215</v>
      </c>
      <c r="Z778" s="27">
        <f t="shared" si="211"/>
        <v>0.21664390921985571</v>
      </c>
      <c r="AA778" s="27">
        <f t="shared" si="211"/>
        <v>0.21779052553414435</v>
      </c>
      <c r="AB778" s="27">
        <f t="shared" si="211"/>
        <v>0.21930891073299619</v>
      </c>
      <c r="AC778" s="27">
        <f t="shared" si="211"/>
        <v>0.22071903806656873</v>
      </c>
      <c r="AD778" s="27">
        <f t="shared" si="211"/>
        <v>0.22320616007272054</v>
      </c>
      <c r="AE778" s="27">
        <f t="shared" si="211"/>
        <v>0.22595811866629489</v>
      </c>
      <c r="AF778" s="27">
        <f t="shared" si="211"/>
        <v>0.22892550407930479</v>
      </c>
      <c r="AG778" s="27">
        <f t="shared" si="211"/>
        <v>0.23274365022679747</v>
      </c>
      <c r="AH778" s="27">
        <f t="shared" si="211"/>
        <v>0.23595688903604636</v>
      </c>
      <c r="AI778" s="27">
        <f t="shared" si="211"/>
        <v>0.2396112518501094</v>
      </c>
      <c r="AJ778" s="27">
        <f t="shared" si="211"/>
        <v>0.2438123258140929</v>
      </c>
      <c r="AK778" s="27">
        <f t="shared" si="211"/>
        <v>0.24728900859595659</v>
      </c>
      <c r="AL778" s="27">
        <f t="shared" si="211"/>
        <v>0.25068104128939345</v>
      </c>
      <c r="AM778" s="27">
        <f t="shared" si="211"/>
        <v>0.25400988871874292</v>
      </c>
      <c r="AN778" s="27">
        <f t="shared" si="211"/>
        <v>0.25768366889487748</v>
      </c>
      <c r="AO778" s="27">
        <f t="shared" si="211"/>
        <v>0.26081883780947451</v>
      </c>
      <c r="AP778" s="27">
        <f t="shared" si="211"/>
        <v>0.26403076676575937</v>
      </c>
      <c r="AQ778" s="27">
        <f t="shared" ref="AQ778:AW778" si="212">AQ1392</f>
        <v>0.26734307005300151</v>
      </c>
      <c r="AR778" s="27">
        <f t="shared" si="212"/>
        <v>0.27077906396673163</v>
      </c>
      <c r="AS778" s="27">
        <f t="shared" si="212"/>
        <v>0.2741438400201186</v>
      </c>
      <c r="AT778" s="27">
        <f t="shared" si="212"/>
        <v>0.27075210566098096</v>
      </c>
      <c r="AU778" s="27">
        <f t="shared" si="212"/>
        <v>0.26640095189705443</v>
      </c>
      <c r="AV778" s="27">
        <f t="shared" si="212"/>
        <v>0.26240665031396532</v>
      </c>
      <c r="AW778" s="27">
        <f t="shared" si="212"/>
        <v>0.2581745326254411</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7.4046195421518561</v>
      </c>
      <c r="T779" s="93">
        <f>IF('Net zero activities &amp; levers'!$C$10="Off",'Activity data'!AM5*EF!$H18*kgtoGg,IF('Net zero activities &amp; levers'!$C$10="On",'Net zero Activity data'!AM5*'Net zero supporting data'!K190*kgtoGg,"ERROR"))</f>
        <v>7.4833894882265142</v>
      </c>
      <c r="U779" s="93">
        <f>IF('Net zero activities &amp; levers'!$C$10="Off",'Activity data'!AN5*EF!$H18*kgtoGg,IF('Net zero activities &amp; levers'!$C$10="On",'Net zero Activity data'!AN5*'Net zero supporting data'!L190*kgtoGg,"ERROR"))</f>
        <v>7.5342455797617154</v>
      </c>
      <c r="V779" s="93">
        <f>IF('Net zero activities &amp; levers'!$C$10="Off",'Activity data'!AO5*EF!$H18*kgtoGg,IF('Net zero activities &amp; levers'!$C$10="On",'Net zero Activity data'!AO5*'Net zero supporting data'!M190*kgtoGg,"ERROR"))</f>
        <v>7.5787887199186921</v>
      </c>
      <c r="W779" s="93">
        <f>IF('Net zero activities &amp; levers'!$C$10="Off",'Activity data'!AP5*EF!$H18*kgtoGg,IF('Net zero activities &amp; levers'!$C$10="On",'Net zero Activity data'!AP5*'Net zero supporting data'!N190*kgtoGg,"ERROR"))</f>
        <v>7.6306973712494122</v>
      </c>
      <c r="X779" s="93">
        <f>IF('Net zero activities &amp; levers'!$C$10="Off",'Activity data'!AQ5*EF!$H18*kgtoGg,IF('Net zero activities &amp; levers'!$C$10="On",'Net zero Activity data'!AQ5*'Net zero supporting data'!O190*kgtoGg,"ERROR"))</f>
        <v>7.6917026782754139</v>
      </c>
      <c r="Y779" s="93">
        <f>IF('Net zero activities &amp; levers'!$C$10="Off",'Activity data'!AR5*EF!$H18*kgtoGg,IF('Net zero activities &amp; levers'!$C$10="On",'Net zero Activity data'!AR5*'Net zero supporting data'!P190*kgtoGg,"ERROR"))</f>
        <v>7.7526372365789742</v>
      </c>
      <c r="Z779" s="93">
        <f>IF('Net zero activities &amp; levers'!$C$10="Off",'Activity data'!AS5*EF!$H18*kgtoGg,IF('Net zero activities &amp; levers'!$C$10="On",'Net zero Activity data'!AS5*'Net zero supporting data'!Q190*kgtoGg,"ERROR"))</f>
        <v>7.8202225518529671</v>
      </c>
      <c r="AA779" s="93">
        <f>IF('Net zero activities &amp; levers'!$C$10="Off",'Activity data'!AT5*EF!$H18*kgtoGg,IF('Net zero activities &amp; levers'!$C$10="On",'Net zero Activity data'!AT5*'Net zero supporting data'!R190*kgtoGg,"ERROR"))</f>
        <v>7.887640149546697</v>
      </c>
      <c r="AB779" s="93">
        <f>IF('Net zero activities &amp; levers'!$C$10="Off",'Activity data'!AU5*EF!$H18*kgtoGg,IF('Net zero activities &amp; levers'!$C$10="On",'Net zero Activity data'!AU5*'Net zero supporting data'!S190*kgtoGg,"ERROR"))</f>
        <v>7.9613204880830315</v>
      </c>
      <c r="AC779" s="93">
        <f>IF('Net zero activities &amp; levers'!$C$10="Off",'Activity data'!AV5*EF!$H18*kgtoGg,IF('Net zero activities &amp; levers'!$C$10="On",'Net zero Activity data'!AV5*'Net zero supporting data'!T190*kgtoGg,"ERROR"))</f>
        <v>8.0353993798900643</v>
      </c>
      <c r="AD779" s="93">
        <f>IF('Net zero activities &amp; levers'!$C$10="Off",'Activity data'!AW5*EF!$H18*kgtoGg,IF('Net zero activities &amp; levers'!$C$10="On",'Net zero Activity data'!AW5*'Net zero supporting data'!U190*kgtoGg,"ERROR"))</f>
        <v>8.1202338720603002</v>
      </c>
      <c r="AE779" s="93">
        <f>IF('Net zero activities &amp; levers'!$C$10="Off",'Activity data'!AX5*EF!$H18*kgtoGg,IF('Net zero activities &amp; levers'!$C$10="On",'Net zero Activity data'!AX5*'Net zero supporting data'!V190*kgtoGg,"ERROR"))</f>
        <v>8.2106583355443536</v>
      </c>
      <c r="AF779" s="93">
        <f>IF('Net zero activities &amp; levers'!$C$10="Off",'Activity data'!AY5*EF!$H18*kgtoGg,IF('Net zero activities &amp; levers'!$C$10="On",'Net zero Activity data'!AY5*'Net zero supporting data'!W190*kgtoGg,"ERROR"))</f>
        <v>8.3061946320219384</v>
      </c>
      <c r="AG779" s="93">
        <f>IF('Net zero activities &amp; levers'!$C$10="Off",'Activity data'!AZ5*EF!$H18*kgtoGg,IF('Net zero activities &amp; levers'!$C$10="On",'Net zero Activity data'!AZ5*'Net zero supporting data'!X190*kgtoGg,"ERROR"))</f>
        <v>8.4155659012748671</v>
      </c>
      <c r="AH779" s="93">
        <f>IF('Net zero activities &amp; levers'!$C$10="Off",'Activity data'!BA5*EF!$H18*kgtoGg,IF('Net zero activities &amp; levers'!$C$10="On",'Net zero Activity data'!BA5*'Net zero supporting data'!Y190*kgtoGg,"ERROR"))</f>
        <v>8.5193954449678522</v>
      </c>
      <c r="AI779" s="93">
        <f>IF('Net zero activities &amp; levers'!$C$10="Off",'Activity data'!BB5*EF!$H18*kgtoGg,IF('Net zero activities &amp; levers'!$C$10="On",'Net zero Activity data'!BB5*'Net zero supporting data'!Z190*kgtoGg,"ERROR"))</f>
        <v>8.627306193094169</v>
      </c>
      <c r="AJ779" s="93">
        <f>IF('Net zero activities &amp; levers'!$C$10="Off",'Activity data'!BC5*EF!$H18*kgtoGg,IF('Net zero activities &amp; levers'!$C$10="On",'Net zero Activity data'!BC5*'Net zero supporting data'!AA190*kgtoGg,"ERROR"))</f>
        <v>8.745646768527358</v>
      </c>
      <c r="AK779" s="93">
        <f>IF('Net zero activities &amp; levers'!$C$10="Off",'Activity data'!BD5*EF!$H18*kgtoGg,IF('Net zero activities &amp; levers'!$C$10="On",'Net zero Activity data'!BD5*'Net zero supporting data'!AB190*kgtoGg,"ERROR"))</f>
        <v>8.8565885696140008</v>
      </c>
      <c r="AL779" s="93">
        <f>IF('Net zero activities &amp; levers'!$C$10="Off",'Activity data'!BE5*EF!$H18*kgtoGg,IF('Net zero activities &amp; levers'!$C$10="On",'Net zero Activity data'!BE5*'Net zero supporting data'!AC190*kgtoGg,"ERROR"))</f>
        <v>8.9690164377539467</v>
      </c>
      <c r="AM779" s="93">
        <f>IF('Net zero activities &amp; levers'!$C$10="Off",'Activity data'!BF5*EF!$H18*kgtoGg,IF('Net zero activities &amp; levers'!$C$10="On",'Net zero Activity data'!BF5*'Net zero supporting data'!AD190*kgtoGg,"ERROR"))</f>
        <v>9.0832375607624591</v>
      </c>
      <c r="AN779" s="93">
        <f>IF('Net zero activities &amp; levers'!$C$10="Off",'Activity data'!BG5*EF!$H18*kgtoGg,IF('Net zero activities &amp; levers'!$C$10="On",'Net zero Activity data'!BG5*'Net zero supporting data'!AE190*kgtoGg,"ERROR"))</f>
        <v>9.2011172209463741</v>
      </c>
      <c r="AO779" s="93">
        <f>IF('Net zero activities &amp; levers'!$C$10="Off",'Activity data'!BH5*EF!$H18*kgtoGg,IF('Net zero activities &amp; levers'!$C$10="On",'Net zero Activity data'!BH5*'Net zero supporting data'!AF190*kgtoGg,"ERROR"))</f>
        <v>9.3137200267376201</v>
      </c>
      <c r="AP779" s="93">
        <f>IF('Net zero activities &amp; levers'!$C$10="Off",'Activity data'!BI5*EF!$H18*kgtoGg,IF('Net zero activities &amp; levers'!$C$10="On",'Net zero Activity data'!BI5*'Net zero supporting data'!AG190*kgtoGg,"ERROR"))</f>
        <v>9.430247400651222</v>
      </c>
      <c r="AQ779" s="93">
        <f>IF('Net zero activities &amp; levers'!$C$10="Off",'Activity data'!BJ5*EF!$H18*kgtoGg,IF('Net zero activities &amp; levers'!$C$10="On",'Net zero Activity data'!BJ5*'Net zero supporting data'!AH190*kgtoGg,"ERROR"))</f>
        <v>9.5511807883178133</v>
      </c>
      <c r="AR779" s="93">
        <f>IF('Net zero activities &amp; levers'!$C$10="Off",'Activity data'!BK5*EF!$H18*kgtoGg,IF('Net zero activities &amp; levers'!$C$10="On",'Net zero Activity data'!BK5*'Net zero supporting data'!AI190*kgtoGg,"ERROR"))</f>
        <v>9.6770247868368919</v>
      </c>
      <c r="AS779" s="93">
        <f>IF('Net zero activities &amp; levers'!$C$10="Off",'Activity data'!BL5*EF!$H18*kgtoGg,IF('Net zero activities &amp; levers'!$C$10="On",'Net zero Activity data'!BL5*'Net zero supporting data'!AJ190*kgtoGg,"ERROR"))</f>
        <v>9.8004676763058374</v>
      </c>
      <c r="AT779" s="93">
        <f>IF('Net zero activities &amp; levers'!$C$10="Off",'Activity data'!BM5*EF!$H18*kgtoGg,IF('Net zero activities &amp; levers'!$C$10="On",'Net zero Activity data'!BM5*'Net zero supporting data'!AK190*kgtoGg,"ERROR"))</f>
        <v>9.8159190203362741</v>
      </c>
      <c r="AU779" s="93">
        <f>IF('Net zero activities &amp; levers'!$C$10="Off",'Activity data'!BN5*EF!$H18*kgtoGg,IF('Net zero activities &amp; levers'!$C$10="On",'Net zero Activity data'!BN5*'Net zero supporting data'!AL190*kgtoGg,"ERROR"))</f>
        <v>9.8150974974465104</v>
      </c>
      <c r="AV779" s="93">
        <f>IF('Net zero activities &amp; levers'!$C$10="Off",'Activity data'!BO5*EF!$H18*kgtoGg,IF('Net zero activities &amp; levers'!$C$10="On",'Net zero Activity data'!BO5*'Net zero supporting data'!AM190*kgtoGg,"ERROR"))</f>
        <v>9.8195614708241035</v>
      </c>
      <c r="AW779" s="93">
        <f>IF('Net zero activities &amp; levers'!$C$10="Off",'Activity data'!BP5*EF!$H18*kgtoGg,IF('Net zero activities &amp; levers'!$C$10="On",'Net zero Activity data'!BP5*'Net zero supporting data'!AN190*kgtoGg,"ERROR"))</f>
        <v>9.8193330676312982</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2.1096314921444392</v>
      </c>
      <c r="T780" s="93">
        <f>IF('Net zero activities &amp; levers'!$C$10="Off",'Activity data'!AM6*EF!$H19*kgtoGg,IF('Net zero activities &amp; levers'!$C$10="On",'Net zero Activity data'!AM6*'Net zero supporting data'!K191*kgtoGg,"ERROR"))</f>
        <v>2.1320736389593615</v>
      </c>
      <c r="U780" s="93">
        <f>IF('Net zero activities &amp; levers'!$C$10="Off",'Activity data'!AN6*EF!$H19*kgtoGg,IF('Net zero activities &amp; levers'!$C$10="On",'Net zero Activity data'!AN6*'Net zero supporting data'!L191*kgtoGg,"ERROR"))</f>
        <v>2.1465629198277836</v>
      </c>
      <c r="V780" s="93">
        <f>IF('Net zero activities &amp; levers'!$C$10="Off",'Activity data'!AO6*EF!$H19*kgtoGg,IF('Net zero activities &amp; levers'!$C$10="On",'Net zero Activity data'!AO6*'Net zero supporting data'!M191*kgtoGg,"ERROR"))</f>
        <v>2.1592535936293507</v>
      </c>
      <c r="W780" s="93">
        <f>IF('Net zero activities &amp; levers'!$C$10="Off",'Activity data'!AP6*EF!$H19*kgtoGg,IF('Net zero activities &amp; levers'!$C$10="On",'Net zero Activity data'!AP6*'Net zero supporting data'!N191*kgtoGg,"ERROR"))</f>
        <v>2.1740427566563829</v>
      </c>
      <c r="X780" s="93">
        <f>IF('Net zero activities &amp; levers'!$C$10="Off",'Activity data'!AQ6*EF!$H19*kgtoGg,IF('Net zero activities &amp; levers'!$C$10="On",'Net zero Activity data'!AQ6*'Net zero supporting data'!O191*kgtoGg,"ERROR"))</f>
        <v>2.1914236249315668</v>
      </c>
      <c r="Y780" s="93">
        <f>IF('Net zero activities &amp; levers'!$C$10="Off",'Activity data'!AR6*EF!$H19*kgtoGg,IF('Net zero activities &amp; levers'!$C$10="On",'Net zero Activity data'!AR6*'Net zero supporting data'!P191*kgtoGg,"ERROR"))</f>
        <v>2.2087843363665458</v>
      </c>
      <c r="Z780" s="93">
        <f>IF('Net zero activities &amp; levers'!$C$10="Off",'Activity data'!AS6*EF!$H19*kgtoGg,IF('Net zero activities &amp; levers'!$C$10="On",'Net zero Activity data'!AS6*'Net zero supporting data'!Q191*kgtoGg,"ERROR"))</f>
        <v>2.2280398982082943</v>
      </c>
      <c r="AA780" s="93">
        <f>IF('Net zero activities &amp; levers'!$C$10="Off",'Activity data'!AT6*EF!$H19*kgtoGg,IF('Net zero activities &amp; levers'!$C$10="On",'Net zero Activity data'!AT6*'Net zero supporting data'!R191*kgtoGg,"ERROR"))</f>
        <v>2.2472476760569431</v>
      </c>
      <c r="AB780" s="93">
        <f>IF('Net zero activities &amp; levers'!$C$10="Off",'Activity data'!AU6*EF!$H19*kgtoGg,IF('Net zero activities &amp; levers'!$C$10="On",'Net zero Activity data'!AU6*'Net zero supporting data'!S191*kgtoGg,"ERROR"))</f>
        <v>2.2682397556152867</v>
      </c>
      <c r="AC780" s="93">
        <f>IF('Net zero activities &amp; levers'!$C$10="Off",'Activity data'!AV6*EF!$H19*kgtoGg,IF('Net zero activities &amp; levers'!$C$10="On",'Net zero Activity data'!AV6*'Net zero supporting data'!T191*kgtoGg,"ERROR"))</f>
        <v>2.289345385981524</v>
      </c>
      <c r="AD780" s="93">
        <f>IF('Net zero activities &amp; levers'!$C$10="Off",'Activity data'!AW6*EF!$H19*kgtoGg,IF('Net zero activities &amp; levers'!$C$10="On",'Net zero Activity data'!AW6*'Net zero supporting data'!U191*kgtoGg,"ERROR"))</f>
        <v>2.3135153673402695</v>
      </c>
      <c r="AE780" s="93">
        <f>IF('Net zero activities &amp; levers'!$C$10="Off",'Activity data'!AX6*EF!$H19*kgtoGg,IF('Net zero activities &amp; levers'!$C$10="On",'Net zero Activity data'!AX6*'Net zero supporting data'!V191*kgtoGg,"ERROR"))</f>
        <v>2.3392779733378202</v>
      </c>
      <c r="AF780" s="93">
        <f>IF('Net zero activities &amp; levers'!$C$10="Off",'Activity data'!AY6*EF!$H19*kgtoGg,IF('Net zero activities &amp; levers'!$C$10="On",'Net zero Activity data'!AY6*'Net zero supporting data'!W191*kgtoGg,"ERROR"))</f>
        <v>2.36649697879038</v>
      </c>
      <c r="AG780" s="93">
        <f>IF('Net zero activities &amp; levers'!$C$10="Off",'Activity data'!AZ6*EF!$H19*kgtoGg,IF('Net zero activities &amp; levers'!$C$10="On",'Net zero Activity data'!AZ6*'Net zero supporting data'!X191*kgtoGg,"ERROR"))</f>
        <v>2.3976576714685529</v>
      </c>
      <c r="AH780" s="93">
        <f>IF('Net zero activities &amp; levers'!$C$10="Off",'Activity data'!BA6*EF!$H19*kgtoGg,IF('Net zero activities &amp; levers'!$C$10="On",'Net zero Activity data'!BA6*'Net zero supporting data'!Y191*kgtoGg,"ERROR"))</f>
        <v>2.4272394850840642</v>
      </c>
      <c r="AI780" s="93">
        <f>IF('Net zero activities &amp; levers'!$C$10="Off",'Activity data'!BB6*EF!$H19*kgtoGg,IF('Net zero activities &amp; levers'!$C$10="On",'Net zero Activity data'!BB6*'Net zero supporting data'!Z191*kgtoGg,"ERROR"))</f>
        <v>2.4579840643689557</v>
      </c>
      <c r="AJ780" s="93">
        <f>IF('Net zero activities &amp; levers'!$C$10="Off",'Activity data'!BC6*EF!$H19*kgtoGg,IF('Net zero activities &amp; levers'!$C$10="On",'Net zero Activity data'!BC6*'Net zero supporting data'!AA191*kgtoGg,"ERROR"))</f>
        <v>2.4917001794659104</v>
      </c>
      <c r="AK780" s="93">
        <f>IF('Net zero activities &amp; levers'!$C$10="Off",'Activity data'!BD6*EF!$H19*kgtoGg,IF('Net zero activities &amp; levers'!$C$10="On",'Net zero Activity data'!BD6*'Net zero supporting data'!AB191*kgtoGg,"ERROR"))</f>
        <v>2.5233083284106681</v>
      </c>
      <c r="AL780" s="93">
        <f>IF('Net zero activities &amp; levers'!$C$10="Off",'Activity data'!BE6*EF!$H19*kgtoGg,IF('Net zero activities &amp; levers'!$C$10="On",'Net zero Activity data'!BE6*'Net zero supporting data'!AC191*kgtoGg,"ERROR"))</f>
        <v>2.5553398689742997</v>
      </c>
      <c r="AM780" s="93">
        <f>IF('Net zero activities &amp; levers'!$C$10="Off",'Activity data'!BF6*EF!$H19*kgtoGg,IF('Net zero activities &amp; levers'!$C$10="On",'Net zero Activity data'!BF6*'Net zero supporting data'!AD191*kgtoGg,"ERROR"))</f>
        <v>2.5878823212630548</v>
      </c>
      <c r="AN780" s="93">
        <f>IF('Net zero activities &amp; levers'!$C$10="Off",'Activity data'!BG6*EF!$H19*kgtoGg,IF('Net zero activities &amp; levers'!$C$10="On",'Net zero Activity data'!BG6*'Net zero supporting data'!AE191*kgtoGg,"ERROR"))</f>
        <v>2.6214671181579678</v>
      </c>
      <c r="AO780" s="93">
        <f>IF('Net zero activities &amp; levers'!$C$10="Off",'Activity data'!BH6*EF!$H19*kgtoGg,IF('Net zero activities &amp; levers'!$C$10="On",'Net zero Activity data'!BH6*'Net zero supporting data'!AF191*kgtoGg,"ERROR"))</f>
        <v>2.6535484997669414</v>
      </c>
      <c r="AP780" s="93">
        <f>IF('Net zero activities &amp; levers'!$C$10="Off",'Activity data'!BI6*EF!$H19*kgtoGg,IF('Net zero activities &amp; levers'!$C$10="On",'Net zero Activity data'!BI6*'Net zero supporting data'!AG191*kgtoGg,"ERROR"))</f>
        <v>2.6867480201886997</v>
      </c>
      <c r="AQ780" s="93">
        <f>IF('Net zero activities &amp; levers'!$C$10="Off",'Activity data'!BJ6*EF!$H19*kgtoGg,IF('Net zero activities &amp; levers'!$C$10="On",'Net zero Activity data'!BJ6*'Net zero supporting data'!AH191*kgtoGg,"ERROR"))</f>
        <v>2.7212028468844967</v>
      </c>
      <c r="AR780" s="93">
        <f>IF('Net zero activities &amp; levers'!$C$10="Off",'Activity data'!BK6*EF!$H19*kgtoGg,IF('Net zero activities &amp; levers'!$C$10="On",'Net zero Activity data'!BK6*'Net zero supporting data'!AI191*kgtoGg,"ERROR"))</f>
        <v>2.7570567433422304</v>
      </c>
      <c r="AS780" s="93">
        <f>IF('Net zero activities &amp; levers'!$C$10="Off",'Activity data'!BL6*EF!$H19*kgtoGg,IF('Net zero activities &amp; levers'!$C$10="On",'Net zero Activity data'!BL6*'Net zero supporting data'!AJ191*kgtoGg,"ERROR"))</f>
        <v>2.7922265458719244</v>
      </c>
      <c r="AT780" s="93">
        <f>IF('Net zero activities &amp; levers'!$C$10="Off",'Activity data'!BM6*EF!$H19*kgtoGg,IF('Net zero activities &amp; levers'!$C$10="On",'Net zero Activity data'!BM6*'Net zero supporting data'!AK191*kgtoGg,"ERROR"))</f>
        <v>2.7966287493581405</v>
      </c>
      <c r="AU780" s="93">
        <f>IF('Net zero activities &amp; levers'!$C$10="Off",'Activity data'!BN6*EF!$H19*kgtoGg,IF('Net zero activities &amp; levers'!$C$10="On",'Net zero Activity data'!BN6*'Net zero supporting data'!AL191*kgtoGg,"ERROR"))</f>
        <v>2.7963946913420741</v>
      </c>
      <c r="AV780" s="93">
        <f>IF('Net zero activities &amp; levers'!$C$10="Off",'Activity data'!BO6*EF!$H19*kgtoGg,IF('Net zero activities &amp; levers'!$C$10="On",'Net zero Activity data'!BO6*'Net zero supporting data'!AM191*kgtoGg,"ERROR"))</f>
        <v>2.7976665107466849</v>
      </c>
      <c r="AW780" s="93">
        <f>IF('Net zero activities &amp; levers'!$C$10="Off",'Activity data'!BP6*EF!$H19*kgtoGg,IF('Net zero activities &amp; levers'!$C$10="On",'Net zero Activity data'!BP6*'Net zero supporting data'!AN191*kgtoGg,"ERROR"))</f>
        <v>2.7976014369686593</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0.43571951838874362</v>
      </c>
      <c r="T781" s="27">
        <f t="shared" si="213"/>
        <v>0.44035467928685268</v>
      </c>
      <c r="U781" s="27">
        <f t="shared" si="213"/>
        <v>0.44334726946447206</v>
      </c>
      <c r="V781" s="27">
        <f t="shared" si="213"/>
        <v>0.44596837855268867</v>
      </c>
      <c r="W781" s="27">
        <f t="shared" si="213"/>
        <v>0.44902290585544563</v>
      </c>
      <c r="X781" s="27">
        <f t="shared" si="213"/>
        <v>0.45261271932867114</v>
      </c>
      <c r="Y781" s="27">
        <f t="shared" si="213"/>
        <v>0.45619836964414207</v>
      </c>
      <c r="Z781" s="27">
        <f t="shared" si="213"/>
        <v>0.46017537897645111</v>
      </c>
      <c r="AA781" s="27">
        <f t="shared" si="213"/>
        <v>0.46414251908821719</v>
      </c>
      <c r="AB781" s="27">
        <f t="shared" si="213"/>
        <v>0.46847818568648275</v>
      </c>
      <c r="AC781" s="27">
        <f t="shared" si="213"/>
        <v>0.47283730486569064</v>
      </c>
      <c r="AD781" s="27">
        <f t="shared" si="213"/>
        <v>0.47782932962276903</v>
      </c>
      <c r="AE781" s="27">
        <f t="shared" si="213"/>
        <v>0.48315029222666028</v>
      </c>
      <c r="AF781" s="27">
        <f t="shared" si="213"/>
        <v>0.48877205697134296</v>
      </c>
      <c r="AG781" s="27">
        <f t="shared" si="213"/>
        <v>0.49520793075164554</v>
      </c>
      <c r="AH781" s="27">
        <f t="shared" si="213"/>
        <v>0.50131770567186829</v>
      </c>
      <c r="AI781" s="27">
        <f t="shared" si="213"/>
        <v>0.50766763613553445</v>
      </c>
      <c r="AJ781" s="27">
        <f t="shared" si="213"/>
        <v>0.51463130229556664</v>
      </c>
      <c r="AK781" s="27">
        <f t="shared" si="213"/>
        <v>0.52115959289354707</v>
      </c>
      <c r="AL781" s="27">
        <f t="shared" si="213"/>
        <v>0.52777533003987098</v>
      </c>
      <c r="AM781" s="27">
        <f t="shared" si="213"/>
        <v>0.53449658998088179</v>
      </c>
      <c r="AN781" s="27">
        <f t="shared" si="213"/>
        <v>0.54143313391413539</v>
      </c>
      <c r="AO781" s="27">
        <f t="shared" si="213"/>
        <v>0.54805916514089648</v>
      </c>
      <c r="AP781" s="27">
        <f t="shared" si="213"/>
        <v>0.55491613475988966</v>
      </c>
      <c r="AQ781" s="27">
        <f t="shared" si="213"/>
        <v>0.56203237309343868</v>
      </c>
      <c r="AR781" s="27">
        <f t="shared" si="213"/>
        <v>0.5694375727954224</v>
      </c>
      <c r="AS781" s="27">
        <f t="shared" si="213"/>
        <v>0.57670148096001295</v>
      </c>
      <c r="AT781" s="27">
        <f t="shared" si="213"/>
        <v>0.57761070420113625</v>
      </c>
      <c r="AU781" s="27">
        <f t="shared" si="213"/>
        <v>0.57756236227676927</v>
      </c>
      <c r="AV781" s="27">
        <f t="shared" si="213"/>
        <v>0.57782504158380354</v>
      </c>
      <c r="AW781" s="27">
        <f t="shared" si="213"/>
        <v>0.57781160136197973</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7.615946366368484E-2</v>
      </c>
      <c r="T782" s="27">
        <f t="shared" si="214"/>
        <v>7.7391533409946547E-2</v>
      </c>
      <c r="U782" s="27">
        <f t="shared" si="214"/>
        <v>7.7658293559970212E-2</v>
      </c>
      <c r="V782" s="27">
        <f t="shared" si="214"/>
        <v>7.7675252172538387E-2</v>
      </c>
      <c r="W782" s="27">
        <f t="shared" si="214"/>
        <v>7.7873458630094372E-2</v>
      </c>
      <c r="X782" s="27">
        <f t="shared" si="214"/>
        <v>7.8298102464037178E-2</v>
      </c>
      <c r="Y782" s="27">
        <f t="shared" si="214"/>
        <v>7.8819552468321966E-2</v>
      </c>
      <c r="Z782" s="27">
        <f t="shared" si="214"/>
        <v>7.9482676581567518E-2</v>
      </c>
      <c r="AA782" s="27">
        <f t="shared" si="214"/>
        <v>8.0084749931794041E-2</v>
      </c>
      <c r="AB782" s="27">
        <f t="shared" si="214"/>
        <v>8.0811462799247516E-2</v>
      </c>
      <c r="AC782" s="27">
        <f t="shared" si="214"/>
        <v>8.14929836859066E-2</v>
      </c>
      <c r="AD782" s="27">
        <f t="shared" si="214"/>
        <v>8.183793215244331E-2</v>
      </c>
      <c r="AE782" s="27">
        <f t="shared" si="214"/>
        <v>8.2241131726828398E-2</v>
      </c>
      <c r="AF782" s="27">
        <f t="shared" si="214"/>
        <v>8.2682741716636352E-2</v>
      </c>
      <c r="AG782" s="27">
        <f t="shared" si="214"/>
        <v>8.3379171649412123E-2</v>
      </c>
      <c r="AH782" s="27">
        <f t="shared" si="214"/>
        <v>8.3825171279243701E-2</v>
      </c>
      <c r="AI782" s="27">
        <f t="shared" si="214"/>
        <v>8.4363076194934383E-2</v>
      </c>
      <c r="AJ782" s="27">
        <f t="shared" si="214"/>
        <v>8.5040385108283129E-2</v>
      </c>
      <c r="AK782" s="27">
        <f t="shared" si="214"/>
        <v>8.5428615601358865E-2</v>
      </c>
      <c r="AL782" s="27">
        <f t="shared" si="214"/>
        <v>8.5744184207767651E-2</v>
      </c>
      <c r="AM782" s="27">
        <f t="shared" si="214"/>
        <v>8.5993941955073358E-2</v>
      </c>
      <c r="AN782" s="27">
        <f t="shared" si="214"/>
        <v>8.6735954425739129E-2</v>
      </c>
      <c r="AO782" s="27">
        <f t="shared" si="214"/>
        <v>8.7276800597416201E-2</v>
      </c>
      <c r="AP782" s="27">
        <f t="shared" si="214"/>
        <v>8.7815962181331475E-2</v>
      </c>
      <c r="AQ782" s="27">
        <f t="shared" si="214"/>
        <v>8.8359956229312392E-2</v>
      </c>
      <c r="AR782" s="27">
        <f t="shared" si="214"/>
        <v>8.8914972724679478E-2</v>
      </c>
      <c r="AS782" s="27">
        <f t="shared" si="214"/>
        <v>8.9406092640963095E-2</v>
      </c>
      <c r="AT782" s="27">
        <f t="shared" si="214"/>
        <v>8.7757575443135699E-2</v>
      </c>
      <c r="AU782" s="27">
        <f t="shared" si="214"/>
        <v>8.5810111568456568E-2</v>
      </c>
      <c r="AV782" s="27">
        <f t="shared" si="214"/>
        <v>8.3975808498172863E-2</v>
      </c>
      <c r="AW782" s="27">
        <f t="shared" si="214"/>
        <v>8.2070908389478128E-2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5.5944129053042968E-2</v>
      </c>
      <c r="T783" s="27">
        <f t="shared" si="215"/>
        <v>5.6849165217577838E-2</v>
      </c>
      <c r="U783" s="27">
        <f t="shared" si="215"/>
        <v>5.7045118071513815E-2</v>
      </c>
      <c r="V783" s="27">
        <f t="shared" si="215"/>
        <v>5.7057575286473525E-2</v>
      </c>
      <c r="W783" s="27">
        <f t="shared" si="215"/>
        <v>5.7203170949930729E-2</v>
      </c>
      <c r="X783" s="27">
        <f t="shared" si="215"/>
        <v>5.7515099741243927E-2</v>
      </c>
      <c r="Y783" s="27">
        <f t="shared" si="215"/>
        <v>5.7898139023968405E-2</v>
      </c>
      <c r="Z783" s="27">
        <f t="shared" si="215"/>
        <v>5.8385247246439821E-2</v>
      </c>
      <c r="AA783" s="27">
        <f t="shared" si="215"/>
        <v>5.8827509672987485E-2</v>
      </c>
      <c r="AB783" s="27">
        <f t="shared" si="215"/>
        <v>5.9361328012634086E-2</v>
      </c>
      <c r="AC783" s="27">
        <f t="shared" si="215"/>
        <v>5.9861949873680376E-2</v>
      </c>
      <c r="AD783" s="27">
        <f t="shared" si="215"/>
        <v>6.0115337182364649E-2</v>
      </c>
      <c r="AE783" s="27">
        <f t="shared" si="215"/>
        <v>6.0411513756337638E-2</v>
      </c>
      <c r="AF783" s="27">
        <f t="shared" si="215"/>
        <v>6.073590530365771E-2</v>
      </c>
      <c r="AG783" s="27">
        <f t="shared" si="215"/>
        <v>6.1247478838466964E-2</v>
      </c>
      <c r="AH783" s="27">
        <f t="shared" si="215"/>
        <v>6.157509486474428E-2</v>
      </c>
      <c r="AI783" s="27">
        <f t="shared" si="215"/>
        <v>6.1970221360836131E-2</v>
      </c>
      <c r="AJ783" s="27">
        <f t="shared" si="215"/>
        <v>6.2467749250797192E-2</v>
      </c>
      <c r="AK783" s="27">
        <f t="shared" si="215"/>
        <v>6.2752930051214392E-2</v>
      </c>
      <c r="AL783" s="27">
        <f t="shared" si="215"/>
        <v>6.2984735922642046E-2</v>
      </c>
      <c r="AM783" s="27">
        <f t="shared" si="215"/>
        <v>6.3168199394876681E-2</v>
      </c>
      <c r="AN783" s="27">
        <f t="shared" si="215"/>
        <v>6.3713256298129115E-2</v>
      </c>
      <c r="AO783" s="27">
        <f t="shared" si="215"/>
        <v>6.4110543339957013E-2</v>
      </c>
      <c r="AP783" s="27">
        <f t="shared" si="215"/>
        <v>6.4506592941411631E-2</v>
      </c>
      <c r="AQ783" s="27">
        <f t="shared" si="215"/>
        <v>6.4906192305171875E-2</v>
      </c>
      <c r="AR783" s="27">
        <f t="shared" si="215"/>
        <v>6.5313888380613E-2</v>
      </c>
      <c r="AS783" s="27">
        <f t="shared" si="215"/>
        <v>6.5674648221286505E-2</v>
      </c>
      <c r="AT783" s="27">
        <f t="shared" si="215"/>
        <v>6.4463704046723053E-2</v>
      </c>
      <c r="AU783" s="27">
        <f t="shared" si="215"/>
        <v>6.3033163899902933E-2</v>
      </c>
      <c r="AV783" s="27">
        <f t="shared" si="215"/>
        <v>6.1685747797558775E-2</v>
      </c>
      <c r="AW783" s="27">
        <f t="shared" si="215"/>
        <v>6.0286473532910972E-2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0.52286962702415485</v>
      </c>
      <c r="T784" s="93">
        <f>IF('Net zero activities &amp; levers'!$C$10="Off",'Activity data'!AM10*EF!$H23*kgtoGg,IF('Net zero activities &amp; levers'!$C$10="On",'Net zero Activity data'!AM10*'Net zero supporting data'!K192*kgtoGg,"ERROR"))</f>
        <v>0.54412948178544618</v>
      </c>
      <c r="U784" s="93">
        <f>IF('Net zero activities &amp; levers'!$C$10="Off",'Activity data'!AN10*EF!$H23*kgtoGg,IF('Net zero activities &amp; levers'!$C$10="On",'Net zero Activity data'!AN10*'Net zero supporting data'!L192*kgtoGg,"ERROR"))</f>
        <v>0.55897912888628398</v>
      </c>
      <c r="V784" s="93">
        <f>IF('Net zero activities &amp; levers'!$C$10="Off",'Activity data'!AO10*EF!$H23*kgtoGg,IF('Net zero activities &amp; levers'!$C$10="On",'Net zero Activity data'!AO10*'Net zero supporting data'!M192*kgtoGg,"ERROR"))</f>
        <v>0.57221762538202869</v>
      </c>
      <c r="W784" s="93">
        <f>IF('Net zero activities &amp; levers'!$C$10="Off",'Activity data'!AP10*EF!$H23*kgtoGg,IF('Net zero activities &amp; levers'!$C$10="On",'Net zero Activity data'!AP10*'Net zero supporting data'!N192*kgtoGg,"ERROR"))</f>
        <v>0.58697775142863484</v>
      </c>
      <c r="X784" s="93">
        <f>IF('Net zero activities &amp; levers'!$C$10="Off",'Activity data'!AQ10*EF!$H23*kgtoGg,IF('Net zero activities &amp; levers'!$C$10="On",'Net zero Activity data'!AQ10*'Net zero supporting data'!O192*kgtoGg,"ERROR"))</f>
        <v>0.60371186310957092</v>
      </c>
      <c r="Y784" s="93">
        <f>IF('Net zero activities &amp; levers'!$C$10="Off",'Activity data'!AR10*EF!$H23*kgtoGg,IF('Net zero activities &amp; levers'!$C$10="On",'Net zero Activity data'!AR10*'Net zero supporting data'!P192*kgtoGg,"ERROR"))</f>
        <v>0.62152751133509232</v>
      </c>
      <c r="Z784" s="93">
        <f>IF('Net zero activities &amp; levers'!$C$10="Off",'Activity data'!AS10*EF!$H23*kgtoGg,IF('Net zero activities &amp; levers'!$C$10="On",'Net zero Activity data'!AS10*'Net zero supporting data'!Q192*kgtoGg,"ERROR"))</f>
        <v>0.64085025366994364</v>
      </c>
      <c r="AA784" s="93">
        <f>IF('Net zero activities &amp; levers'!$C$10="Off",'Activity data'!AT10*EF!$H23*kgtoGg,IF('Net zero activities &amp; levers'!$C$10="On",'Net zero Activity data'!AT10*'Net zero supporting data'!R192*kgtoGg,"ERROR"))</f>
        <v>0.66009856929980304</v>
      </c>
      <c r="AB784" s="93">
        <f>IF('Net zero activities &amp; levers'!$C$10="Off",'Activity data'!AU10*EF!$H23*kgtoGg,IF('Net zero activities &amp; levers'!$C$10="On",'Net zero Activity data'!AU10*'Net zero supporting data'!S192*kgtoGg,"ERROR"))</f>
        <v>0.68081773464147688</v>
      </c>
      <c r="AC784" s="93">
        <f>IF('Net zero activities &amp; levers'!$C$10="Off",'Activity data'!AV10*EF!$H23*kgtoGg,IF('Net zero activities &amp; levers'!$C$10="On",'Net zero Activity data'!AV10*'Net zero supporting data'!T192*kgtoGg,"ERROR"))</f>
        <v>0.70162871909164637</v>
      </c>
      <c r="AD784" s="93">
        <f>IF('Net zero activities &amp; levers'!$C$10="Off",'Activity data'!AW10*EF!$H23*kgtoGg,IF('Net zero activities &amp; levers'!$C$10="On",'Net zero Activity data'!AW10*'Net zero supporting data'!U192*kgtoGg,"ERROR"))</f>
        <v>0.72796501494461918</v>
      </c>
      <c r="AE784" s="93">
        <f>IF('Net zero activities &amp; levers'!$C$10="Off",'Activity data'!AX10*EF!$H23*kgtoGg,IF('Net zero activities &amp; levers'!$C$10="On",'Net zero Activity data'!AX10*'Net zero supporting data'!V192*kgtoGg,"ERROR"))</f>
        <v>0.7558582967991917</v>
      </c>
      <c r="AF784" s="93">
        <f>IF('Net zero activities &amp; levers'!$C$10="Off",'Activity data'!AY10*EF!$H23*kgtoGg,IF('Net zero activities &amp; levers'!$C$10="On",'Net zero Activity data'!AY10*'Net zero supporting data'!W192*kgtoGg,"ERROR"))</f>
        <v>0.7852307319832883</v>
      </c>
      <c r="AG784" s="93">
        <f>IF('Net zero activities &amp; levers'!$C$10="Off",'Activity data'!AZ10*EF!$H23*kgtoGg,IF('Net zero activities &amp; levers'!$C$10="On",'Net zero Activity data'!AZ10*'Net zero supporting data'!X192*kgtoGg,"ERROR"))</f>
        <v>0.81830574874483564</v>
      </c>
      <c r="AH784" s="93">
        <f>IF('Net zero activities &amp; levers'!$C$10="Off",'Activity data'!BA10*EF!$H23*kgtoGg,IF('Net zero activities &amp; levers'!$C$10="On",'Net zero Activity data'!BA10*'Net zero supporting data'!Y192*kgtoGg,"ERROR"))</f>
        <v>0.85027877301240928</v>
      </c>
      <c r="AI784" s="93">
        <f>IF('Net zero activities &amp; levers'!$C$10="Off",'Activity data'!BB10*EF!$H23*kgtoGg,IF('Net zero activities &amp; levers'!$C$10="On",'Net zero Activity data'!BB10*'Net zero supporting data'!Z192*kgtoGg,"ERROR"))</f>
        <v>0.88456582508044801</v>
      </c>
      <c r="AJ784" s="93">
        <f>IF('Net zero activities &amp; levers'!$C$10="Off",'Activity data'!BC10*EF!$H23*kgtoGg,IF('Net zero activities &amp; levers'!$C$10="On",'Net zero Activity data'!BC10*'Net zero supporting data'!AA192*kgtoGg,"ERROR"))</f>
        <v>0.92185922096781137</v>
      </c>
      <c r="AK784" s="93">
        <f>IF('Net zero activities &amp; levers'!$C$10="Off",'Activity data'!BD10*EF!$H23*kgtoGg,IF('Net zero activities &amp; levers'!$C$10="On",'Net zero Activity data'!BD10*'Net zero supporting data'!AB192*kgtoGg,"ERROR"))</f>
        <v>0.95759973684673139</v>
      </c>
      <c r="AL784" s="93">
        <f>IF('Net zero activities &amp; levers'!$C$10="Off",'Activity data'!BE10*EF!$H23*kgtoGg,IF('Net zero activities &amp; levers'!$C$10="On",'Net zero Activity data'!BE10*'Net zero supporting data'!AC192*kgtoGg,"ERROR"))</f>
        <v>0.99406592200897448</v>
      </c>
      <c r="AM784" s="93">
        <f>IF('Net zero activities &amp; levers'!$C$10="Off",'Activity data'!BF10*EF!$H23*kgtoGg,IF('Net zero activities &amp; levers'!$C$10="On",'Net zero Activity data'!BF10*'Net zero supporting data'!AD192*kgtoGg,"ERROR"))</f>
        <v>1.0313497634238211</v>
      </c>
      <c r="AN784" s="93">
        <f>IF('Net zero activities &amp; levers'!$C$10="Off",'Activity data'!BG10*EF!$H23*kgtoGg,IF('Net zero activities &amp; levers'!$C$10="On",'Net zero Activity data'!BG10*'Net zero supporting data'!AE192*kgtoGg,"ERROR"))</f>
        <v>1.0695997979763594</v>
      </c>
      <c r="AO784" s="93">
        <f>IF('Net zero activities &amp; levers'!$C$10="Off",'Activity data'!BH10*EF!$H23*kgtoGg,IF('Net zero activities &amp; levers'!$C$10="On",'Net zero Activity data'!BH10*'Net zero supporting data'!AF192*kgtoGg,"ERROR"))</f>
        <v>1.1067415080871619</v>
      </c>
      <c r="AP784" s="93">
        <f>IF('Net zero activities &amp; levers'!$C$10="Off",'Activity data'!BI10*EF!$H23*kgtoGg,IF('Net zero activities &amp; levers'!$C$10="On",'Net zero Activity data'!BI10*'Net zero supporting data'!AG192*kgtoGg,"ERROR"))</f>
        <v>1.1452298194592354</v>
      </c>
      <c r="AQ784" s="93">
        <f>IF('Net zero activities &amp; levers'!$C$10="Off",'Activity data'!BJ10*EF!$H23*kgtoGg,IF('Net zero activities &amp; levers'!$C$10="On",'Net zero Activity data'!BJ10*'Net zero supporting data'!AH192*kgtoGg,"ERROR"))</f>
        <v>1.185218557648545</v>
      </c>
      <c r="AR784" s="93">
        <f>IF('Net zero activities &amp; levers'!$C$10="Off",'Activity data'!BK10*EF!$H23*kgtoGg,IF('Net zero activities &amp; levers'!$C$10="On",'Net zero Activity data'!BK10*'Net zero supporting data'!AI192*kgtoGg,"ERROR"))</f>
        <v>1.2268713125051185</v>
      </c>
      <c r="AS784" s="93">
        <f>IF('Net zero activities &amp; levers'!$C$10="Off",'Activity data'!BL10*EF!$H23*kgtoGg,IF('Net zero activities &amp; levers'!$C$10="On",'Net zero Activity data'!BL10*'Net zero supporting data'!AJ192*kgtoGg,"ERROR"))</f>
        <v>1.2692152100845446</v>
      </c>
      <c r="AT784" s="93">
        <f>IF('Net zero activities &amp; levers'!$C$10="Off",'Activity data'!BM10*EF!$H23*kgtoGg,IF('Net zero activities &amp; levers'!$C$10="On",'Net zero Activity data'!BM10*'Net zero supporting data'!AK192*kgtoGg,"ERROR"))</f>
        <v>1.2819327760402979</v>
      </c>
      <c r="AU784" s="93">
        <f>IF('Net zero activities &amp; levers'!$C$10="Off",'Activity data'!BN10*EF!$H23*kgtoGg,IF('Net zero activities &amp; levers'!$C$10="On",'Net zero Activity data'!BN10*'Net zero supporting data'!AL192*kgtoGg,"ERROR"))</f>
        <v>1.2900474515194176</v>
      </c>
      <c r="AV784" s="93">
        <f>IF('Net zero activities &amp; levers'!$C$10="Off",'Activity data'!BO10*EF!$H23*kgtoGg,IF('Net zero activities &amp; levers'!$C$10="On",'Net zero Activity data'!BO10*'Net zero supporting data'!AM192*kgtoGg,"ERROR"))</f>
        <v>1.2995346724155679</v>
      </c>
      <c r="AW784" s="93">
        <f>IF('Net zero activities &amp; levers'!$C$10="Off",'Activity data'!BP10*EF!$H23*kgtoGg,IF('Net zero activities &amp; levers'!$C$10="On",'Net zero Activity data'!BP10*'Net zero supporting data'!AN192*kgtoGg,"ERROR"))</f>
        <v>1.3076007643813732</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3.6784089815169091E-2</v>
      </c>
      <c r="T785" s="27">
        <f t="shared" si="216"/>
        <v>3.6839557928462316E-2</v>
      </c>
      <c r="U785" s="27">
        <f t="shared" si="216"/>
        <v>3.6901448147972048E-2</v>
      </c>
      <c r="V785" s="27">
        <f t="shared" si="216"/>
        <v>3.697119129911304E-2</v>
      </c>
      <c r="W785" s="27">
        <f t="shared" si="216"/>
        <v>3.7049558924140212E-2</v>
      </c>
      <c r="X785" s="27">
        <f t="shared" si="216"/>
        <v>3.7136287753369662E-2</v>
      </c>
      <c r="Y785" s="27">
        <f t="shared" si="216"/>
        <v>3.7189728340772221E-2</v>
      </c>
      <c r="Z785" s="27">
        <f t="shared" si="216"/>
        <v>3.7250154126370436E-2</v>
      </c>
      <c r="AA785" s="27">
        <f t="shared" si="216"/>
        <v>3.7316626807571335E-2</v>
      </c>
      <c r="AB785" s="27">
        <f t="shared" si="216"/>
        <v>3.7389447857305524E-2</v>
      </c>
      <c r="AC785" s="27">
        <f t="shared" si="216"/>
        <v>3.7467826796806859E-2</v>
      </c>
      <c r="AD785" s="27">
        <f t="shared" si="216"/>
        <v>3.7519856050110517E-2</v>
      </c>
      <c r="AE785" s="27">
        <f t="shared" si="216"/>
        <v>3.757716867035879E-2</v>
      </c>
      <c r="AF785" s="27">
        <f t="shared" si="216"/>
        <v>3.7639518479429895E-2</v>
      </c>
      <c r="AG785" s="27">
        <f t="shared" si="216"/>
        <v>3.7707514498001492E-2</v>
      </c>
      <c r="AH785" s="27">
        <f t="shared" si="216"/>
        <v>3.7779224529041207E-2</v>
      </c>
      <c r="AI785" s="27">
        <f t="shared" si="216"/>
        <v>3.7824567175435662E-2</v>
      </c>
      <c r="AJ785" s="27">
        <f t="shared" si="216"/>
        <v>3.7874539169459702E-2</v>
      </c>
      <c r="AK785" s="27">
        <f t="shared" si="216"/>
        <v>3.7927379765553451E-2</v>
      </c>
      <c r="AL785" s="27">
        <f t="shared" si="216"/>
        <v>3.7983768735957858E-2</v>
      </c>
      <c r="AM785" s="27">
        <f t="shared" si="216"/>
        <v>3.8043615322241195E-2</v>
      </c>
      <c r="AN785" s="27">
        <f t="shared" si="216"/>
        <v>3.8078295188778213E-2</v>
      </c>
      <c r="AO785" s="27">
        <f t="shared" si="216"/>
        <v>3.8115397958673719E-2</v>
      </c>
      <c r="AP785" s="27">
        <f t="shared" si="216"/>
        <v>3.8155658748970339E-2</v>
      </c>
      <c r="AQ785" s="27">
        <f t="shared" si="216"/>
        <v>3.8199026971930949E-2</v>
      </c>
      <c r="AR785" s="27">
        <f t="shared" si="216"/>
        <v>3.8245460447806377E-2</v>
      </c>
      <c r="AS785" s="27">
        <f t="shared" si="216"/>
        <v>3.8265244837760212E-2</v>
      </c>
      <c r="AT785" s="27">
        <f t="shared" si="216"/>
        <v>3.8277549511254755E-2</v>
      </c>
      <c r="AU785" s="27">
        <f t="shared" si="216"/>
        <v>3.8290627568622206E-2</v>
      </c>
      <c r="AV785" s="27">
        <f t="shared" si="216"/>
        <v>3.8306363888152228E-2</v>
      </c>
      <c r="AW785" s="27">
        <f t="shared" si="216"/>
        <v>3.8323784786407848E-2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4.200918389270311E-3</v>
      </c>
      <c r="T786" s="27">
        <f t="shared" si="217"/>
        <v>4.207253112198688E-3</v>
      </c>
      <c r="U786" s="27">
        <f t="shared" si="217"/>
        <v>4.2143212702681378E-3</v>
      </c>
      <c r="V786" s="27">
        <f t="shared" si="217"/>
        <v>4.2222862705610905E-3</v>
      </c>
      <c r="W786" s="27">
        <f t="shared" si="217"/>
        <v>4.2312362268806386E-3</v>
      </c>
      <c r="X786" s="27">
        <f t="shared" si="217"/>
        <v>4.2411410725739966E-3</v>
      </c>
      <c r="Y786" s="27">
        <f t="shared" si="217"/>
        <v>4.2472442423814013E-3</v>
      </c>
      <c r="Z786" s="27">
        <f t="shared" si="217"/>
        <v>4.2541451551178899E-3</v>
      </c>
      <c r="AA786" s="27">
        <f t="shared" si="217"/>
        <v>4.2617366521548999E-3</v>
      </c>
      <c r="AB786" s="27">
        <f t="shared" si="217"/>
        <v>4.2700531631380849E-3</v>
      </c>
      <c r="AC786" s="27">
        <f t="shared" si="217"/>
        <v>4.2790044116245134E-3</v>
      </c>
      <c r="AD786" s="27">
        <f t="shared" si="217"/>
        <v>4.284946400350661E-3</v>
      </c>
      <c r="AE786" s="27">
        <f t="shared" si="217"/>
        <v>4.2914917747651979E-3</v>
      </c>
      <c r="AF786" s="27">
        <f t="shared" si="217"/>
        <v>4.2986124201532016E-3</v>
      </c>
      <c r="AG786" s="27">
        <f t="shared" si="217"/>
        <v>4.3063778895789757E-3</v>
      </c>
      <c r="AH786" s="27">
        <f t="shared" si="217"/>
        <v>4.3145675169315497E-3</v>
      </c>
      <c r="AI786" s="27">
        <f t="shared" si="217"/>
        <v>4.3197458632767711E-3</v>
      </c>
      <c r="AJ786" s="27">
        <f t="shared" si="217"/>
        <v>4.3254529031872034E-3</v>
      </c>
      <c r="AK786" s="27">
        <f t="shared" si="217"/>
        <v>4.3314875511272664E-3</v>
      </c>
      <c r="AL786" s="27">
        <f t="shared" si="217"/>
        <v>4.3379274403270328E-3</v>
      </c>
      <c r="AM786" s="27">
        <f t="shared" si="217"/>
        <v>4.3447622057409914E-3</v>
      </c>
      <c r="AN786" s="27">
        <f t="shared" si="217"/>
        <v>4.3487228118020589E-3</v>
      </c>
      <c r="AO786" s="27">
        <f t="shared" si="217"/>
        <v>4.3529601249755016E-3</v>
      </c>
      <c r="AP786" s="27">
        <f t="shared" si="217"/>
        <v>4.3575580991315416E-3</v>
      </c>
      <c r="AQ786" s="27">
        <f t="shared" si="217"/>
        <v>4.3625109569094744E-3</v>
      </c>
      <c r="AR786" s="27">
        <f t="shared" si="217"/>
        <v>4.3678138811808912E-3</v>
      </c>
      <c r="AS786" s="27">
        <f t="shared" si="217"/>
        <v>4.370073352816457E-3</v>
      </c>
      <c r="AT786" s="27">
        <f t="shared" si="217"/>
        <v>4.3714786051801012E-3</v>
      </c>
      <c r="AU786" s="27">
        <f t="shared" si="217"/>
        <v>4.3729721816683845E-3</v>
      </c>
      <c r="AV786" s="27">
        <f t="shared" si="217"/>
        <v>4.3747693443663138E-3</v>
      </c>
      <c r="AW786" s="27">
        <f t="shared" si="217"/>
        <v>4.3767588939842977E-3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1.6437382879249268E-2</v>
      </c>
      <c r="T787" s="27">
        <f t="shared" si="218"/>
        <v>1.6484766183064346E-2</v>
      </c>
      <c r="U787" s="27">
        <f t="shared" si="218"/>
        <v>1.6535135518036832E-2</v>
      </c>
      <c r="V787" s="27">
        <f t="shared" si="218"/>
        <v>1.6589538511775512E-2</v>
      </c>
      <c r="W787" s="27">
        <f t="shared" si="218"/>
        <v>1.6648558169658729E-2</v>
      </c>
      <c r="X787" s="27">
        <f t="shared" si="218"/>
        <v>1.6712068789171211E-2</v>
      </c>
      <c r="Y787" s="27">
        <f t="shared" si="218"/>
        <v>1.6752249981117868E-2</v>
      </c>
      <c r="Z787" s="27">
        <f t="shared" si="218"/>
        <v>1.6796209343588896E-2</v>
      </c>
      <c r="AA787" s="27">
        <f t="shared" si="218"/>
        <v>1.6843354453350164E-2</v>
      </c>
      <c r="AB787" s="27">
        <f t="shared" si="218"/>
        <v>1.6893917157457878E-2</v>
      </c>
      <c r="AC787" s="27">
        <f t="shared" si="218"/>
        <v>1.6947398864027248E-2</v>
      </c>
      <c r="AD787" s="27">
        <f t="shared" si="218"/>
        <v>1.6982707012130935E-2</v>
      </c>
      <c r="AE787" s="27">
        <f t="shared" si="218"/>
        <v>1.7020885338231165E-2</v>
      </c>
      <c r="AF787" s="27">
        <f t="shared" si="218"/>
        <v>1.7061788593829553E-2</v>
      </c>
      <c r="AG787" s="27">
        <f t="shared" si="218"/>
        <v>1.7105832856550169E-2</v>
      </c>
      <c r="AH787" s="27">
        <f t="shared" si="218"/>
        <v>1.7151760252911648E-2</v>
      </c>
      <c r="AI787" s="27">
        <f t="shared" si="218"/>
        <v>1.7179872939394939E-2</v>
      </c>
      <c r="AJ787" s="27">
        <f t="shared" si="218"/>
        <v>1.7210571607110457E-2</v>
      </c>
      <c r="AK787" s="27">
        <f t="shared" si="218"/>
        <v>1.7242713874330656E-2</v>
      </c>
      <c r="AL787" s="27">
        <f t="shared" si="218"/>
        <v>1.7276754955363009E-2</v>
      </c>
      <c r="AM787" s="27">
        <f t="shared" si="218"/>
        <v>1.7312644227064383E-2</v>
      </c>
      <c r="AN787" s="27">
        <f t="shared" si="218"/>
        <v>1.7331800050979288E-2</v>
      </c>
      <c r="AO787" s="27">
        <f t="shared" si="218"/>
        <v>1.7352212109467094E-2</v>
      </c>
      <c r="AP787" s="27">
        <f t="shared" si="218"/>
        <v>1.7374363732215552E-2</v>
      </c>
      <c r="AQ787" s="27">
        <f t="shared" si="218"/>
        <v>1.7398226519339408E-2</v>
      </c>
      <c r="AR787" s="27">
        <f t="shared" si="218"/>
        <v>1.7423776991464291E-2</v>
      </c>
      <c r="AS787" s="27">
        <f t="shared" si="218"/>
        <v>1.7431884454636632E-2</v>
      </c>
      <c r="AT787" s="27">
        <f t="shared" si="218"/>
        <v>1.7434968852253756E-2</v>
      </c>
      <c r="AU787" s="27">
        <f t="shared" si="218"/>
        <v>1.7438360998688136E-2</v>
      </c>
      <c r="AV787" s="27">
        <f t="shared" si="218"/>
        <v>1.7443275753281213E-2</v>
      </c>
      <c r="AW787" s="27">
        <f t="shared" si="218"/>
        <v>1.7449090887826105E-2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2.7683061491625756E-2</v>
      </c>
      <c r="T788" s="27">
        <f t="shared" si="219"/>
        <v>2.7762862207033147E-2</v>
      </c>
      <c r="U788" s="27">
        <f t="shared" si="219"/>
        <v>2.7847691854646691E-2</v>
      </c>
      <c r="V788" s="27">
        <f t="shared" si="219"/>
        <v>2.7939314799251682E-2</v>
      </c>
      <c r="W788" s="27">
        <f t="shared" si="219"/>
        <v>2.8038712910885274E-2</v>
      </c>
      <c r="X788" s="27">
        <f t="shared" si="219"/>
        <v>2.8145674487326664E-2</v>
      </c>
      <c r="Y788" s="27">
        <f t="shared" si="219"/>
        <v>2.8213345747139587E-2</v>
      </c>
      <c r="Z788" s="27">
        <f t="shared" si="219"/>
        <v>2.8287380022751329E-2</v>
      </c>
      <c r="AA788" s="27">
        <f t="shared" si="219"/>
        <v>2.8366779583018205E-2</v>
      </c>
      <c r="AB788" s="27">
        <f t="shared" si="219"/>
        <v>2.8451934893768058E-2</v>
      </c>
      <c r="AC788" s="27">
        <f t="shared" si="219"/>
        <v>2.8542006250170299E-2</v>
      </c>
      <c r="AD788" s="27">
        <f t="shared" si="219"/>
        <v>2.8601470560413008E-2</v>
      </c>
      <c r="AE788" s="27">
        <f t="shared" si="219"/>
        <v>2.8665768688457115E-2</v>
      </c>
      <c r="AF788" s="27">
        <f t="shared" si="219"/>
        <v>2.8734656013663078E-2</v>
      </c>
      <c r="AG788" s="27">
        <f t="shared" si="219"/>
        <v>2.8808833274252866E-2</v>
      </c>
      <c r="AH788" s="27">
        <f t="shared" si="219"/>
        <v>2.8886182019303399E-2</v>
      </c>
      <c r="AI788" s="27">
        <f t="shared" si="219"/>
        <v>2.8933528073984294E-2</v>
      </c>
      <c r="AJ788" s="27">
        <f t="shared" si="219"/>
        <v>2.8985229315740518E-2</v>
      </c>
      <c r="AK788" s="27">
        <f t="shared" si="219"/>
        <v>2.9039361799389138E-2</v>
      </c>
      <c r="AL788" s="27">
        <f t="shared" si="219"/>
        <v>2.9096692175300115E-2</v>
      </c>
      <c r="AM788" s="27">
        <f t="shared" si="219"/>
        <v>2.9157135186374163E-2</v>
      </c>
      <c r="AN788" s="27">
        <f t="shared" si="219"/>
        <v>2.9189396517466496E-2</v>
      </c>
      <c r="AO788" s="27">
        <f t="shared" si="219"/>
        <v>2.9223773539309921E-2</v>
      </c>
      <c r="AP788" s="27">
        <f t="shared" si="219"/>
        <v>2.9261080252865827E-2</v>
      </c>
      <c r="AQ788" s="27">
        <f t="shared" si="219"/>
        <v>2.9301268828392974E-2</v>
      </c>
      <c r="AR788" s="27">
        <f t="shared" si="219"/>
        <v>2.9344299723041426E-2</v>
      </c>
      <c r="AS788" s="27">
        <f t="shared" si="219"/>
        <v>2.9357953928409133E-2</v>
      </c>
      <c r="AT788" s="27">
        <f t="shared" si="219"/>
        <v>2.9363148524746446E-2</v>
      </c>
      <c r="AU788" s="27">
        <f t="shared" si="219"/>
        <v>2.9368861417061555E-2</v>
      </c>
      <c r="AV788" s="27">
        <f t="shared" si="219"/>
        <v>2.9377138613900979E-2</v>
      </c>
      <c r="AW788" s="27">
        <f t="shared" si="219"/>
        <v>2.9386932187997955E-2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3.9372179078561824E-3</v>
      </c>
      <c r="T789" s="27">
        <f t="shared" si="220"/>
        <v>3.9864333672827218E-3</v>
      </c>
      <c r="U789" s="27">
        <f t="shared" si="220"/>
        <v>4.0098810779398324E-3</v>
      </c>
      <c r="V789" s="27">
        <f t="shared" si="220"/>
        <v>4.0262920461846766E-3</v>
      </c>
      <c r="W789" s="27">
        <f t="shared" si="220"/>
        <v>4.0473225985176902E-3</v>
      </c>
      <c r="X789" s="27">
        <f t="shared" si="220"/>
        <v>4.074383306542164E-3</v>
      </c>
      <c r="Y789" s="27">
        <f t="shared" si="220"/>
        <v>4.1080985475620913E-3</v>
      </c>
      <c r="Z789" s="27">
        <f t="shared" si="220"/>
        <v>4.1458897675838548E-3</v>
      </c>
      <c r="AA789" s="27">
        <f t="shared" si="220"/>
        <v>4.1821304640093163E-3</v>
      </c>
      <c r="AB789" s="27">
        <f t="shared" si="220"/>
        <v>4.2221229305497961E-3</v>
      </c>
      <c r="AC789" s="27">
        <f t="shared" si="220"/>
        <v>4.2610671586769686E-3</v>
      </c>
      <c r="AD789" s="27">
        <f t="shared" si="220"/>
        <v>4.3141633883196449E-3</v>
      </c>
      <c r="AE789" s="27">
        <f t="shared" si="220"/>
        <v>4.3704957891268431E-3</v>
      </c>
      <c r="AF789" s="27">
        <f t="shared" si="220"/>
        <v>4.4296512445585103E-3</v>
      </c>
      <c r="AG789" s="27">
        <f t="shared" si="220"/>
        <v>4.4985669451235956E-3</v>
      </c>
      <c r="AH789" s="27">
        <f t="shared" si="220"/>
        <v>4.5617145795403069E-3</v>
      </c>
      <c r="AI789" s="27">
        <f t="shared" si="220"/>
        <v>4.6334656998874083E-3</v>
      </c>
      <c r="AJ789" s="27">
        <f t="shared" si="220"/>
        <v>4.7123005451398577E-3</v>
      </c>
      <c r="AK789" s="27">
        <f t="shared" si="220"/>
        <v>4.7841221537826282E-3</v>
      </c>
      <c r="AL789" s="27">
        <f t="shared" si="220"/>
        <v>4.8559702127132821E-3</v>
      </c>
      <c r="AM789" s="27">
        <f t="shared" si="220"/>
        <v>4.9280850035983512E-3</v>
      </c>
      <c r="AN789" s="27">
        <f t="shared" si="220"/>
        <v>5.0084446943362898E-3</v>
      </c>
      <c r="AO789" s="27">
        <f t="shared" si="220"/>
        <v>5.0837335089823875E-3</v>
      </c>
      <c r="AP789" s="27">
        <f t="shared" si="220"/>
        <v>5.1611191065489073E-3</v>
      </c>
      <c r="AQ789" s="27">
        <f t="shared" si="220"/>
        <v>5.2409553047308866E-3</v>
      </c>
      <c r="AR789" s="27">
        <f t="shared" si="220"/>
        <v>5.3236082001030466E-3</v>
      </c>
      <c r="AS789" s="27">
        <f t="shared" si="220"/>
        <v>5.410394166455691E-3</v>
      </c>
      <c r="AT789" s="27">
        <f t="shared" si="220"/>
        <v>5.4135877415440467E-3</v>
      </c>
      <c r="AU789" s="27">
        <f t="shared" si="220"/>
        <v>5.4038846879758207E-3</v>
      </c>
      <c r="AV789" s="27">
        <f t="shared" si="220"/>
        <v>5.3978417071706688E-3</v>
      </c>
      <c r="AW789" s="27">
        <f t="shared" si="220"/>
        <v>5.3878450747085888E-3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19.377199881674734</v>
      </c>
      <c r="T791" s="93">
        <f>IF('Net zero activities &amp; levers'!$C$10="Off",'Activity data'!AM17*EF!$H30*kgtoGg,IF('Net zero activities &amp; levers'!$C$10="On",'Net zero Activity data'!AM17*'Net zero supporting data'!K193*kgtoGg,"ERROR"))</f>
        <v>19.621630956276206</v>
      </c>
      <c r="U791" s="93">
        <f>IF('Net zero activities &amp; levers'!$C$10="Off",'Activity data'!AN17*EF!$H30*kgtoGg,IF('Net zero activities &amp; levers'!$C$10="On",'Net zero Activity data'!AN17*'Net zero supporting data'!L193*kgtoGg,"ERROR"))</f>
        <v>19.617580871084247</v>
      </c>
      <c r="V791" s="93">
        <f>IF('Net zero activities &amp; levers'!$C$10="Off",'Activity data'!AO17*EF!$H30*kgtoGg,IF('Net zero activities &amp; levers'!$C$10="On",'Net zero Activity data'!AO17*'Net zero supporting data'!M193*kgtoGg,"ERROR"))</f>
        <v>19.551822898524588</v>
      </c>
      <c r="W791" s="93">
        <f>IF('Net zero activities &amp; levers'!$C$10="Off",'Activity data'!AP17*EF!$H30*kgtoGg,IF('Net zero activities &amp; levers'!$C$10="On",'Net zero Activity data'!AP17*'Net zero supporting data'!N193*kgtoGg,"ERROR"))</f>
        <v>19.536119957821917</v>
      </c>
      <c r="X791" s="93">
        <f>IF('Net zero activities &amp; levers'!$C$10="Off",'Activity data'!AQ17*EF!$H30*kgtoGg,IF('Net zero activities &amp; levers'!$C$10="On",'Net zero Activity data'!AQ17*'Net zero supporting data'!O193*kgtoGg,"ERROR"))</f>
        <v>19.581755541481652</v>
      </c>
      <c r="Y791" s="93">
        <f>IF('Net zero activities &amp; levers'!$C$10="Off",'Activity data'!AR17*EF!$H30*kgtoGg,IF('Net zero activities &amp; levers'!$C$10="On",'Net zero Activity data'!AR17*'Net zero supporting data'!P193*kgtoGg,"ERROR"))</f>
        <v>19.661580383529479</v>
      </c>
      <c r="Z791" s="93">
        <f>IF('Net zero activities &amp; levers'!$C$10="Off",'Activity data'!AS17*EF!$H30*kgtoGg,IF('Net zero activities &amp; levers'!$C$10="On",'Net zero Activity data'!AS17*'Net zero supporting data'!Q193*kgtoGg,"ERROR"))</f>
        <v>19.780063818708143</v>
      </c>
      <c r="AA791" s="93">
        <f>IF('Net zero activities &amp; levers'!$C$10="Off",'Activity data'!AT17*EF!$H30*kgtoGg,IF('Net zero activities &amp; levers'!$C$10="On",'Net zero Activity data'!AT17*'Net zero supporting data'!R193*kgtoGg,"ERROR"))</f>
        <v>19.884752401709957</v>
      </c>
      <c r="AB791" s="93">
        <f>IF('Net zero activities &amp; levers'!$C$10="Off",'Activity data'!AU17*EF!$H30*kgtoGg,IF('Net zero activities &amp; levers'!$C$10="On",'Net zero Activity data'!AU17*'Net zero supporting data'!S193*kgtoGg,"ERROR"))</f>
        <v>20.023384298830091</v>
      </c>
      <c r="AC791" s="93">
        <f>IF('Net zero activities &amp; levers'!$C$10="Off",'Activity data'!AV17*EF!$H30*kgtoGg,IF('Net zero activities &amp; levers'!$C$10="On",'Net zero Activity data'!AV17*'Net zero supporting data'!T193*kgtoGg,"ERROR"))</f>
        <v>20.152132015537255</v>
      </c>
      <c r="AD791" s="93">
        <f>IF('Net zero activities &amp; levers'!$C$10="Off",'Activity data'!AW17*EF!$H30*kgtoGg,IF('Net zero activities &amp; levers'!$C$10="On",'Net zero Activity data'!AW17*'Net zero supporting data'!U193*kgtoGg,"ERROR"))</f>
        <v>20.379211706739977</v>
      </c>
      <c r="AE791" s="93">
        <f>IF('Net zero activities &amp; levers'!$C$10="Off",'Activity data'!AX17*EF!$H30*kgtoGg,IF('Net zero activities &amp; levers'!$C$10="On",'Net zero Activity data'!AX17*'Net zero supporting data'!V193*kgtoGg,"ERROR"))</f>
        <v>20.630471558924892</v>
      </c>
      <c r="AF791" s="93">
        <f>IF('Net zero activities &amp; levers'!$C$10="Off",'Activity data'!AY17*EF!$H30*kgtoGg,IF('Net zero activities &amp; levers'!$C$10="On",'Net zero Activity data'!AY17*'Net zero supporting data'!W193*kgtoGg,"ERROR"))</f>
        <v>20.901400351963218</v>
      </c>
      <c r="AG791" s="93">
        <f>IF('Net zero activities &amp; levers'!$C$10="Off",'Activity data'!AZ17*EF!$H30*kgtoGg,IF('Net zero activities &amp; levers'!$C$10="On",'Net zero Activity data'!AZ17*'Net zero supporting data'!X193*kgtoGg,"ERROR"))</f>
        <v>21.250005465019576</v>
      </c>
      <c r="AH791" s="93">
        <f>IF('Net zero activities &amp; levers'!$C$10="Off",'Activity data'!BA17*EF!$H30*kgtoGg,IF('Net zero activities &amp; levers'!$C$10="On",'Net zero Activity data'!BA17*'Net zero supporting data'!Y193*kgtoGg,"ERROR"))</f>
        <v>21.543381212071822</v>
      </c>
      <c r="AI791" s="93">
        <f>IF('Net zero activities &amp; levers'!$C$10="Off",'Activity data'!BB17*EF!$H30*kgtoGg,IF('Net zero activities &amp; levers'!$C$10="On",'Net zero Activity data'!BB17*'Net zero supporting data'!Z193*kgtoGg,"ERROR"))</f>
        <v>21.877032547755228</v>
      </c>
      <c r="AJ791" s="93">
        <f>IF('Net zero activities &amp; levers'!$C$10="Off",'Activity data'!BC17*EF!$H30*kgtoGg,IF('Net zero activities &amp; levers'!$C$10="On",'Net zero Activity data'!BC17*'Net zero supporting data'!AA193*kgtoGg,"ERROR"))</f>
        <v>22.260599809876492</v>
      </c>
      <c r="AK791" s="93">
        <f>IF('Net zero activities &amp; levers'!$C$10="Off",'Activity data'!BD17*EF!$H30*kgtoGg,IF('Net zero activities &amp; levers'!$C$10="On",'Net zero Activity data'!BD17*'Net zero supporting data'!AB193*kgtoGg,"ERROR"))</f>
        <v>22.578028569126211</v>
      </c>
      <c r="AL791" s="93">
        <f>IF('Net zero activities &amp; levers'!$C$10="Off",'Activity data'!BE17*EF!$H30*kgtoGg,IF('Net zero activities &amp; levers'!$C$10="On",'Net zero Activity data'!BE17*'Net zero supporting data'!AC193*kgtoGg,"ERROR"))</f>
        <v>22.887728589740387</v>
      </c>
      <c r="AM791" s="93">
        <f>IF('Net zero activities &amp; levers'!$C$10="Off",'Activity data'!BF17*EF!$H30*kgtoGg,IF('Net zero activities &amp; levers'!$C$10="On",'Net zero Activity data'!BF17*'Net zero supporting data'!AD193*kgtoGg,"ERROR"))</f>
        <v>23.191659657234435</v>
      </c>
      <c r="AN791" s="93">
        <f>IF('Net zero activities &amp; levers'!$C$10="Off",'Activity data'!BG17*EF!$H30*kgtoGg,IF('Net zero activities &amp; levers'!$C$10="On",'Net zero Activity data'!BG17*'Net zero supporting data'!AE193*kgtoGg,"ERROR"))</f>
        <v>23.527083840639943</v>
      </c>
      <c r="AO791" s="93">
        <f>IF('Net zero activities &amp; levers'!$C$10="Off",'Activity data'!BH17*EF!$H30*kgtoGg,IF('Net zero activities &amp; levers'!$C$10="On",'Net zero Activity data'!BH17*'Net zero supporting data'!AF193*kgtoGg,"ERROR"))</f>
        <v>23.813331635172794</v>
      </c>
      <c r="AP791" s="93">
        <f>IF('Net zero activities &amp; levers'!$C$10="Off",'Activity data'!BI17*EF!$H30*kgtoGg,IF('Net zero activities &amp; levers'!$C$10="On",'Net zero Activity data'!BI17*'Net zero supporting data'!AG193*kgtoGg,"ERROR"))</f>
        <v>24.106587789778082</v>
      </c>
      <c r="AQ791" s="93">
        <f>IF('Net zero activities &amp; levers'!$C$10="Off",'Activity data'!BJ17*EF!$H30*kgtoGg,IF('Net zero activities &amp; levers'!$C$10="On",'Net zero Activity data'!BJ17*'Net zero supporting data'!AH193*kgtoGg,"ERROR"))</f>
        <v>24.409008340831178</v>
      </c>
      <c r="AR791" s="93">
        <f>IF('Net zero activities &amp; levers'!$C$10="Off",'Activity data'!BK17*EF!$H30*kgtoGg,IF('Net zero activities &amp; levers'!$C$10="On",'Net zero Activity data'!BK17*'Net zero supporting data'!AI193*kgtoGg,"ERROR"))</f>
        <v>24.722722117225889</v>
      </c>
      <c r="AS791" s="93">
        <f>IF('Net zero activities &amp; levers'!$C$10="Off",'Activity data'!BL17*EF!$H30*kgtoGg,IF('Net zero activities &amp; levers'!$C$10="On",'Net zero Activity data'!BL17*'Net zero supporting data'!AJ193*kgtoGg,"ERROR"))</f>
        <v>25.029933546854007</v>
      </c>
      <c r="AT791" s="93">
        <f>IF('Net zero activities &amp; levers'!$C$10="Off",'Activity data'!BM17*EF!$H30*kgtoGg,IF('Net zero activities &amp; levers'!$C$10="On",'Net zero Activity data'!BM17*'Net zero supporting data'!AK193*kgtoGg,"ERROR"))</f>
        <v>24.720260764815329</v>
      </c>
      <c r="AU791" s="93">
        <f>IF('Net zero activities &amp; levers'!$C$10="Off",'Activity data'!BN17*EF!$H30*kgtoGg,IF('Net zero activities &amp; levers'!$C$10="On",'Net zero Activity data'!BN17*'Net zero supporting data'!AL193*kgtoGg,"ERROR"))</f>
        <v>24.322990887968082</v>
      </c>
      <c r="AV791" s="93">
        <f>IF('Net zero activities &amp; levers'!$C$10="Off",'Activity data'!BO17*EF!$H30*kgtoGg,IF('Net zero activities &amp; levers'!$C$10="On",'Net zero Activity data'!BO17*'Net zero supporting data'!AM193*kgtoGg,"ERROR"))</f>
        <v>23.958302397489952</v>
      </c>
      <c r="AW791" s="93">
        <f>IF('Net zero activities &amp; levers'!$C$10="Off",'Activity data'!BP17*EF!$H30*kgtoGg,IF('Net zero activities &amp; levers'!$C$10="On",'Net zero Activity data'!BP17*'Net zero supporting data'!AN193*kgtoGg,"ERROR"))</f>
        <v>23.571900775266911</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6.4869656548252941E-2</v>
      </c>
      <c r="T792" s="93">
        <f>IF('Net zero activities &amp; levers'!$C$10="Off",'Activity data'!AM18*EF!$H31*kgtoGg,IF('Net zero activities &amp; levers'!$C$10="On",'Net zero Activity data'!AM18*'Net zero supporting data'!K194*kgtoGg,"ERROR"))</f>
        <v>6.5687946082135129E-2</v>
      </c>
      <c r="U792" s="93">
        <f>IF('Net zero activities &amp; levers'!$C$10="Off",'Activity data'!AN18*EF!$H31*kgtoGg,IF('Net zero activities &amp; levers'!$C$10="On",'Net zero Activity data'!AN18*'Net zero supporting data'!L194*kgtoGg,"ERROR"))</f>
        <v>6.5674387485588778E-2</v>
      </c>
      <c r="V792" s="93">
        <f>IF('Net zero activities &amp; levers'!$C$10="Off",'Activity data'!AO18*EF!$H31*kgtoGg,IF('Net zero activities &amp; levers'!$C$10="On",'Net zero Activity data'!AO18*'Net zero supporting data'!M194*kgtoGg,"ERROR"))</f>
        <v>6.5454247469420163E-2</v>
      </c>
      <c r="W792" s="93">
        <f>IF('Net zero activities &amp; levers'!$C$10="Off",'Activity data'!AP18*EF!$H31*kgtoGg,IF('Net zero activities &amp; levers'!$C$10="On",'Net zero Activity data'!AP18*'Net zero supporting data'!N194*kgtoGg,"ERROR"))</f>
        <v>6.5401678244950162E-2</v>
      </c>
      <c r="X792" s="93">
        <f>IF('Net zero activities &amp; levers'!$C$10="Off",'Activity data'!AQ18*EF!$H31*kgtoGg,IF('Net zero activities &amp; levers'!$C$10="On",'Net zero Activity data'!AQ18*'Net zero supporting data'!O194*kgtoGg,"ERROR"))</f>
        <v>6.5554453912046687E-2</v>
      </c>
      <c r="Y792" s="93">
        <f>IF('Net zero activities &amp; levers'!$C$10="Off",'Activity data'!AR18*EF!$H31*kgtoGg,IF('Net zero activities &amp; levers'!$C$10="On",'Net zero Activity data'!AR18*'Net zero supporting data'!P194*kgtoGg,"ERROR"))</f>
        <v>6.5821686026040549E-2</v>
      </c>
      <c r="Z792" s="93">
        <f>IF('Net zero activities &amp; levers'!$C$10="Off",'Activity data'!AS18*EF!$H31*kgtoGg,IF('Net zero activities &amp; levers'!$C$10="On",'Net zero Activity data'!AS18*'Net zero supporting data'!Q194*kgtoGg,"ERROR"))</f>
        <v>6.621833671827837E-2</v>
      </c>
      <c r="AA792" s="93">
        <f>IF('Net zero activities &amp; levers'!$C$10="Off",'Activity data'!AT18*EF!$H31*kgtoGg,IF('Net zero activities &amp; levers'!$C$10="On",'Net zero Activity data'!AT18*'Net zero supporting data'!R194*kgtoGg,"ERROR"))</f>
        <v>6.6568805953530139E-2</v>
      </c>
      <c r="AB792" s="93">
        <f>IF('Net zero activities &amp; levers'!$C$10="Off",'Activity data'!AU18*EF!$H31*kgtoGg,IF('Net zero activities &amp; levers'!$C$10="On",'Net zero Activity data'!AU18*'Net zero supporting data'!S194*kgtoGg,"ERROR"))</f>
        <v>6.7032908280374615E-2</v>
      </c>
      <c r="AC792" s="93">
        <f>IF('Net zero activities &amp; levers'!$C$10="Off",'Activity data'!AV18*EF!$H31*kgtoGg,IF('Net zero activities &amp; levers'!$C$10="On",'Net zero Activity data'!AV18*'Net zero supporting data'!T194*kgtoGg,"ERROR"))</f>
        <v>6.7463921028096938E-2</v>
      </c>
      <c r="AD792" s="93">
        <f>IF('Net zero activities &amp; levers'!$C$10="Off",'Activity data'!AW18*EF!$H31*kgtoGg,IF('Net zero activities &amp; levers'!$C$10="On",'Net zero Activity data'!AW18*'Net zero supporting data'!U194*kgtoGg,"ERROR"))</f>
        <v>6.8224122794469558E-2</v>
      </c>
      <c r="AE792" s="93">
        <f>IF('Net zero activities &amp; levers'!$C$10="Off",'Activity data'!AX18*EF!$H31*kgtoGg,IF('Net zero activities &amp; levers'!$C$10="On",'Net zero Activity data'!AX18*'Net zero supporting data'!V194*kgtoGg,"ERROR"))</f>
        <v>6.9065273240103045E-2</v>
      </c>
      <c r="AF792" s="93">
        <f>IF('Net zero activities &amp; levers'!$C$10="Off",'Activity data'!AY18*EF!$H31*kgtoGg,IF('Net zero activities &amp; levers'!$C$10="On",'Net zero Activity data'!AY18*'Net zero supporting data'!W194*kgtoGg,"ERROR"))</f>
        <v>6.9972270012637228E-2</v>
      </c>
      <c r="AG792" s="93">
        <f>IF('Net zero activities &amp; levers'!$C$10="Off",'Activity data'!AZ18*EF!$H31*kgtoGg,IF('Net zero activities &amp; levers'!$C$10="On",'Net zero Activity data'!AZ18*'Net zero supporting data'!X194*kgtoGg,"ERROR"))</f>
        <v>7.1139306224939358E-2</v>
      </c>
      <c r="AH792" s="93">
        <f>IF('Net zero activities &amp; levers'!$C$10="Off",'Activity data'!BA18*EF!$H31*kgtoGg,IF('Net zero activities &amp; levers'!$C$10="On",'Net zero Activity data'!BA18*'Net zero supporting data'!Y194*kgtoGg,"ERROR"))</f>
        <v>7.2121449365696463E-2</v>
      </c>
      <c r="AI792" s="93">
        <f>IF('Net zero activities &amp; levers'!$C$10="Off",'Activity data'!BB18*EF!$H31*kgtoGg,IF('Net zero activities &amp; levers'!$C$10="On",'Net zero Activity data'!BB18*'Net zero supporting data'!Z194*kgtoGg,"ERROR"))</f>
        <v>7.3238424350978909E-2</v>
      </c>
      <c r="AJ792" s="93">
        <f>IF('Net zero activities &amp; levers'!$C$10="Off",'Activity data'!BC18*EF!$H31*kgtoGg,IF('Net zero activities &amp; levers'!$C$10="On",'Net zero Activity data'!BC18*'Net zero supporting data'!AA194*kgtoGg,"ERROR"))</f>
        <v>7.4522504440408713E-2</v>
      </c>
      <c r="AK792" s="93">
        <f>IF('Net zero activities &amp; levers'!$C$10="Off",'Activity data'!BD18*EF!$H31*kgtoGg,IF('Net zero activities &amp; levers'!$C$10="On",'Net zero Activity data'!BD18*'Net zero supporting data'!AB194*kgtoGg,"ERROR"))</f>
        <v>7.5585170600473497E-2</v>
      </c>
      <c r="AL792" s="93">
        <f>IF('Net zero activities &amp; levers'!$C$10="Off",'Activity data'!BE18*EF!$H31*kgtoGg,IF('Net zero activities &amp; levers'!$C$10="On",'Net zero Activity data'!BE18*'Net zero supporting data'!AC194*kgtoGg,"ERROR"))</f>
        <v>7.662196302109707E-2</v>
      </c>
      <c r="AM792" s="93">
        <f>IF('Net zero activities &amp; levers'!$C$10="Off",'Activity data'!BF18*EF!$H31*kgtoGg,IF('Net zero activities &amp; levers'!$C$10="On",'Net zero Activity data'!BF18*'Net zero supporting data'!AD194*kgtoGg,"ERROR"))</f>
        <v>7.7639442537388206E-2</v>
      </c>
      <c r="AN792" s="93">
        <f>IF('Net zero activities &amp; levers'!$C$10="Off",'Activity data'!BG18*EF!$H31*kgtoGg,IF('Net zero activities &amp; levers'!$C$10="On",'Net zero Activity data'!BG18*'Net zero supporting data'!AE194*kgtoGg,"ERROR"))</f>
        <v>7.8762352540296898E-2</v>
      </c>
      <c r="AO792" s="93">
        <f>IF('Net zero activities &amp; levers'!$C$10="Off",'Activity data'!BH18*EF!$H31*kgtoGg,IF('Net zero activities &amp; levers'!$C$10="On",'Net zero Activity data'!BH18*'Net zero supporting data'!AF194*kgtoGg,"ERROR"))</f>
        <v>7.9720633212036346E-2</v>
      </c>
      <c r="AP792" s="93">
        <f>IF('Net zero activities &amp; levers'!$C$10="Off",'Activity data'!BI18*EF!$H31*kgtoGg,IF('Net zero activities &amp; levers'!$C$10="On",'Net zero Activity data'!BI18*'Net zero supporting data'!AG194*kgtoGg,"ERROR"))</f>
        <v>8.070237598942788E-2</v>
      </c>
      <c r="AQ792" s="93">
        <f>IF('Net zero activities &amp; levers'!$C$10="Off",'Activity data'!BJ18*EF!$H31*kgtoGg,IF('Net zero activities &amp; levers'!$C$10="On",'Net zero Activity data'!BJ18*'Net zero supporting data'!AH194*kgtoGg,"ERROR"))</f>
        <v>8.1714798702706537E-2</v>
      </c>
      <c r="AR792" s="93">
        <f>IF('Net zero activities &amp; levers'!$C$10="Off",'Activity data'!BK18*EF!$H31*kgtoGg,IF('Net zero activities &amp; levers'!$C$10="On",'Net zero Activity data'!BK18*'Net zero supporting data'!AI194*kgtoGg,"ERROR"))</f>
        <v>8.2765028098772481E-2</v>
      </c>
      <c r="AS792" s="93">
        <f>IF('Net zero activities &amp; levers'!$C$10="Off",'Activity data'!BL18*EF!$H31*kgtoGg,IF('Net zero activities &amp; levers'!$C$10="On",'Net zero Activity data'!BL18*'Net zero supporting data'!AJ194*kgtoGg,"ERROR"))</f>
        <v>8.3793489385716236E-2</v>
      </c>
      <c r="AT792" s="93">
        <f>IF('Net zero activities &amp; levers'!$C$10="Off",'Activity data'!BM18*EF!$H31*kgtoGg,IF('Net zero activities &amp; levers'!$C$10="On",'Net zero Activity data'!BM18*'Net zero supporting data'!AK194*kgtoGg,"ERROR"))</f>
        <v>8.2756788152521604E-2</v>
      </c>
      <c r="AU792" s="93">
        <f>IF('Net zero activities &amp; levers'!$C$10="Off",'Activity data'!BN18*EF!$H31*kgtoGg,IF('Net zero activities &amp; levers'!$C$10="On",'Net zero Activity data'!BN18*'Net zero supporting data'!AL194*kgtoGg,"ERROR"))</f>
        <v>8.1426835392297475E-2</v>
      </c>
      <c r="AV792" s="93">
        <f>IF('Net zero activities &amp; levers'!$C$10="Off",'Activity data'!BO18*EF!$H31*kgtoGg,IF('Net zero activities &amp; levers'!$C$10="On",'Net zero Activity data'!BO18*'Net zero supporting data'!AM194*kgtoGg,"ERROR"))</f>
        <v>8.0205956355652461E-2</v>
      </c>
      <c r="AW792" s="93">
        <f>IF('Net zero activities &amp; levers'!$C$10="Off",'Activity data'!BP18*EF!$H31*kgtoGg,IF('Net zero activities &amp; levers'!$C$10="On",'Net zero Activity data'!BP18*'Net zero supporting data'!AN194*kgtoGg,"ERROR"))</f>
        <v>7.8912387590487312E-2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0.59994215914204641</v>
      </c>
      <c r="T793" s="93">
        <f>IF('Net zero activities &amp; levers'!$C$10="Off",'Activity data'!AM19*EF!$H32*kgtoGg,IF('Net zero activities &amp; levers'!$C$10="On",'Net zero Activity data'!AM19*'Net zero supporting data'!K195*kgtoGg,"ERROR"))</f>
        <v>0.61494292789376837</v>
      </c>
      <c r="U793" s="93">
        <f>IF('Net zero activities &amp; levers'!$C$10="Off",'Activity data'!AN19*EF!$H32*kgtoGg,IF('Net zero activities &amp; levers'!$C$10="On",'Net zero Activity data'!AN19*'Net zero supporting data'!L195*kgtoGg,"ERROR"))</f>
        <v>0.62598476024630745</v>
      </c>
      <c r="V793" s="93">
        <f>IF('Net zero activities &amp; levers'!$C$10="Off",'Activity data'!AO19*EF!$H32*kgtoGg,IF('Net zero activities &amp; levers'!$C$10="On",'Net zero Activity data'!AO19*'Net zero supporting data'!M195*kgtoGg,"ERROR"))</f>
        <v>0.63603105497564771</v>
      </c>
      <c r="W793" s="93">
        <f>IF('Net zero activities &amp; levers'!$C$10="Off",'Activity data'!AP19*EF!$H32*kgtoGg,IF('Net zero activities &amp; levers'!$C$10="On",'Net zero Activity data'!AP19*'Net zero supporting data'!N195*kgtoGg,"ERROR"))</f>
        <v>0.64699879006556338</v>
      </c>
      <c r="X793" s="93">
        <f>IF('Net zero activities &amp; levers'!$C$10="Off",'Activity data'!AQ19*EF!$H32*kgtoGg,IF('Net zero activities &amp; levers'!$C$10="On",'Net zero Activity data'!AQ19*'Net zero supporting data'!O195*kgtoGg,"ERROR"))</f>
        <v>0.65915615829681906</v>
      </c>
      <c r="Y793" s="93">
        <f>IF('Net zero activities &amp; levers'!$C$10="Off",'Activity data'!AR19*EF!$H32*kgtoGg,IF('Net zero activities &amp; levers'!$C$10="On",'Net zero Activity data'!AR19*'Net zero supporting data'!P195*kgtoGg,"ERROR"))</f>
        <v>0.67152465177143505</v>
      </c>
      <c r="Z793" s="93">
        <f>IF('Net zero activities &amp; levers'!$C$10="Off",'Activity data'!AS19*EF!$H32*kgtoGg,IF('Net zero activities &amp; levers'!$C$10="On",'Net zero Activity data'!AS19*'Net zero supporting data'!Q195*kgtoGg,"ERROR"))</f>
        <v>0.68477686806901517</v>
      </c>
      <c r="AA793" s="93">
        <f>IF('Net zero activities &amp; levers'!$C$10="Off",'Activity data'!AT19*EF!$H32*kgtoGg,IF('Net zero activities &amp; levers'!$C$10="On",'Net zero Activity data'!AT19*'Net zero supporting data'!R195*kgtoGg,"ERROR"))</f>
        <v>0.69795298357886826</v>
      </c>
      <c r="AB793" s="93">
        <f>IF('Net zero activities &amp; levers'!$C$10="Off",'Activity data'!AU19*EF!$H32*kgtoGg,IF('Net zero activities &amp; levers'!$C$10="On",'Net zero Activity data'!AU19*'Net zero supporting data'!S195*kgtoGg,"ERROR"))</f>
        <v>0.71198308194922444</v>
      </c>
      <c r="AC793" s="93">
        <f>IF('Net zero activities &amp; levers'!$C$10="Off",'Activity data'!AV19*EF!$H32*kgtoGg,IF('Net zero activities &amp; levers'!$C$10="On",'Net zero Activity data'!AV19*'Net zero supporting data'!T195*kgtoGg,"ERROR"))</f>
        <v>0.72603400894374959</v>
      </c>
      <c r="AD793" s="93">
        <f>IF('Net zero activities &amp; levers'!$C$10="Off",'Activity data'!AW19*EF!$H32*kgtoGg,IF('Net zero activities &amp; levers'!$C$10="On",'Net zero Activity data'!AW19*'Net zero supporting data'!U195*kgtoGg,"ERROR"))</f>
        <v>0.74186147053475093</v>
      </c>
      <c r="AE793" s="93">
        <f>IF('Net zero activities &amp; levers'!$C$10="Off",'Activity data'!AX19*EF!$H32*kgtoGg,IF('Net zero activities &amp; levers'!$C$10="On",'Net zero Activity data'!AX19*'Net zero supporting data'!V195*kgtoGg,"ERROR"))</f>
        <v>0.75849204460135511</v>
      </c>
      <c r="AF793" s="93">
        <f>IF('Net zero activities &amp; levers'!$C$10="Off",'Activity data'!AY19*EF!$H32*kgtoGg,IF('Net zero activities &amp; levers'!$C$10="On",'Net zero Activity data'!AY19*'Net zero supporting data'!W195*kgtoGg,"ERROR"))</f>
        <v>0.77586781908487135</v>
      </c>
      <c r="AG793" s="93">
        <f>IF('Net zero activities &amp; levers'!$C$10="Off",'Activity data'!AZ19*EF!$H32*kgtoGg,IF('Net zero activities &amp; levers'!$C$10="On",'Net zero Activity data'!AZ19*'Net zero supporting data'!X195*kgtoGg,"ERROR"))</f>
        <v>0.79528365425354652</v>
      </c>
      <c r="AH793" s="93">
        <f>IF('Net zero activities &amp; levers'!$C$10="Off",'Activity data'!BA19*EF!$H32*kgtoGg,IF('Net zero activities &amp; levers'!$C$10="On",'Net zero Activity data'!BA19*'Net zero supporting data'!Y195*kgtoGg,"ERROR"))</f>
        <v>0.81390134450083207</v>
      </c>
      <c r="AI793" s="93">
        <f>IF('Net zero activities &amp; levers'!$C$10="Off",'Activity data'!BB19*EF!$H32*kgtoGg,IF('Net zero activities &amp; levers'!$C$10="On",'Net zero Activity data'!BB19*'Net zero supporting data'!Z195*kgtoGg,"ERROR"))</f>
        <v>0.83337744593584484</v>
      </c>
      <c r="AJ793" s="93">
        <f>IF('Net zero activities &amp; levers'!$C$10="Off",'Activity data'!BC19*EF!$H32*kgtoGg,IF('Net zero activities &amp; levers'!$C$10="On",'Net zero Activity data'!BC19*'Net zero supporting data'!AA195*kgtoGg,"ERROR"))</f>
        <v>0.85443122517106096</v>
      </c>
      <c r="AK793" s="93">
        <f>IF('Net zero activities &amp; levers'!$C$10="Off",'Activity data'!BD19*EF!$H32*kgtoGg,IF('Net zero activities &amp; levers'!$C$10="On",'Net zero Activity data'!BD19*'Net zero supporting data'!AB195*kgtoGg,"ERROR"))</f>
        <v>0.87441537837700556</v>
      </c>
      <c r="AL793" s="93">
        <f>IF('Net zero activities &amp; levers'!$C$10="Off",'Activity data'!BE19*EF!$H32*kgtoGg,IF('Net zero activities &amp; levers'!$C$10="On",'Net zero Activity data'!BE19*'Net zero supporting data'!AC195*kgtoGg,"ERROR"))</f>
        <v>0.89465104442848542</v>
      </c>
      <c r="AM793" s="93">
        <f>IF('Net zero activities &amp; levers'!$C$10="Off",'Activity data'!BF19*EF!$H32*kgtoGg,IF('Net zero activities &amp; levers'!$C$10="On",'Net zero Activity data'!BF19*'Net zero supporting data'!AD195*kgtoGg,"ERROR"))</f>
        <v>0.91518721311964357</v>
      </c>
      <c r="AN793" s="93">
        <f>IF('Net zero activities &amp; levers'!$C$10="Off",'Activity data'!BG19*EF!$H32*kgtoGg,IF('Net zero activities &amp; levers'!$C$10="On",'Net zero Activity data'!BG19*'Net zero supporting data'!AE195*kgtoGg,"ERROR"))</f>
        <v>0.93653448015462948</v>
      </c>
      <c r="AO793" s="93">
        <f>IF('Net zero activities &amp; levers'!$C$10="Off",'Activity data'!BH19*EF!$H32*kgtoGg,IF('Net zero activities &amp; levers'!$C$10="On",'Net zero Activity data'!BH19*'Net zero supporting data'!AF195*kgtoGg,"ERROR"))</f>
        <v>0.95712127067386477</v>
      </c>
      <c r="AP793" s="93">
        <f>IF('Net zero activities &amp; levers'!$C$10="Off",'Activity data'!BI19*EF!$H32*kgtoGg,IF('Net zero activities &amp; levers'!$C$10="On",'Net zero Activity data'!BI19*'Net zero supporting data'!AG195*kgtoGg,"ERROR"))</f>
        <v>0.97833942301329824</v>
      </c>
      <c r="AQ793" s="93">
        <f>IF('Net zero activities &amp; levers'!$C$10="Off",'Activity data'!BJ19*EF!$H32*kgtoGg,IF('Net zero activities &amp; levers'!$C$10="On",'Net zero Activity data'!BJ19*'Net zero supporting data'!AH195*kgtoGg,"ERROR"))</f>
        <v>1.0002685137061929</v>
      </c>
      <c r="AR793" s="93">
        <f>IF('Net zero activities &amp; levers'!$C$10="Off",'Activity data'!BK19*EF!$H32*kgtoGg,IF('Net zero activities &amp; levers'!$C$10="On",'Net zero Activity data'!BK19*'Net zero supporting data'!AI195*kgtoGg,"ERROR"))</f>
        <v>1.0229924143306466</v>
      </c>
      <c r="AS793" s="93">
        <f>IF('Net zero activities &amp; levers'!$C$10="Off",'Activity data'!BL19*EF!$H32*kgtoGg,IF('Net zero activities &amp; levers'!$C$10="On",'Net zero Activity data'!BL19*'Net zero supporting data'!AJ195*kgtoGg,"ERROR"))</f>
        <v>1.0456268249911065</v>
      </c>
      <c r="AT793" s="93">
        <f>IF('Net zero activities &amp; levers'!$C$10="Off",'Activity data'!BM19*EF!$H32*kgtoGg,IF('Net zero activities &amp; levers'!$C$10="On",'Net zero Activity data'!BM19*'Net zero supporting data'!AK195*kgtoGg,"ERROR"))</f>
        <v>1.0516655617301693</v>
      </c>
      <c r="AU793" s="93">
        <f>IF('Net zero activities &amp; levers'!$C$10="Off",'Activity data'!BN19*EF!$H32*kgtoGg,IF('Net zero activities &amp; levers'!$C$10="On",'Net zero Activity data'!BN19*'Net zero supporting data'!AL195*kgtoGg,"ERROR"))</f>
        <v>1.0551330282926035</v>
      </c>
      <c r="AV793" s="93">
        <f>IF('Net zero activities &amp; levers'!$C$10="Off",'Activity data'!BO19*EF!$H32*kgtoGg,IF('Net zero activities &amp; levers'!$C$10="On",'Net zero Activity data'!BO19*'Net zero supporting data'!AM195*kgtoGg,"ERROR"))</f>
        <v>1.0593510706366738</v>
      </c>
      <c r="AW793" s="93">
        <f>IF('Net zero activities &amp; levers'!$C$10="Off",'Activity data'!BP19*EF!$H32*kgtoGg,IF('Net zero activities &amp; levers'!$C$10="On",'Net zero Activity data'!BP19*'Net zero supporting data'!AN195*kgtoGg,"ERROR"))</f>
        <v>1.0627773035068668</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1.9531194903852347</v>
      </c>
      <c r="T794" s="27">
        <f t="shared" si="222"/>
        <v>2.0295094312446431</v>
      </c>
      <c r="U794" s="27">
        <f t="shared" si="222"/>
        <v>2.067242880953005</v>
      </c>
      <c r="V794" s="27">
        <f t="shared" si="222"/>
        <v>2.094913159160134</v>
      </c>
      <c r="W794" s="27">
        <f t="shared" si="222"/>
        <v>2.1304341993706162</v>
      </c>
      <c r="X794" s="27">
        <f t="shared" si="222"/>
        <v>2.1760413173573192</v>
      </c>
      <c r="Y794" s="27">
        <f t="shared" si="222"/>
        <v>2.2294921213964933</v>
      </c>
      <c r="Z794" s="27">
        <f t="shared" si="222"/>
        <v>2.2899554284589527</v>
      </c>
      <c r="AA794" s="27">
        <f t="shared" si="222"/>
        <v>2.3487067031337783</v>
      </c>
      <c r="AB794" s="27">
        <f t="shared" si="222"/>
        <v>2.4140193115756508</v>
      </c>
      <c r="AC794" s="27">
        <f t="shared" si="222"/>
        <v>2.4784293875670027</v>
      </c>
      <c r="AD794" s="27">
        <f t="shared" si="222"/>
        <v>2.5627465144197079</v>
      </c>
      <c r="AE794" s="27">
        <f t="shared" si="222"/>
        <v>2.6527841135186923</v>
      </c>
      <c r="AF794" s="27">
        <f t="shared" si="222"/>
        <v>2.7479347449852871</v>
      </c>
      <c r="AG794" s="27">
        <f t="shared" si="222"/>
        <v>2.8591626548735847</v>
      </c>
      <c r="AH794" s="27">
        <f t="shared" si="222"/>
        <v>2.962081100155074</v>
      </c>
      <c r="AI794" s="27">
        <f t="shared" si="222"/>
        <v>3.0759326155602094</v>
      </c>
      <c r="AJ794" s="27">
        <f t="shared" si="222"/>
        <v>3.2015497832224034</v>
      </c>
      <c r="AK794" s="27">
        <f t="shared" si="222"/>
        <v>3.3166981049814392</v>
      </c>
      <c r="AL794" s="27">
        <f t="shared" si="222"/>
        <v>3.4325123981628018</v>
      </c>
      <c r="AM794" s="27">
        <f t="shared" si="222"/>
        <v>3.5493960290021462</v>
      </c>
      <c r="AN794" s="27">
        <f t="shared" si="222"/>
        <v>3.6762100678477463</v>
      </c>
      <c r="AO794" s="27">
        <f t="shared" si="222"/>
        <v>3.7954221026982808</v>
      </c>
      <c r="AP794" s="27">
        <f t="shared" si="222"/>
        <v>3.9184155018322455</v>
      </c>
      <c r="AQ794" s="27">
        <f t="shared" si="222"/>
        <v>4.045775893893186</v>
      </c>
      <c r="AR794" s="27">
        <f t="shared" si="222"/>
        <v>4.1781107741008192</v>
      </c>
      <c r="AS794" s="27">
        <f t="shared" si="222"/>
        <v>4.3130195967011318</v>
      </c>
      <c r="AT794" s="27">
        <f t="shared" si="222"/>
        <v>4.315530629247248</v>
      </c>
      <c r="AU794" s="27">
        <f t="shared" si="222"/>
        <v>4.2979257352367837</v>
      </c>
      <c r="AV794" s="27">
        <f t="shared" si="222"/>
        <v>4.2864663365102249</v>
      </c>
      <c r="AW794" s="27">
        <f t="shared" si="222"/>
        <v>4.2690602367558386</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2.499758996425196E-2</v>
      </c>
      <c r="T795" s="27">
        <f t="shared" si="223"/>
        <v>2.5622621995573705E-2</v>
      </c>
      <c r="U795" s="27">
        <f t="shared" si="223"/>
        <v>2.6082698343596174E-2</v>
      </c>
      <c r="V795" s="27">
        <f t="shared" si="223"/>
        <v>2.6501293957318681E-2</v>
      </c>
      <c r="W795" s="27">
        <f t="shared" si="223"/>
        <v>2.6958282919398502E-2</v>
      </c>
      <c r="X795" s="27">
        <f t="shared" si="223"/>
        <v>2.7464839929034146E-2</v>
      </c>
      <c r="Y795" s="27">
        <f t="shared" si="223"/>
        <v>2.7980193823809819E-2</v>
      </c>
      <c r="Z795" s="27">
        <f t="shared" si="223"/>
        <v>2.853236950287566E-2</v>
      </c>
      <c r="AA795" s="27">
        <f t="shared" si="223"/>
        <v>2.9081374315786203E-2</v>
      </c>
      <c r="AB795" s="27">
        <f t="shared" si="223"/>
        <v>2.9665961747884381E-2</v>
      </c>
      <c r="AC795" s="27">
        <f t="shared" si="223"/>
        <v>3.0251417039322926E-2</v>
      </c>
      <c r="AD795" s="27">
        <f t="shared" si="223"/>
        <v>3.091089460561465E-2</v>
      </c>
      <c r="AE795" s="27">
        <f t="shared" si="223"/>
        <v>3.1603835191723155E-2</v>
      </c>
      <c r="AF795" s="27">
        <f t="shared" si="223"/>
        <v>3.2327825795203005E-2</v>
      </c>
      <c r="AG795" s="27">
        <f t="shared" si="223"/>
        <v>3.3136818927231144E-2</v>
      </c>
      <c r="AH795" s="27">
        <f t="shared" si="223"/>
        <v>3.3912556020868033E-2</v>
      </c>
      <c r="AI795" s="27">
        <f t="shared" si="223"/>
        <v>3.4724060247326903E-2</v>
      </c>
      <c r="AJ795" s="27">
        <f t="shared" si="223"/>
        <v>3.5601301048794241E-2</v>
      </c>
      <c r="AK795" s="27">
        <f t="shared" si="223"/>
        <v>3.6433974099041928E-2</v>
      </c>
      <c r="AL795" s="27">
        <f t="shared" si="223"/>
        <v>3.7277126851186934E-2</v>
      </c>
      <c r="AM795" s="27">
        <f t="shared" si="223"/>
        <v>3.813280054665185E-2</v>
      </c>
      <c r="AN795" s="27">
        <f t="shared" si="223"/>
        <v>3.9022270006442927E-2</v>
      </c>
      <c r="AO795" s="27">
        <f t="shared" si="223"/>
        <v>3.98800529447444E-2</v>
      </c>
      <c r="AP795" s="27">
        <f t="shared" si="223"/>
        <v>4.0764142625554133E-2</v>
      </c>
      <c r="AQ795" s="27">
        <f t="shared" si="223"/>
        <v>4.167785473775807E-2</v>
      </c>
      <c r="AR795" s="27">
        <f t="shared" si="223"/>
        <v>4.2624683930443649E-2</v>
      </c>
      <c r="AS795" s="27">
        <f t="shared" si="223"/>
        <v>4.3567784374629485E-2</v>
      </c>
      <c r="AT795" s="27">
        <f t="shared" si="223"/>
        <v>4.3819398405423766E-2</v>
      </c>
      <c r="AU795" s="27">
        <f t="shared" si="223"/>
        <v>4.3963876178858524E-2</v>
      </c>
      <c r="AV795" s="27">
        <f t="shared" si="223"/>
        <v>4.413962794319478E-2</v>
      </c>
      <c r="AW795" s="27">
        <f t="shared" si="223"/>
        <v>4.4282387646119477E-2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8.1379978766051519E-2</v>
      </c>
      <c r="T796" s="27">
        <f t="shared" si="225"/>
        <v>8.4562892968526898E-2</v>
      </c>
      <c r="U796" s="27">
        <f t="shared" si="225"/>
        <v>8.6135120039708635E-2</v>
      </c>
      <c r="V796" s="27">
        <f t="shared" si="225"/>
        <v>8.7288048298338999E-2</v>
      </c>
      <c r="W796" s="27">
        <f t="shared" si="225"/>
        <v>8.8768091640442429E-2</v>
      </c>
      <c r="X796" s="27">
        <f t="shared" si="225"/>
        <v>9.0668388223221708E-2</v>
      </c>
      <c r="Y796" s="27">
        <f t="shared" si="225"/>
        <v>9.2895505058187319E-2</v>
      </c>
      <c r="Z796" s="27">
        <f t="shared" si="225"/>
        <v>9.5414809519123109E-2</v>
      </c>
      <c r="AA796" s="27">
        <f t="shared" si="225"/>
        <v>9.786277929724084E-2</v>
      </c>
      <c r="AB796" s="27">
        <f t="shared" si="225"/>
        <v>0.10058413798231887</v>
      </c>
      <c r="AC796" s="27">
        <f t="shared" si="225"/>
        <v>0.1032678911486252</v>
      </c>
      <c r="AD796" s="27">
        <f t="shared" si="225"/>
        <v>0.10678110476748792</v>
      </c>
      <c r="AE796" s="27">
        <f t="shared" si="225"/>
        <v>0.1105326713966123</v>
      </c>
      <c r="AF796" s="27">
        <f t="shared" si="225"/>
        <v>0.11449728104105371</v>
      </c>
      <c r="AG796" s="27">
        <f t="shared" si="225"/>
        <v>0.11913177728639947</v>
      </c>
      <c r="AH796" s="27">
        <f t="shared" si="225"/>
        <v>0.12342004583979488</v>
      </c>
      <c r="AI796" s="27">
        <f t="shared" si="225"/>
        <v>0.12816385898167551</v>
      </c>
      <c r="AJ796" s="27">
        <f t="shared" si="225"/>
        <v>0.1333979076342669</v>
      </c>
      <c r="AK796" s="27">
        <f t="shared" si="225"/>
        <v>0.13819575437422676</v>
      </c>
      <c r="AL796" s="27">
        <f t="shared" si="225"/>
        <v>0.1430213499234502</v>
      </c>
      <c r="AM796" s="27">
        <f t="shared" si="225"/>
        <v>0.1478915012084229</v>
      </c>
      <c r="AN796" s="27">
        <f t="shared" si="225"/>
        <v>0.15317541949365626</v>
      </c>
      <c r="AO796" s="27">
        <f t="shared" si="225"/>
        <v>0.15814258761242853</v>
      </c>
      <c r="AP796" s="27">
        <f t="shared" si="225"/>
        <v>0.16326731257634369</v>
      </c>
      <c r="AQ796" s="27">
        <f t="shared" si="225"/>
        <v>0.16857399557888289</v>
      </c>
      <c r="AR796" s="27">
        <f t="shared" si="225"/>
        <v>0.17408794892086762</v>
      </c>
      <c r="AS796" s="27">
        <f t="shared" si="225"/>
        <v>0.1797091498625473</v>
      </c>
      <c r="AT796" s="27">
        <f t="shared" si="225"/>
        <v>0.17981377621863548</v>
      </c>
      <c r="AU796" s="27">
        <f t="shared" si="225"/>
        <v>0.17908023896819947</v>
      </c>
      <c r="AV796" s="27">
        <f t="shared" si="225"/>
        <v>0.17860276402125955</v>
      </c>
      <c r="AW796" s="27">
        <f t="shared" si="225"/>
        <v>0.17787750986482673</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5.9905199350711535E-2</v>
      </c>
      <c r="T797" s="27">
        <f t="shared" si="226"/>
        <v>6.0542467652693173E-2</v>
      </c>
      <c r="U797" s="27">
        <f t="shared" si="226"/>
        <v>6.0953905983085629E-2</v>
      </c>
      <c r="V797" s="27">
        <f t="shared" si="226"/>
        <v>6.131427097896696E-2</v>
      </c>
      <c r="W797" s="27">
        <f t="shared" si="226"/>
        <v>6.1734224777847707E-2</v>
      </c>
      <c r="X797" s="27">
        <f t="shared" si="226"/>
        <v>6.2227772766105582E-2</v>
      </c>
      <c r="Y797" s="27">
        <f t="shared" si="226"/>
        <v>6.2720748379740093E-2</v>
      </c>
      <c r="Z797" s="27">
        <f t="shared" si="226"/>
        <v>6.326753025848772E-2</v>
      </c>
      <c r="AA797" s="27">
        <f t="shared" si="226"/>
        <v>6.3812955260622986E-2</v>
      </c>
      <c r="AB797" s="27">
        <f t="shared" si="226"/>
        <v>6.4409047381645629E-2</v>
      </c>
      <c r="AC797" s="27">
        <f t="shared" si="226"/>
        <v>6.5008363896980115E-2</v>
      </c>
      <c r="AD797" s="27">
        <f t="shared" si="226"/>
        <v>6.5694695873436737E-2</v>
      </c>
      <c r="AE797" s="27">
        <f t="shared" si="226"/>
        <v>6.6426252097271987E-2</v>
      </c>
      <c r="AF797" s="27">
        <f t="shared" si="226"/>
        <v>6.7199164311483497E-2</v>
      </c>
      <c r="AG797" s="27">
        <f t="shared" si="226"/>
        <v>6.8084004869535045E-2</v>
      </c>
      <c r="AH797" s="27">
        <f t="shared" si="226"/>
        <v>6.8924011500262505E-2</v>
      </c>
      <c r="AI797" s="27">
        <f t="shared" si="226"/>
        <v>6.9797036081983663E-2</v>
      </c>
      <c r="AJ797" s="27">
        <f t="shared" si="226"/>
        <v>7.0754440540409483E-2</v>
      </c>
      <c r="AK797" s="27">
        <f t="shared" si="226"/>
        <v>7.1651987088559452E-2</v>
      </c>
      <c r="AL797" s="27">
        <f t="shared" si="226"/>
        <v>7.256155628589081E-2</v>
      </c>
      <c r="AM797" s="27">
        <f t="shared" si="226"/>
        <v>7.3485633357634389E-2</v>
      </c>
      <c r="AN797" s="27">
        <f t="shared" si="226"/>
        <v>7.4439308897952486E-2</v>
      </c>
      <c r="AO797" s="27">
        <f t="shared" si="226"/>
        <v>7.5350293384052608E-2</v>
      </c>
      <c r="AP797" s="27">
        <f t="shared" si="226"/>
        <v>7.6293028594737106E-2</v>
      </c>
      <c r="AQ797" s="27">
        <f t="shared" si="226"/>
        <v>7.7271409543965289E-2</v>
      </c>
      <c r="AR797" s="27">
        <f t="shared" si="226"/>
        <v>7.8289518546792614E-2</v>
      </c>
      <c r="AS797" s="27">
        <f t="shared" si="226"/>
        <v>7.9288201984877266E-2</v>
      </c>
      <c r="AT797" s="27">
        <f t="shared" si="226"/>
        <v>7.9413207171046579E-2</v>
      </c>
      <c r="AU797" s="27">
        <f t="shared" si="226"/>
        <v>7.9406560848139351E-2</v>
      </c>
      <c r="AV797" s="27">
        <f t="shared" si="226"/>
        <v>7.9442675494348886E-2</v>
      </c>
      <c r="AW797" s="27">
        <f t="shared" si="226"/>
        <v>7.944082765615551E-2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0.26230283090767742</v>
      </c>
      <c r="T798" s="27">
        <f t="shared" si="227"/>
        <v>0.26509319437310713</v>
      </c>
      <c r="U798" s="27">
        <f t="shared" si="227"/>
        <v>0.26689473146797682</v>
      </c>
      <c r="V798" s="27">
        <f t="shared" si="227"/>
        <v>0.26847263721913406</v>
      </c>
      <c r="W798" s="27">
        <f t="shared" si="227"/>
        <v>0.27031146041796794</v>
      </c>
      <c r="X798" s="27">
        <f t="shared" si="227"/>
        <v>0.27247252549932949</v>
      </c>
      <c r="Y798" s="27">
        <f t="shared" si="227"/>
        <v>0.27463108436277217</v>
      </c>
      <c r="Z798" s="27">
        <f t="shared" si="227"/>
        <v>0.27702524106768295</v>
      </c>
      <c r="AA798" s="27">
        <f t="shared" si="227"/>
        <v>0.27941345650905608</v>
      </c>
      <c r="AB798" s="27">
        <f t="shared" si="227"/>
        <v>0.28202352462535807</v>
      </c>
      <c r="AC798" s="27">
        <f t="shared" si="227"/>
        <v>0.28464771117820842</v>
      </c>
      <c r="AD798" s="27">
        <f t="shared" si="227"/>
        <v>0.2876529064253367</v>
      </c>
      <c r="AE798" s="27">
        <f t="shared" si="227"/>
        <v>0.29085612201530103</v>
      </c>
      <c r="AF798" s="27">
        <f t="shared" si="227"/>
        <v>0.29424042027368569</v>
      </c>
      <c r="AG798" s="27">
        <f t="shared" si="227"/>
        <v>0.29811481157518288</v>
      </c>
      <c r="AH798" s="27">
        <f t="shared" si="227"/>
        <v>0.30179289160177769</v>
      </c>
      <c r="AI798" s="27">
        <f t="shared" si="227"/>
        <v>0.30561554508961269</v>
      </c>
      <c r="AJ798" s="27">
        <f t="shared" si="227"/>
        <v>0.30980766701710183</v>
      </c>
      <c r="AK798" s="27">
        <f t="shared" si="227"/>
        <v>0.3137376931751461</v>
      </c>
      <c r="AL798" s="27">
        <f t="shared" si="227"/>
        <v>0.31772036209123911</v>
      </c>
      <c r="AM798" s="27">
        <f t="shared" si="227"/>
        <v>0.32176655565243856</v>
      </c>
      <c r="AN798" s="27">
        <f t="shared" si="227"/>
        <v>0.32594235001927385</v>
      </c>
      <c r="AO798" s="27">
        <f t="shared" si="227"/>
        <v>0.32993121596424962</v>
      </c>
      <c r="AP798" s="27">
        <f t="shared" si="227"/>
        <v>0.33405910665218791</v>
      </c>
      <c r="AQ798" s="27">
        <f t="shared" si="227"/>
        <v>0.33834307691637577</v>
      </c>
      <c r="AR798" s="27">
        <f t="shared" si="227"/>
        <v>0.34280100171269862</v>
      </c>
      <c r="AS798" s="27">
        <f t="shared" si="227"/>
        <v>0.34717386910700609</v>
      </c>
      <c r="AT798" s="27">
        <f t="shared" si="227"/>
        <v>0.34772122083216089</v>
      </c>
      <c r="AU798" s="27">
        <f t="shared" si="227"/>
        <v>0.34769211902910219</v>
      </c>
      <c r="AV798" s="27">
        <f t="shared" si="227"/>
        <v>0.34785025177952567</v>
      </c>
      <c r="AW798" s="27">
        <f t="shared" si="227"/>
        <v>0.34784216077583252</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1.1670927062969525E-2</v>
      </c>
      <c r="T799" s="27">
        <f t="shared" si="228"/>
        <v>1.1795081759933766E-2</v>
      </c>
      <c r="U799" s="27">
        <f t="shared" si="228"/>
        <v>1.1875239522481353E-2</v>
      </c>
      <c r="V799" s="27">
        <f t="shared" si="228"/>
        <v>1.1945447010788935E-2</v>
      </c>
      <c r="W799" s="27">
        <f t="shared" si="228"/>
        <v>1.2027263784786468E-2</v>
      </c>
      <c r="X799" s="27">
        <f t="shared" si="228"/>
        <v>1.2123418419700712E-2</v>
      </c>
      <c r="Y799" s="27">
        <f t="shared" si="228"/>
        <v>1.2219461542716924E-2</v>
      </c>
      <c r="Z799" s="27">
        <f t="shared" si="228"/>
        <v>1.2325987378460451E-2</v>
      </c>
      <c r="AA799" s="27">
        <f t="shared" si="228"/>
        <v>1.2432248863060035E-2</v>
      </c>
      <c r="AB799" s="27">
        <f t="shared" si="228"/>
        <v>1.254838148164189E-2</v>
      </c>
      <c r="AC799" s="27">
        <f t="shared" si="228"/>
        <v>1.2665142287280017E-2</v>
      </c>
      <c r="AD799" s="27">
        <f t="shared" si="228"/>
        <v>1.279885572993654E-2</v>
      </c>
      <c r="AE799" s="27">
        <f t="shared" si="228"/>
        <v>1.2941379908528415E-2</v>
      </c>
      <c r="AF799" s="27">
        <f t="shared" si="228"/>
        <v>1.3091961196562033E-2</v>
      </c>
      <c r="AG799" s="27">
        <f t="shared" si="228"/>
        <v>1.3264348730988194E-2</v>
      </c>
      <c r="AH799" s="27">
        <f t="shared" si="228"/>
        <v>1.3428001572909914E-2</v>
      </c>
      <c r="AI799" s="27">
        <f t="shared" si="228"/>
        <v>1.3598087080142702E-2</v>
      </c>
      <c r="AJ799" s="27">
        <f t="shared" si="228"/>
        <v>1.3784611751208953E-2</v>
      </c>
      <c r="AK799" s="27">
        <f t="shared" si="228"/>
        <v>1.3959474708224619E-2</v>
      </c>
      <c r="AL799" s="27">
        <f t="shared" si="228"/>
        <v>1.4136679957115114E-2</v>
      </c>
      <c r="AM799" s="27">
        <f t="shared" si="228"/>
        <v>1.4316711677596386E-2</v>
      </c>
      <c r="AN799" s="27">
        <f t="shared" si="228"/>
        <v>1.4502509868628669E-2</v>
      </c>
      <c r="AO799" s="27">
        <f t="shared" si="228"/>
        <v>1.4679990848710658E-2</v>
      </c>
      <c r="AP799" s="27">
        <f t="shared" si="228"/>
        <v>1.4863657608905846E-2</v>
      </c>
      <c r="AQ799" s="27">
        <f t="shared" si="228"/>
        <v>1.5054268988585789E-2</v>
      </c>
      <c r="AR799" s="27">
        <f t="shared" si="228"/>
        <v>1.5252620317734802E-2</v>
      </c>
      <c r="AS799" s="27">
        <f t="shared" si="228"/>
        <v>1.5447187094762699E-2</v>
      </c>
      <c r="AT799" s="27">
        <f t="shared" si="228"/>
        <v>1.5471541014390508E-2</v>
      </c>
      <c r="AU799" s="27">
        <f t="shared" si="228"/>
        <v>1.5470246156002119E-2</v>
      </c>
      <c r="AV799" s="27">
        <f t="shared" si="228"/>
        <v>1.5477282129613506E-2</v>
      </c>
      <c r="AW799" s="27">
        <f t="shared" si="228"/>
        <v>1.5476922127726977E-2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0.42165320205642409</v>
      </c>
      <c r="T800" s="27">
        <f t="shared" si="229"/>
        <v>0.42847449685915795</v>
      </c>
      <c r="U800" s="27">
        <f t="shared" si="229"/>
        <v>0.42995140158022116</v>
      </c>
      <c r="V800" s="27">
        <f t="shared" si="229"/>
        <v>0.43004529212182702</v>
      </c>
      <c r="W800" s="27">
        <f t="shared" si="229"/>
        <v>0.43114265262669882</v>
      </c>
      <c r="X800" s="27">
        <f t="shared" si="229"/>
        <v>0.43349367275869694</v>
      </c>
      <c r="Y800" s="27">
        <f t="shared" si="229"/>
        <v>0.4363806555897467</v>
      </c>
      <c r="Z800" s="27">
        <f t="shared" si="229"/>
        <v>0.44005201030077179</v>
      </c>
      <c r="AA800" s="27">
        <f t="shared" si="229"/>
        <v>0.44338536040309012</v>
      </c>
      <c r="AB800" s="27">
        <f t="shared" si="229"/>
        <v>0.44740877118878691</v>
      </c>
      <c r="AC800" s="27">
        <f t="shared" si="229"/>
        <v>0.45118197874966381</v>
      </c>
      <c r="AD800" s="27">
        <f t="shared" si="229"/>
        <v>0.4530917693188562</v>
      </c>
      <c r="AE800" s="27">
        <f t="shared" si="229"/>
        <v>0.45532406434075945</v>
      </c>
      <c r="AF800" s="27">
        <f t="shared" si="229"/>
        <v>0.4577690167774639</v>
      </c>
      <c r="AG800" s="27">
        <f t="shared" si="229"/>
        <v>0.46162476755401327</v>
      </c>
      <c r="AH800" s="27">
        <f t="shared" si="229"/>
        <v>0.46409402302126446</v>
      </c>
      <c r="AI800" s="27">
        <f t="shared" si="229"/>
        <v>0.46707210767669788</v>
      </c>
      <c r="AJ800" s="27">
        <f t="shared" si="229"/>
        <v>0.47082199585022816</v>
      </c>
      <c r="AK800" s="27">
        <f t="shared" si="229"/>
        <v>0.47297141527450626</v>
      </c>
      <c r="AL800" s="27">
        <f t="shared" si="229"/>
        <v>0.47471854566329597</v>
      </c>
      <c r="AM800" s="27">
        <f t="shared" si="229"/>
        <v>0.47610131740069805</v>
      </c>
      <c r="AN800" s="27">
        <f t="shared" si="229"/>
        <v>0.48020943370261487</v>
      </c>
      <c r="AO800" s="27">
        <f t="shared" si="229"/>
        <v>0.48320380248014</v>
      </c>
      <c r="AP800" s="27">
        <f t="shared" si="229"/>
        <v>0.48618884461866663</v>
      </c>
      <c r="AQ800" s="27">
        <f t="shared" si="229"/>
        <v>0.48920064146171827</v>
      </c>
      <c r="AR800" s="27">
        <f t="shared" si="229"/>
        <v>0.49227346355378415</v>
      </c>
      <c r="AS800" s="27">
        <f t="shared" si="229"/>
        <v>0.49499252531358245</v>
      </c>
      <c r="AT800" s="27">
        <f t="shared" si="229"/>
        <v>0.48586558925507067</v>
      </c>
      <c r="AU800" s="27">
        <f t="shared" si="229"/>
        <v>0.47508354932010177</v>
      </c>
      <c r="AV800" s="27">
        <f t="shared" si="229"/>
        <v>0.46492801872783662</v>
      </c>
      <c r="AW800" s="27">
        <f t="shared" si="229"/>
        <v>0.45438163103299062</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0.64584379583077745</v>
      </c>
      <c r="T801" s="27">
        <f t="shared" si="230"/>
        <v>0.65629193403153729</v>
      </c>
      <c r="U801" s="27">
        <f t="shared" si="230"/>
        <v>0.65855410053822983</v>
      </c>
      <c r="V801" s="27">
        <f t="shared" si="230"/>
        <v>0.65869791214333018</v>
      </c>
      <c r="W801" s="27">
        <f t="shared" si="230"/>
        <v>0.66037873294678828</v>
      </c>
      <c r="X801" s="27">
        <f t="shared" si="230"/>
        <v>0.66397977702452537</v>
      </c>
      <c r="Y801" s="27">
        <f t="shared" si="230"/>
        <v>0.66840175210027508</v>
      </c>
      <c r="Z801" s="27">
        <f t="shared" si="230"/>
        <v>0.67402514509443601</v>
      </c>
      <c r="AA801" s="27">
        <f t="shared" si="230"/>
        <v>0.67913081836435241</v>
      </c>
      <c r="AB801" s="27">
        <f t="shared" si="230"/>
        <v>0.68529345363273886</v>
      </c>
      <c r="AC801" s="27">
        <f t="shared" si="230"/>
        <v>0.69107285405396002</v>
      </c>
      <c r="AD801" s="27">
        <f t="shared" si="230"/>
        <v>0.69399806933617181</v>
      </c>
      <c r="AE801" s="27">
        <f t="shared" si="230"/>
        <v>0.69741726284241989</v>
      </c>
      <c r="AF801" s="27">
        <f t="shared" si="230"/>
        <v>0.70116218249355922</v>
      </c>
      <c r="AG801" s="27">
        <f t="shared" si="230"/>
        <v>0.70706801388570606</v>
      </c>
      <c r="AH801" s="27">
        <f t="shared" si="230"/>
        <v>0.71085015834961085</v>
      </c>
      <c r="AI801" s="27">
        <f t="shared" si="230"/>
        <v>0.71541167356825563</v>
      </c>
      <c r="AJ801" s="27">
        <f t="shared" si="230"/>
        <v>0.72115535581736989</v>
      </c>
      <c r="AK801" s="27">
        <f t="shared" si="230"/>
        <v>0.72444760924515816</v>
      </c>
      <c r="AL801" s="27">
        <f t="shared" si="230"/>
        <v>0.72712367886019746</v>
      </c>
      <c r="AM801" s="27">
        <f t="shared" si="230"/>
        <v>0.72924166241468225</v>
      </c>
      <c r="AN801" s="27">
        <f t="shared" si="230"/>
        <v>0.73553404063736483</v>
      </c>
      <c r="AO801" s="27">
        <f t="shared" si="230"/>
        <v>0.74012049815259839</v>
      </c>
      <c r="AP801" s="27">
        <f t="shared" si="230"/>
        <v>0.74469267010826845</v>
      </c>
      <c r="AQ801" s="27">
        <f t="shared" si="230"/>
        <v>0.74930582209170149</v>
      </c>
      <c r="AR801" s="27">
        <f t="shared" si="230"/>
        <v>0.75401244609971041</v>
      </c>
      <c r="AS801" s="27">
        <f t="shared" si="230"/>
        <v>0.75817721743189037</v>
      </c>
      <c r="AT801" s="27">
        <f t="shared" si="230"/>
        <v>0.74419754171832797</v>
      </c>
      <c r="AU801" s="27">
        <f t="shared" si="230"/>
        <v>0.72768275287185891</v>
      </c>
      <c r="AV801" s="27">
        <f t="shared" si="230"/>
        <v>0.71212758479914884</v>
      </c>
      <c r="AW801" s="27">
        <f t="shared" si="230"/>
        <v>0.6959737431398817</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1.0869418314074915</v>
      </c>
      <c r="T802" s="27">
        <f t="shared" si="231"/>
        <v>1.131136835812725</v>
      </c>
      <c r="U802" s="27">
        <f t="shared" si="231"/>
        <v>1.1620062950073664</v>
      </c>
      <c r="V802" s="27">
        <f t="shared" si="231"/>
        <v>1.1895264929352176</v>
      </c>
      <c r="W802" s="27">
        <f t="shared" si="231"/>
        <v>1.2202098556851493</v>
      </c>
      <c r="X802" s="27">
        <f t="shared" si="231"/>
        <v>1.2549967414734373</v>
      </c>
      <c r="Y802" s="27">
        <f t="shared" si="231"/>
        <v>1.2920319263629687</v>
      </c>
      <c r="Z802" s="27">
        <f t="shared" si="231"/>
        <v>1.332200059786194</v>
      </c>
      <c r="AA802" s="27">
        <f t="shared" si="231"/>
        <v>1.3722134749109216</v>
      </c>
      <c r="AB802" s="27">
        <f t="shared" si="231"/>
        <v>1.4152844936845421</v>
      </c>
      <c r="AC802" s="27">
        <f t="shared" si="231"/>
        <v>1.4585463861000587</v>
      </c>
      <c r="AD802" s="27">
        <f t="shared" si="231"/>
        <v>1.513294300622922</v>
      </c>
      <c r="AE802" s="27">
        <f t="shared" si="231"/>
        <v>1.5712788789881398</v>
      </c>
      <c r="AF802" s="27">
        <f t="shared" si="231"/>
        <v>1.6323383225699046</v>
      </c>
      <c r="AG802" s="27">
        <f t="shared" si="231"/>
        <v>1.7010946959267546</v>
      </c>
      <c r="AH802" s="27">
        <f t="shared" si="231"/>
        <v>1.7675602463371387</v>
      </c>
      <c r="AI802" s="27">
        <f t="shared" si="231"/>
        <v>1.8388361997339808</v>
      </c>
      <c r="AJ802" s="27">
        <f t="shared" si="231"/>
        <v>1.9163617432541113</v>
      </c>
      <c r="AK802" s="27">
        <f t="shared" si="231"/>
        <v>1.9906591584739999</v>
      </c>
      <c r="AL802" s="27">
        <f t="shared" si="231"/>
        <v>2.0664650956256372</v>
      </c>
      <c r="AM802" s="27">
        <f t="shared" si="231"/>
        <v>2.1439707773000634</v>
      </c>
      <c r="AN802" s="27">
        <f t="shared" si="231"/>
        <v>2.2234849821020477</v>
      </c>
      <c r="AO802" s="27">
        <f t="shared" si="231"/>
        <v>2.3006952010990989</v>
      </c>
      <c r="AP802" s="27">
        <f t="shared" si="231"/>
        <v>2.3807047359589446</v>
      </c>
      <c r="AQ802" s="27">
        <f t="shared" si="231"/>
        <v>2.4638333593799318</v>
      </c>
      <c r="AR802" s="27">
        <f t="shared" si="231"/>
        <v>2.5504211420833234</v>
      </c>
      <c r="AS802" s="27">
        <f t="shared" si="231"/>
        <v>2.6384456728747945</v>
      </c>
      <c r="AT802" s="27">
        <f t="shared" si="231"/>
        <v>2.6648829599470334</v>
      </c>
      <c r="AU802" s="27">
        <f t="shared" si="231"/>
        <v>2.6817517543284377</v>
      </c>
      <c r="AV802" s="27">
        <f t="shared" si="231"/>
        <v>2.7014737973059932</v>
      </c>
      <c r="AW802" s="27">
        <f t="shared" si="231"/>
        <v>2.7182415962380375</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0.11955913069255579</v>
      </c>
      <c r="T803" s="27">
        <f t="shared" si="232"/>
        <v>0.11973941840498301</v>
      </c>
      <c r="U803" s="27">
        <f t="shared" si="232"/>
        <v>0.11994057985495052</v>
      </c>
      <c r="V803" s="27">
        <f t="shared" si="232"/>
        <v>0.12016726564666307</v>
      </c>
      <c r="W803" s="27">
        <f t="shared" si="232"/>
        <v>0.12042198351979162</v>
      </c>
      <c r="X803" s="27">
        <f t="shared" si="232"/>
        <v>0.12070387777028845</v>
      </c>
      <c r="Y803" s="27">
        <f t="shared" si="232"/>
        <v>0.12087757542614058</v>
      </c>
      <c r="Z803" s="27">
        <f t="shared" si="232"/>
        <v>0.12107397703438585</v>
      </c>
      <c r="AA803" s="27">
        <f t="shared" si="232"/>
        <v>0.12129003283511702</v>
      </c>
      <c r="AB803" s="27">
        <f t="shared" si="232"/>
        <v>0.12152672270419047</v>
      </c>
      <c r="AC803" s="27">
        <f t="shared" si="232"/>
        <v>0.12178147735269397</v>
      </c>
      <c r="AD803" s="27">
        <f t="shared" si="232"/>
        <v>0.12195058775686123</v>
      </c>
      <c r="AE803" s="27">
        <f t="shared" si="232"/>
        <v>0.12213687066039443</v>
      </c>
      <c r="AF803" s="27">
        <f t="shared" si="232"/>
        <v>0.12233952591185901</v>
      </c>
      <c r="AG803" s="27">
        <f t="shared" si="232"/>
        <v>0.12256053300791123</v>
      </c>
      <c r="AH803" s="27">
        <f t="shared" si="232"/>
        <v>0.12279361173885509</v>
      </c>
      <c r="AI803" s="27">
        <f t="shared" si="232"/>
        <v>0.12294098870029307</v>
      </c>
      <c r="AJ803" s="27">
        <f t="shared" si="232"/>
        <v>0.12310341240560993</v>
      </c>
      <c r="AK803" s="27">
        <f t="shared" si="232"/>
        <v>0.12327515991291509</v>
      </c>
      <c r="AL803" s="27">
        <f t="shared" si="232"/>
        <v>0.12345844068229324</v>
      </c>
      <c r="AM803" s="27">
        <f t="shared" si="232"/>
        <v>0.12365295972209839</v>
      </c>
      <c r="AN803" s="27">
        <f t="shared" si="232"/>
        <v>0.12376567950710692</v>
      </c>
      <c r="AO803" s="27">
        <f t="shared" si="232"/>
        <v>0.12388627444196276</v>
      </c>
      <c r="AP803" s="27">
        <f t="shared" si="232"/>
        <v>0.12401713387366396</v>
      </c>
      <c r="AQ803" s="27">
        <f t="shared" si="232"/>
        <v>0.12415809337715869</v>
      </c>
      <c r="AR803" s="27">
        <f t="shared" si="232"/>
        <v>0.12430901585583344</v>
      </c>
      <c r="AS803" s="27">
        <f t="shared" si="232"/>
        <v>0.12437332095284816</v>
      </c>
      <c r="AT803" s="27">
        <f t="shared" si="232"/>
        <v>0.12441331476739831</v>
      </c>
      <c r="AU803" s="27">
        <f t="shared" si="232"/>
        <v>0.12445582230742055</v>
      </c>
      <c r="AV803" s="27">
        <f t="shared" si="232"/>
        <v>0.12450696998275416</v>
      </c>
      <c r="AW803" s="27">
        <f t="shared" si="232"/>
        <v>0.12456359303532369</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6.3933222123559591E-2</v>
      </c>
      <c r="T804" s="27">
        <f t="shared" si="233"/>
        <v>6.4029629435138319E-2</v>
      </c>
      <c r="U804" s="27">
        <f t="shared" si="233"/>
        <v>6.4137198799259443E-2</v>
      </c>
      <c r="V804" s="27">
        <f t="shared" si="233"/>
        <v>6.4258417086728248E-2</v>
      </c>
      <c r="W804" s="27">
        <f t="shared" si="233"/>
        <v>6.4394625289876231E-2</v>
      </c>
      <c r="X804" s="27">
        <f t="shared" si="233"/>
        <v>6.4545365828285753E-2</v>
      </c>
      <c r="Y804" s="27">
        <f t="shared" si="233"/>
        <v>6.4638249163499126E-2</v>
      </c>
      <c r="Z804" s="27">
        <f t="shared" si="233"/>
        <v>6.4743273242987093E-2</v>
      </c>
      <c r="AA804" s="27">
        <f t="shared" si="233"/>
        <v>6.485880723373473E-2</v>
      </c>
      <c r="AB804" s="27">
        <f t="shared" si="233"/>
        <v>6.4985375115971855E-2</v>
      </c>
      <c r="AC804" s="27">
        <f t="shared" si="233"/>
        <v>6.5121602984436935E-2</v>
      </c>
      <c r="AD804" s="27">
        <f t="shared" si="233"/>
        <v>6.5212033326062888E-2</v>
      </c>
      <c r="AE804" s="27">
        <f t="shared" si="233"/>
        <v>6.5311646514787353E-2</v>
      </c>
      <c r="AF804" s="27">
        <f t="shared" si="233"/>
        <v>6.5420014676477206E-2</v>
      </c>
      <c r="AG804" s="27">
        <f t="shared" si="233"/>
        <v>6.5538196330031773E-2</v>
      </c>
      <c r="AH804" s="27">
        <f t="shared" si="233"/>
        <v>6.5662833187052988E-2</v>
      </c>
      <c r="AI804" s="27">
        <f t="shared" si="233"/>
        <v>6.574164175614286E-2</v>
      </c>
      <c r="AJ804" s="27">
        <f t="shared" si="233"/>
        <v>6.5828496442773679E-2</v>
      </c>
      <c r="AK804" s="27">
        <f t="shared" si="233"/>
        <v>6.5920336952738107E-2</v>
      </c>
      <c r="AL804" s="27">
        <f t="shared" si="233"/>
        <v>6.6018344775911092E-2</v>
      </c>
      <c r="AM804" s="27">
        <f t="shared" si="233"/>
        <v>6.6122362168034007E-2</v>
      </c>
      <c r="AN804" s="27">
        <f t="shared" si="233"/>
        <v>6.6182638108574263E-2</v>
      </c>
      <c r="AO804" s="27">
        <f t="shared" si="233"/>
        <v>6.6247125218111227E-2</v>
      </c>
      <c r="AP804" s="27">
        <f t="shared" si="233"/>
        <v>6.6317101179507523E-2</v>
      </c>
      <c r="AQ804" s="27">
        <f t="shared" si="233"/>
        <v>6.63924780678736E-2</v>
      </c>
      <c r="AR804" s="27">
        <f t="shared" si="233"/>
        <v>6.6473182571968409E-2</v>
      </c>
      <c r="AS804" s="27">
        <f t="shared" si="233"/>
        <v>6.6507569172366915E-2</v>
      </c>
      <c r="AT804" s="27">
        <f t="shared" si="233"/>
        <v>6.6528955522488345E-2</v>
      </c>
      <c r="AU804" s="27">
        <f t="shared" si="233"/>
        <v>6.655168606579713E-2</v>
      </c>
      <c r="AV804" s="27">
        <f t="shared" si="233"/>
        <v>6.6579036847533885E-2</v>
      </c>
      <c r="AW804" s="27">
        <f t="shared" si="233"/>
        <v>6.6609315540397174E-2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1.5080367323362537E-2</v>
      </c>
      <c r="T805" s="27">
        <f t="shared" si="234"/>
        <v>1.5123838819510993E-2</v>
      </c>
      <c r="U805" s="27">
        <f t="shared" si="234"/>
        <v>1.5170049830034902E-2</v>
      </c>
      <c r="V805" s="27">
        <f t="shared" si="234"/>
        <v>1.5219961493898721E-2</v>
      </c>
      <c r="W805" s="27">
        <f t="shared" si="234"/>
        <v>1.5274108685499497E-2</v>
      </c>
      <c r="X805" s="27">
        <f t="shared" si="234"/>
        <v>1.5332376079902751E-2</v>
      </c>
      <c r="Y805" s="27">
        <f t="shared" si="234"/>
        <v>1.536924004653889E-2</v>
      </c>
      <c r="Z805" s="27">
        <f t="shared" si="234"/>
        <v>1.5409570270530986E-2</v>
      </c>
      <c r="AA805" s="27">
        <f t="shared" si="234"/>
        <v>1.5452823237132972E-2</v>
      </c>
      <c r="AB805" s="27">
        <f t="shared" si="234"/>
        <v>1.5499211652880674E-2</v>
      </c>
      <c r="AC805" s="27">
        <f t="shared" si="234"/>
        <v>1.5548278087973853E-2</v>
      </c>
      <c r="AD805" s="27">
        <f t="shared" si="234"/>
        <v>1.558067131302816E-2</v>
      </c>
      <c r="AE805" s="27">
        <f t="shared" si="234"/>
        <v>1.561569776374796E-2</v>
      </c>
      <c r="AF805" s="27">
        <f t="shared" si="234"/>
        <v>1.5653224182866892E-2</v>
      </c>
      <c r="AG805" s="27">
        <f t="shared" si="234"/>
        <v>1.5693632298026883E-2</v>
      </c>
      <c r="AH805" s="27">
        <f t="shared" si="234"/>
        <v>1.5735768081589552E-2</v>
      </c>
      <c r="AI805" s="27">
        <f t="shared" si="234"/>
        <v>1.5761559878357256E-2</v>
      </c>
      <c r="AJ805" s="27">
        <f t="shared" si="234"/>
        <v>1.5789724166363976E-2</v>
      </c>
      <c r="AK805" s="27">
        <f t="shared" si="234"/>
        <v>1.5819212875110809E-2</v>
      </c>
      <c r="AL805" s="27">
        <f t="shared" si="234"/>
        <v>1.585044363792891E-2</v>
      </c>
      <c r="AM805" s="27">
        <f t="shared" si="234"/>
        <v>1.5883370010953166E-2</v>
      </c>
      <c r="AN805" s="27">
        <f t="shared" si="234"/>
        <v>1.5900944393878996E-2</v>
      </c>
      <c r="AO805" s="27">
        <f t="shared" si="234"/>
        <v>1.5919671300837566E-2</v>
      </c>
      <c r="AP805" s="27">
        <f t="shared" si="234"/>
        <v>1.5939994159428213E-2</v>
      </c>
      <c r="AQ805" s="27">
        <f t="shared" si="234"/>
        <v>1.5961886914365574E-2</v>
      </c>
      <c r="AR805" s="27">
        <f t="shared" si="234"/>
        <v>1.5985328024654182E-2</v>
      </c>
      <c r="AS805" s="27">
        <f t="shared" si="234"/>
        <v>1.5992766162683681E-2</v>
      </c>
      <c r="AT805" s="27">
        <f t="shared" si="234"/>
        <v>1.5995595922711735E-2</v>
      </c>
      <c r="AU805" s="27">
        <f t="shared" si="234"/>
        <v>1.5998708024840207E-2</v>
      </c>
      <c r="AV805" s="27">
        <f t="shared" si="234"/>
        <v>1.6003217033671621E-2</v>
      </c>
      <c r="AW805" s="27">
        <f t="shared" si="234"/>
        <v>1.6008552090086375E-2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0.11955544152752927</v>
      </c>
      <c r="T806" s="27">
        <f t="shared" si="235"/>
        <v>0.11990007861788972</v>
      </c>
      <c r="U806" s="27">
        <f t="shared" si="235"/>
        <v>0.12026643426746732</v>
      </c>
      <c r="V806" s="27">
        <f t="shared" si="235"/>
        <v>0.12066212827694729</v>
      </c>
      <c r="W806" s="27">
        <f t="shared" si="235"/>
        <v>0.12109140106987706</v>
      </c>
      <c r="X806" s="27">
        <f t="shared" si="235"/>
        <v>0.1215533383632577</v>
      </c>
      <c r="Y806" s="27">
        <f t="shared" si="235"/>
        <v>0.12184559170915679</v>
      </c>
      <c r="Z806" s="27">
        <f t="shared" si="235"/>
        <v>0.12216532515018572</v>
      </c>
      <c r="AA806" s="27">
        <f t="shared" si="235"/>
        <v>0.12250822976309024</v>
      </c>
      <c r="AB806" s="27">
        <f t="shared" si="235"/>
        <v>0.12287599186115848</v>
      </c>
      <c r="AC806" s="27">
        <f t="shared" si="235"/>
        <v>0.12326498499282172</v>
      </c>
      <c r="AD806" s="27">
        <f t="shared" si="235"/>
        <v>0.12352179480658991</v>
      </c>
      <c r="AE806" s="27">
        <f t="shared" si="235"/>
        <v>0.12379948053473928</v>
      </c>
      <c r="AF806" s="27">
        <f t="shared" si="235"/>
        <v>0.12409698572877791</v>
      </c>
      <c r="AG806" s="27">
        <f t="shared" si="235"/>
        <v>0.12441733668215049</v>
      </c>
      <c r="AH806" s="27">
        <f t="shared" si="235"/>
        <v>0.12475138439464482</v>
      </c>
      <c r="AI806" s="27">
        <f t="shared" si="235"/>
        <v>0.12495585883377697</v>
      </c>
      <c r="AJ806" s="27">
        <f t="shared" si="235"/>
        <v>0.12517914211433306</v>
      </c>
      <c r="AK806" s="27">
        <f t="shared" si="235"/>
        <v>0.1254129252522837</v>
      </c>
      <c r="AL806" s="27">
        <f t="shared" si="235"/>
        <v>0.12566051919730492</v>
      </c>
      <c r="AM806" s="27">
        <f t="shared" si="235"/>
        <v>0.12592155574770225</v>
      </c>
      <c r="AN806" s="27">
        <f t="shared" si="235"/>
        <v>0.12606088346202232</v>
      </c>
      <c r="AO806" s="27">
        <f t="shared" si="235"/>
        <v>0.12620934825613966</v>
      </c>
      <c r="AP806" s="27">
        <f t="shared" si="235"/>
        <v>0.12637046557376244</v>
      </c>
      <c r="AQ806" s="27">
        <f t="shared" si="235"/>
        <v>0.12654402885154384</v>
      </c>
      <c r="AR806" s="27">
        <f t="shared" si="235"/>
        <v>0.12672986731491526</v>
      </c>
      <c r="AS806" s="27">
        <f t="shared" si="235"/>
        <v>0.12678883602948235</v>
      </c>
      <c r="AT806" s="27">
        <f t="shared" si="235"/>
        <v>0.12681127004599649</v>
      </c>
      <c r="AU806" s="27">
        <f t="shared" si="235"/>
        <v>0.12683594243865576</v>
      </c>
      <c r="AV806" s="27">
        <f t="shared" si="235"/>
        <v>0.12687168934920059</v>
      </c>
      <c r="AW806" s="27">
        <f t="shared" si="235"/>
        <v>0.12691398507128504</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8.1130273298335012E-2</v>
      </c>
      <c r="T809" s="27">
        <f t="shared" si="238"/>
        <v>8.2153680189223185E-2</v>
      </c>
      <c r="U809" s="27">
        <f t="shared" si="238"/>
        <v>8.2136722913635787E-2</v>
      </c>
      <c r="V809" s="27">
        <f t="shared" si="238"/>
        <v>8.1861401282136564E-2</v>
      </c>
      <c r="W809" s="27">
        <f t="shared" si="238"/>
        <v>8.1795654740914145E-2</v>
      </c>
      <c r="X809" s="27">
        <f t="shared" si="238"/>
        <v>8.1986726072017291E-2</v>
      </c>
      <c r="Y809" s="27">
        <f t="shared" si="238"/>
        <v>8.2320944188715453E-2</v>
      </c>
      <c r="Z809" s="27">
        <f t="shared" si="238"/>
        <v>8.2817021719838055E-2</v>
      </c>
      <c r="AA809" s="27">
        <f t="shared" si="238"/>
        <v>8.3255341673289379E-2</v>
      </c>
      <c r="AB809" s="27">
        <f t="shared" si="238"/>
        <v>8.3835778669857683E-2</v>
      </c>
      <c r="AC809" s="27">
        <f t="shared" si="238"/>
        <v>8.437483165515855E-2</v>
      </c>
      <c r="AD809" s="27">
        <f t="shared" si="238"/>
        <v>8.5325590150724356E-2</v>
      </c>
      <c r="AE809" s="27">
        <f t="shared" si="238"/>
        <v>8.6377588406465089E-2</v>
      </c>
      <c r="AF809" s="27">
        <f t="shared" si="238"/>
        <v>8.7511938423898428E-2</v>
      </c>
      <c r="AG809" s="27">
        <f t="shared" si="238"/>
        <v>8.8971510924990643E-2</v>
      </c>
      <c r="AH809" s="27">
        <f t="shared" si="238"/>
        <v>9.0199843949514011E-2</v>
      </c>
      <c r="AI809" s="27">
        <f t="shared" si="238"/>
        <v>9.1596806576500656E-2</v>
      </c>
      <c r="AJ809" s="27">
        <f t="shared" si="238"/>
        <v>9.3202761874181292E-2</v>
      </c>
      <c r="AK809" s="27">
        <f t="shared" si="238"/>
        <v>9.4531802300452383E-2</v>
      </c>
      <c r="AL809" s="27">
        <f t="shared" si="238"/>
        <v>9.5828483320742106E-2</v>
      </c>
      <c r="AM809" s="27">
        <f t="shared" si="238"/>
        <v>9.7101010348394148E-2</v>
      </c>
      <c r="AN809" s="27">
        <f t="shared" si="238"/>
        <v>9.8505395700082432E-2</v>
      </c>
      <c r="AO809" s="27">
        <f t="shared" si="238"/>
        <v>9.9703884746142085E-2</v>
      </c>
      <c r="AP809" s="27">
        <f t="shared" si="238"/>
        <v>0.1009317170498201</v>
      </c>
      <c r="AQ809" s="27">
        <f t="shared" si="238"/>
        <v>0.10219791970592079</v>
      </c>
      <c r="AR809" s="27">
        <f t="shared" si="238"/>
        <v>0.10351140589441934</v>
      </c>
      <c r="AS809" s="27">
        <f t="shared" si="238"/>
        <v>0.10479766744914856</v>
      </c>
      <c r="AT809" s="27">
        <f t="shared" si="238"/>
        <v>0.10350110047387504</v>
      </c>
      <c r="AU809" s="27">
        <f t="shared" si="238"/>
        <v>0.10183777378691165</v>
      </c>
      <c r="AV809" s="27">
        <f t="shared" si="238"/>
        <v>0.10031086189654977</v>
      </c>
      <c r="AW809" s="27">
        <f t="shared" si="238"/>
        <v>9.8693039434826463E-2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3.1739805541684062E-2</v>
      </c>
      <c r="T810" s="27">
        <f t="shared" si="239"/>
        <v>3.2140183038101004E-2</v>
      </c>
      <c r="U810" s="27">
        <f t="shared" si="239"/>
        <v>3.2133549008560865E-2</v>
      </c>
      <c r="V810" s="27">
        <f t="shared" si="239"/>
        <v>3.2025837611939903E-2</v>
      </c>
      <c r="W810" s="27">
        <f t="shared" si="239"/>
        <v>3.200011623385747E-2</v>
      </c>
      <c r="X810" s="27">
        <f t="shared" si="239"/>
        <v>3.2074867207165583E-2</v>
      </c>
      <c r="Y810" s="27">
        <f t="shared" si="239"/>
        <v>3.2205620101260976E-2</v>
      </c>
      <c r="Z810" s="27">
        <f t="shared" si="239"/>
        <v>3.2399695675412322E-2</v>
      </c>
      <c r="AA810" s="27">
        <f t="shared" si="239"/>
        <v>3.257117531577329E-2</v>
      </c>
      <c r="AB810" s="27">
        <f t="shared" si="239"/>
        <v>3.279825402081514E-2</v>
      </c>
      <c r="AC810" s="27">
        <f t="shared" si="239"/>
        <v>3.3009142462755894E-2</v>
      </c>
      <c r="AD810" s="27">
        <f t="shared" si="239"/>
        <v>3.3381098436026137E-2</v>
      </c>
      <c r="AE810" s="27">
        <f t="shared" si="239"/>
        <v>3.3792661453256691E-2</v>
      </c>
      <c r="AF810" s="27">
        <f t="shared" si="239"/>
        <v>3.4236442147019971E-2</v>
      </c>
      <c r="AG810" s="27">
        <f t="shared" si="239"/>
        <v>3.4807456461101005E-2</v>
      </c>
      <c r="AH810" s="27">
        <f t="shared" si="239"/>
        <v>3.5288005210091851E-2</v>
      </c>
      <c r="AI810" s="27">
        <f t="shared" si="239"/>
        <v>3.5834525273774016E-2</v>
      </c>
      <c r="AJ810" s="27">
        <f t="shared" si="239"/>
        <v>3.6462807501661768E-2</v>
      </c>
      <c r="AK810" s="27">
        <f t="shared" si="239"/>
        <v>3.6982755025217647E-2</v>
      </c>
      <c r="AL810" s="27">
        <f t="shared" si="239"/>
        <v>3.7490042893979614E-2</v>
      </c>
      <c r="AM810" s="27">
        <f t="shared" si="239"/>
        <v>3.7987881231780977E-2</v>
      </c>
      <c r="AN810" s="27">
        <f t="shared" si="239"/>
        <v>3.8537305215652733E-2</v>
      </c>
      <c r="AO810" s="27">
        <f t="shared" si="239"/>
        <v>3.9006178396023897E-2</v>
      </c>
      <c r="AP810" s="27">
        <f t="shared" si="239"/>
        <v>3.9486531252882047E-2</v>
      </c>
      <c r="AQ810" s="27">
        <f t="shared" si="239"/>
        <v>3.9981895368484323E-2</v>
      </c>
      <c r="AR810" s="27">
        <f t="shared" si="239"/>
        <v>4.0495757759300248E-2</v>
      </c>
      <c r="AS810" s="27">
        <f t="shared" si="239"/>
        <v>4.0998969322174235E-2</v>
      </c>
      <c r="AT810" s="27">
        <f t="shared" si="239"/>
        <v>4.0491726070131642E-2</v>
      </c>
      <c r="AU810" s="27">
        <f t="shared" si="239"/>
        <v>3.9840998993170167E-2</v>
      </c>
      <c r="AV810" s="27">
        <f t="shared" si="239"/>
        <v>3.9243640146600554E-2</v>
      </c>
      <c r="AW810" s="27">
        <f t="shared" si="239"/>
        <v>3.8610715243867361E-2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0.35383822662590492</v>
      </c>
      <c r="T811" s="27">
        <f t="shared" si="240"/>
        <v>0.3626854885364949</v>
      </c>
      <c r="U811" s="27">
        <f t="shared" si="240"/>
        <v>0.36919782029846049</v>
      </c>
      <c r="V811" s="27">
        <f t="shared" si="240"/>
        <v>0.37512299667925436</v>
      </c>
      <c r="W811" s="27">
        <f t="shared" si="240"/>
        <v>0.38159162682164721</v>
      </c>
      <c r="X811" s="27">
        <f t="shared" si="240"/>
        <v>0.38876188740399625</v>
      </c>
      <c r="Y811" s="27">
        <f t="shared" si="240"/>
        <v>0.39605666695966335</v>
      </c>
      <c r="Z811" s="27">
        <f t="shared" si="240"/>
        <v>0.40387265495474683</v>
      </c>
      <c r="AA811" s="27">
        <f t="shared" si="240"/>
        <v>0.41164375967672828</v>
      </c>
      <c r="AB811" s="27">
        <f t="shared" si="240"/>
        <v>0.41991853258792566</v>
      </c>
      <c r="AC811" s="27">
        <f t="shared" si="240"/>
        <v>0.42820558995576041</v>
      </c>
      <c r="AD811" s="27">
        <f t="shared" si="240"/>
        <v>0.43754042474943189</v>
      </c>
      <c r="AE811" s="27">
        <f t="shared" si="240"/>
        <v>0.44734892502871404</v>
      </c>
      <c r="AF811" s="27">
        <f t="shared" si="240"/>
        <v>0.45759693500069432</v>
      </c>
      <c r="AG811" s="27">
        <f t="shared" si="240"/>
        <v>0.46904814672145345</v>
      </c>
      <c r="AH811" s="27">
        <f t="shared" si="240"/>
        <v>0.48002862275666097</v>
      </c>
      <c r="AI811" s="27">
        <f t="shared" si="240"/>
        <v>0.49151537875194934</v>
      </c>
      <c r="AJ811" s="27">
        <f t="shared" si="240"/>
        <v>0.50393262897322999</v>
      </c>
      <c r="AK811" s="27">
        <f t="shared" si="240"/>
        <v>0.51571902741724662</v>
      </c>
      <c r="AL811" s="27">
        <f t="shared" si="240"/>
        <v>0.52765376492675775</v>
      </c>
      <c r="AM811" s="27">
        <f t="shared" si="240"/>
        <v>0.53976573505694736</v>
      </c>
      <c r="AN811" s="27">
        <f t="shared" si="240"/>
        <v>0.55235608063587927</v>
      </c>
      <c r="AO811" s="27">
        <f t="shared" si="240"/>
        <v>0.56449790687403256</v>
      </c>
      <c r="AP811" s="27">
        <f t="shared" si="240"/>
        <v>0.57701210225380073</v>
      </c>
      <c r="AQ811" s="27">
        <f t="shared" si="240"/>
        <v>0.58994559999863116</v>
      </c>
      <c r="AR811" s="27">
        <f t="shared" si="240"/>
        <v>0.60334786649458561</v>
      </c>
      <c r="AS811" s="27">
        <f t="shared" si="240"/>
        <v>0.61669735295220163</v>
      </c>
      <c r="AT811" s="27">
        <f t="shared" si="240"/>
        <v>0.62025892279064465</v>
      </c>
      <c r="AU811" s="27">
        <f t="shared" si="240"/>
        <v>0.62230399030363781</v>
      </c>
      <c r="AV811" s="27">
        <f t="shared" si="240"/>
        <v>0.62479173783082131</v>
      </c>
      <c r="AW811" s="27">
        <f t="shared" si="240"/>
        <v>0.62681248623851804</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1.5039020075966305</v>
      </c>
      <c r="T812" s="27">
        <f t="shared" si="241"/>
        <v>1.5627222620583752</v>
      </c>
      <c r="U812" s="27">
        <f t="shared" si="241"/>
        <v>1.5917770183338138</v>
      </c>
      <c r="V812" s="27">
        <f t="shared" si="241"/>
        <v>1.6130831325533028</v>
      </c>
      <c r="W812" s="27">
        <f t="shared" si="241"/>
        <v>1.6404343335153744</v>
      </c>
      <c r="X812" s="27">
        <f t="shared" si="241"/>
        <v>1.6755518143651351</v>
      </c>
      <c r="Y812" s="27">
        <f t="shared" si="241"/>
        <v>1.7167089334752998</v>
      </c>
      <c r="Z812" s="27">
        <f t="shared" si="241"/>
        <v>1.7632656799133932</v>
      </c>
      <c r="AA812" s="27">
        <f t="shared" si="241"/>
        <v>1.8085041614130093</v>
      </c>
      <c r="AB812" s="27">
        <f t="shared" si="241"/>
        <v>1.8587948699132508</v>
      </c>
      <c r="AC812" s="27">
        <f t="shared" si="241"/>
        <v>1.9083906284265915</v>
      </c>
      <c r="AD812" s="27">
        <f t="shared" si="241"/>
        <v>1.9733148161031748</v>
      </c>
      <c r="AE812" s="27">
        <f t="shared" si="241"/>
        <v>2.0426437674093929</v>
      </c>
      <c r="AF812" s="27">
        <f t="shared" si="241"/>
        <v>2.1159097536386708</v>
      </c>
      <c r="AG812" s="27">
        <f t="shared" si="241"/>
        <v>2.2015552442526598</v>
      </c>
      <c r="AH812" s="27">
        <f t="shared" si="241"/>
        <v>2.2808024471194068</v>
      </c>
      <c r="AI812" s="27">
        <f t="shared" si="241"/>
        <v>2.3684681139813608</v>
      </c>
      <c r="AJ812" s="27">
        <f t="shared" si="241"/>
        <v>2.4651933330812499</v>
      </c>
      <c r="AK812" s="27">
        <f t="shared" si="241"/>
        <v>2.5538575408357072</v>
      </c>
      <c r="AL812" s="27">
        <f t="shared" si="241"/>
        <v>2.6430345465853575</v>
      </c>
      <c r="AM812" s="27">
        <f t="shared" si="241"/>
        <v>2.7330349423316522</v>
      </c>
      <c r="AN812" s="27">
        <f t="shared" si="241"/>
        <v>2.8306817522427643</v>
      </c>
      <c r="AO812" s="27">
        <f t="shared" si="241"/>
        <v>2.9224750190776758</v>
      </c>
      <c r="AP812" s="27">
        <f t="shared" si="241"/>
        <v>3.0171799364108285</v>
      </c>
      <c r="AQ812" s="27">
        <f t="shared" si="241"/>
        <v>3.1152474382977524</v>
      </c>
      <c r="AR812" s="27">
        <f t="shared" si="241"/>
        <v>3.2171452960576303</v>
      </c>
      <c r="AS812" s="27">
        <f t="shared" si="241"/>
        <v>3.3210250894598712</v>
      </c>
      <c r="AT812" s="27">
        <f t="shared" si="241"/>
        <v>3.3229585845203804</v>
      </c>
      <c r="AU812" s="27">
        <f t="shared" si="241"/>
        <v>3.3094028161323226</v>
      </c>
      <c r="AV812" s="27">
        <f t="shared" si="241"/>
        <v>3.3005790791128726</v>
      </c>
      <c r="AW812" s="27">
        <f t="shared" si="241"/>
        <v>3.287176382301995</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1.4743259442746052E-2</v>
      </c>
      <c r="T813" s="27">
        <f t="shared" si="242"/>
        <v>1.5111895355687303E-2</v>
      </c>
      <c r="U813" s="27">
        <f t="shared" si="242"/>
        <v>1.5383242512435868E-2</v>
      </c>
      <c r="V813" s="27">
        <f t="shared" si="242"/>
        <v>1.5630124861635612E-2</v>
      </c>
      <c r="W813" s="27">
        <f t="shared" si="242"/>
        <v>1.589965111756865E-2</v>
      </c>
      <c r="X813" s="27">
        <f t="shared" si="242"/>
        <v>1.6198411975166523E-2</v>
      </c>
      <c r="Y813" s="27">
        <f t="shared" si="242"/>
        <v>1.6502361123319324E-2</v>
      </c>
      <c r="Z813" s="27">
        <f t="shared" si="242"/>
        <v>1.6828027289781132E-2</v>
      </c>
      <c r="AA813" s="27">
        <f t="shared" si="242"/>
        <v>1.7151823319863691E-2</v>
      </c>
      <c r="AB813" s="27">
        <f t="shared" si="242"/>
        <v>1.7496605524496917E-2</v>
      </c>
      <c r="AC813" s="27">
        <f t="shared" si="242"/>
        <v>1.7841899581490028E-2</v>
      </c>
      <c r="AD813" s="27">
        <f t="shared" si="242"/>
        <v>1.8230851031226344E-2</v>
      </c>
      <c r="AE813" s="27">
        <f t="shared" si="242"/>
        <v>1.8639538542863106E-2</v>
      </c>
      <c r="AF813" s="27">
        <f t="shared" si="242"/>
        <v>1.9066538958362279E-2</v>
      </c>
      <c r="AG813" s="27">
        <f t="shared" si="242"/>
        <v>1.954367278006058E-2</v>
      </c>
      <c r="AH813" s="27">
        <f t="shared" si="242"/>
        <v>2.0001192614860892E-2</v>
      </c>
      <c r="AI813" s="27">
        <f t="shared" si="242"/>
        <v>2.0479807447997905E-2</v>
      </c>
      <c r="AJ813" s="27">
        <f t="shared" si="242"/>
        <v>2.0997192873884605E-2</v>
      </c>
      <c r="AK813" s="27">
        <f t="shared" si="242"/>
        <v>2.1488292809051963E-2</v>
      </c>
      <c r="AL813" s="27">
        <f t="shared" si="242"/>
        <v>2.1985573538614932E-2</v>
      </c>
      <c r="AM813" s="27">
        <f t="shared" si="242"/>
        <v>2.2490238960706156E-2</v>
      </c>
      <c r="AN813" s="27">
        <f t="shared" si="242"/>
        <v>2.3014836693161657E-2</v>
      </c>
      <c r="AO813" s="27">
        <f t="shared" si="242"/>
        <v>2.3520746119751378E-2</v>
      </c>
      <c r="AP813" s="27">
        <f t="shared" si="242"/>
        <v>2.4042170927241719E-2</v>
      </c>
      <c r="AQ813" s="27">
        <f t="shared" si="242"/>
        <v>2.4581066666609655E-2</v>
      </c>
      <c r="AR813" s="27">
        <f t="shared" si="242"/>
        <v>2.5139494437274423E-2</v>
      </c>
      <c r="AS813" s="27">
        <f t="shared" si="242"/>
        <v>2.5695723039675093E-2</v>
      </c>
      <c r="AT813" s="27">
        <f t="shared" si="242"/>
        <v>2.5844121782943548E-2</v>
      </c>
      <c r="AU813" s="27">
        <f t="shared" si="242"/>
        <v>2.5929332929318261E-2</v>
      </c>
      <c r="AV813" s="27">
        <f t="shared" si="242"/>
        <v>2.6032989076284239E-2</v>
      </c>
      <c r="AW813" s="27">
        <f t="shared" si="242"/>
        <v>2.6117186926604932E-2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6.2662583649859674E-2</v>
      </c>
      <c r="T814" s="27">
        <f t="shared" si="243"/>
        <v>6.5113427585765701E-2</v>
      </c>
      <c r="U814" s="27">
        <f t="shared" si="243"/>
        <v>6.6324042430575644E-2</v>
      </c>
      <c r="V814" s="27">
        <f t="shared" si="243"/>
        <v>6.721179718972102E-2</v>
      </c>
      <c r="W814" s="27">
        <f t="shared" si="243"/>
        <v>6.8351430563140664E-2</v>
      </c>
      <c r="X814" s="27">
        <f t="shared" si="243"/>
        <v>6.9814658931880699E-2</v>
      </c>
      <c r="Y814" s="27">
        <f t="shared" si="243"/>
        <v>7.152953889480422E-2</v>
      </c>
      <c r="Z814" s="27">
        <f t="shared" si="243"/>
        <v>7.3469403329724778E-2</v>
      </c>
      <c r="AA814" s="27">
        <f t="shared" si="243"/>
        <v>7.5354340058875438E-2</v>
      </c>
      <c r="AB814" s="27">
        <f t="shared" si="243"/>
        <v>7.744978624638553E-2</v>
      </c>
      <c r="AC814" s="27">
        <f t="shared" si="243"/>
        <v>7.9516276184441403E-2</v>
      </c>
      <c r="AD814" s="27">
        <f t="shared" si="243"/>
        <v>8.2221450670965687E-2</v>
      </c>
      <c r="AE814" s="27">
        <f t="shared" si="243"/>
        <v>8.5110156975391468E-2</v>
      </c>
      <c r="AF814" s="27">
        <f t="shared" si="243"/>
        <v>8.8162906401611355E-2</v>
      </c>
      <c r="AG814" s="27">
        <f t="shared" si="243"/>
        <v>9.1731468510527575E-2</v>
      </c>
      <c r="AH814" s="27">
        <f t="shared" si="243"/>
        <v>9.5033435296642044E-2</v>
      </c>
      <c r="AI814" s="27">
        <f t="shared" si="243"/>
        <v>9.8686171415890145E-2</v>
      </c>
      <c r="AJ814" s="27">
        <f t="shared" si="243"/>
        <v>0.10271638887838552</v>
      </c>
      <c r="AK814" s="27">
        <f t="shared" si="243"/>
        <v>0.10641073086815458</v>
      </c>
      <c r="AL814" s="27">
        <f t="shared" si="243"/>
        <v>0.11012643944105664</v>
      </c>
      <c r="AM814" s="27">
        <f t="shared" si="243"/>
        <v>0.11387645593048562</v>
      </c>
      <c r="AN814" s="27">
        <f t="shared" si="243"/>
        <v>0.11794507301011529</v>
      </c>
      <c r="AO814" s="27">
        <f t="shared" si="243"/>
        <v>0.12176979246156994</v>
      </c>
      <c r="AP814" s="27">
        <f t="shared" si="243"/>
        <v>0.12571583068378467</v>
      </c>
      <c r="AQ814" s="27">
        <f t="shared" si="243"/>
        <v>0.1298019765957398</v>
      </c>
      <c r="AR814" s="27">
        <f t="shared" si="243"/>
        <v>0.13404772066906803</v>
      </c>
      <c r="AS814" s="27">
        <f t="shared" si="243"/>
        <v>0.13837604539416143</v>
      </c>
      <c r="AT814" s="27">
        <f t="shared" si="243"/>
        <v>0.1384566076883493</v>
      </c>
      <c r="AU814" s="27">
        <f t="shared" si="243"/>
        <v>0.13789178400551355</v>
      </c>
      <c r="AV814" s="27">
        <f t="shared" si="243"/>
        <v>0.13752412829636981</v>
      </c>
      <c r="AW814" s="27">
        <f t="shared" si="243"/>
        <v>0.13696568259591657</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6.6033099204763355</v>
      </c>
      <c r="U815" s="27">
        <f t="shared" si="244"/>
        <v>6.6015814291429846</v>
      </c>
      <c r="V815" s="27">
        <f t="shared" si="244"/>
        <v>6.6004302883480781</v>
      </c>
      <c r="W815" s="27">
        <f t="shared" si="244"/>
        <v>6.5994333251476958</v>
      </c>
      <c r="X815" s="27">
        <f t="shared" si="244"/>
        <v>6.5983312324657941</v>
      </c>
      <c r="Y815" s="27">
        <f t="shared" si="244"/>
        <v>6.5970938088638196</v>
      </c>
      <c r="Z815" s="27">
        <f t="shared" si="244"/>
        <v>6.5958022711116762</v>
      </c>
      <c r="AA815" s="27">
        <f t="shared" si="244"/>
        <v>6.5944237811394926</v>
      </c>
      <c r="AB815" s="27">
        <f t="shared" si="244"/>
        <v>6.5930816986052285</v>
      </c>
      <c r="AC815" s="27">
        <f t="shared" si="244"/>
        <v>6.5916618135661622</v>
      </c>
      <c r="AD815" s="27">
        <f t="shared" si="244"/>
        <v>6.5902678805818455</v>
      </c>
      <c r="AE815" s="27">
        <f t="shared" si="244"/>
        <v>6.5886559093377075</v>
      </c>
      <c r="AF815" s="27">
        <f t="shared" si="244"/>
        <v>6.5869872877506541</v>
      </c>
      <c r="AG815" s="27">
        <f t="shared" si="244"/>
        <v>6.5852727991652529</v>
      </c>
      <c r="AH815" s="27">
        <f t="shared" si="244"/>
        <v>6.5833751540091709</v>
      </c>
      <c r="AI815" s="27">
        <f t="shared" si="244"/>
        <v>6.5816098395690394</v>
      </c>
      <c r="AJ815" s="27">
        <f t="shared" si="244"/>
        <v>6.5797638880913212</v>
      </c>
      <c r="AK815" s="27">
        <f t="shared" si="244"/>
        <v>6.5778024658613186</v>
      </c>
      <c r="AL815" s="27">
        <f t="shared" si="244"/>
        <v>6.5759967371619705</v>
      </c>
      <c r="AM815" s="27">
        <f t="shared" si="244"/>
        <v>6.5742092862125618</v>
      </c>
      <c r="AN815" s="27">
        <f t="shared" si="244"/>
        <v>6.572435192444595</v>
      </c>
      <c r="AO815" s="27">
        <f t="shared" si="244"/>
        <v>6.5705997240052723</v>
      </c>
      <c r="AP815" s="27">
        <f t="shared" si="244"/>
        <v>6.5688763640687018</v>
      </c>
      <c r="AQ815" s="27">
        <f t="shared" si="244"/>
        <v>6.5671358006629958</v>
      </c>
      <c r="AR815" s="27">
        <f t="shared" si="244"/>
        <v>6.5653731541106506</v>
      </c>
      <c r="AS815" s="27">
        <f t="shared" si="244"/>
        <v>6.5635837085441313</v>
      </c>
      <c r="AT815" s="27">
        <f t="shared" si="244"/>
        <v>6.561817680487712</v>
      </c>
      <c r="AU815" s="27">
        <f t="shared" si="244"/>
        <v>6.5614399445608402</v>
      </c>
      <c r="AV815" s="27">
        <f t="shared" si="244"/>
        <v>6.5612746151081058</v>
      </c>
      <c r="AW815" s="27">
        <f t="shared" si="244"/>
        <v>6.5610489958991902</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4.3581845475143821E-2</v>
      </c>
      <c r="U816" s="27">
        <f t="shared" si="245"/>
        <v>4.3570437432343706E-2</v>
      </c>
      <c r="V816" s="27">
        <f t="shared" si="245"/>
        <v>4.3562839903097318E-2</v>
      </c>
      <c r="W816" s="27">
        <f t="shared" si="245"/>
        <v>4.3556259945974792E-2</v>
      </c>
      <c r="X816" s="27">
        <f t="shared" si="245"/>
        <v>4.3548986134274249E-2</v>
      </c>
      <c r="Y816" s="27">
        <f t="shared" si="245"/>
        <v>4.3540819138501219E-2</v>
      </c>
      <c r="Z816" s="27">
        <f t="shared" si="245"/>
        <v>4.3532294989337063E-2</v>
      </c>
      <c r="AA816" s="27">
        <f t="shared" si="244"/>
        <v>4.3523196955520663E-2</v>
      </c>
      <c r="AB816" s="27">
        <f t="shared" si="244"/>
        <v>4.3514339210794527E-2</v>
      </c>
      <c r="AC816" s="27">
        <f t="shared" si="244"/>
        <v>4.3504967969536679E-2</v>
      </c>
      <c r="AD816" s="27">
        <f t="shared" si="244"/>
        <v>4.3495768011840193E-2</v>
      </c>
      <c r="AE816" s="27">
        <f t="shared" si="244"/>
        <v>4.3485129001628875E-2</v>
      </c>
      <c r="AF816" s="27">
        <f t="shared" si="244"/>
        <v>4.3474116099154338E-2</v>
      </c>
      <c r="AG816" s="27">
        <f t="shared" si="244"/>
        <v>4.3462800474490679E-2</v>
      </c>
      <c r="AH816" s="27">
        <f t="shared" si="244"/>
        <v>4.345027601646053E-2</v>
      </c>
      <c r="AI816" s="27">
        <f t="shared" si="244"/>
        <v>4.3438624941155669E-2</v>
      </c>
      <c r="AJ816" s="27">
        <f t="shared" si="244"/>
        <v>4.3426441661402734E-2</v>
      </c>
      <c r="AK816" s="27">
        <f t="shared" si="244"/>
        <v>4.3413496274684708E-2</v>
      </c>
      <c r="AL816" s="27">
        <f t="shared" si="244"/>
        <v>4.3401578465269014E-2</v>
      </c>
      <c r="AM816" s="27">
        <f t="shared" si="244"/>
        <v>4.3389781289002914E-2</v>
      </c>
      <c r="AN816" s="27">
        <f t="shared" si="244"/>
        <v>4.3378072270134328E-2</v>
      </c>
      <c r="AO816" s="27">
        <f t="shared" si="244"/>
        <v>4.3365958178434805E-2</v>
      </c>
      <c r="AP816" s="27">
        <f t="shared" si="244"/>
        <v>4.3354584002853441E-2</v>
      </c>
      <c r="AQ816" s="27">
        <f t="shared" si="244"/>
        <v>4.3343096284375784E-2</v>
      </c>
      <c r="AR816" s="27">
        <f t="shared" si="244"/>
        <v>4.3331462817130295E-2</v>
      </c>
      <c r="AS816" s="27">
        <f t="shared" si="244"/>
        <v>4.3319652476391288E-2</v>
      </c>
      <c r="AT816" s="27">
        <f t="shared" si="244"/>
        <v>4.3307996691218917E-2</v>
      </c>
      <c r="AU816" s="27">
        <f t="shared" si="244"/>
        <v>4.3305503634101551E-2</v>
      </c>
      <c r="AV816" s="27">
        <f t="shared" si="244"/>
        <v>4.3304412459713511E-2</v>
      </c>
      <c r="AW816" s="27">
        <f t="shared" si="244"/>
        <v>4.3302923372934662E-2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2.9729846063632794</v>
      </c>
      <c r="U817" s="27">
        <f t="shared" si="244"/>
        <v>2.9858888092104952</v>
      </c>
      <c r="V817" s="27">
        <f t="shared" si="244"/>
        <v>2.994482751243384</v>
      </c>
      <c r="W817" s="27">
        <f t="shared" si="244"/>
        <v>3.0019256669935159</v>
      </c>
      <c r="X817" s="27">
        <f t="shared" si="244"/>
        <v>3.0101534360596802</v>
      </c>
      <c r="Y817" s="27">
        <f t="shared" si="244"/>
        <v>3.0193915299162803</v>
      </c>
      <c r="Z817" s="27">
        <f t="shared" si="244"/>
        <v>3.0290336176820278</v>
      </c>
      <c r="AA817" s="27">
        <f t="shared" si="244"/>
        <v>3.0393248548324077</v>
      </c>
      <c r="AB817" s="27">
        <f t="shared" si="244"/>
        <v>3.0493442890787299</v>
      </c>
      <c r="AC817" s="27">
        <f t="shared" si="244"/>
        <v>3.0599445647123478</v>
      </c>
      <c r="AD817" s="27">
        <f t="shared" si="244"/>
        <v>3.0703510930171154</v>
      </c>
      <c r="AE817" s="27">
        <f t="shared" si="244"/>
        <v>3.0823854049727974</v>
      </c>
      <c r="AF817" s="27">
        <f t="shared" si="244"/>
        <v>3.0948426450058308</v>
      </c>
      <c r="AG817" s="27">
        <f t="shared" si="244"/>
        <v>3.1076423091165886</v>
      </c>
      <c r="AH817" s="27">
        <f t="shared" si="244"/>
        <v>3.1218093445848312</v>
      </c>
      <c r="AI817" s="27">
        <f t="shared" si="244"/>
        <v>3.1349884535482624</v>
      </c>
      <c r="AJ817" s="27">
        <f t="shared" si="244"/>
        <v>3.1487695653507739</v>
      </c>
      <c r="AK817" s="27">
        <f t="shared" si="244"/>
        <v>3.1634127341284399</v>
      </c>
      <c r="AL817" s="27">
        <f t="shared" si="244"/>
        <v>3.1768935592698964</v>
      </c>
      <c r="AM817" s="27">
        <f t="shared" si="244"/>
        <v>3.1902379302745891</v>
      </c>
      <c r="AN817" s="27">
        <f t="shared" si="244"/>
        <v>3.2034825820758996</v>
      </c>
      <c r="AO817" s="27">
        <f t="shared" si="244"/>
        <v>3.2171854318407167</v>
      </c>
      <c r="AP817" s="27">
        <f t="shared" si="244"/>
        <v>3.2300513257975854</v>
      </c>
      <c r="AQ817" s="27">
        <f t="shared" si="244"/>
        <v>3.2430456537541659</v>
      </c>
      <c r="AR817" s="27">
        <f t="shared" si="244"/>
        <v>3.2562048453685835</v>
      </c>
      <c r="AS817" s="27">
        <f t="shared" si="244"/>
        <v>3.2695641073613104</v>
      </c>
      <c r="AT817" s="27">
        <f t="shared" si="244"/>
        <v>3.2827485438893933</v>
      </c>
      <c r="AU817" s="27">
        <f t="shared" si="244"/>
        <v>3.2855685644061317</v>
      </c>
      <c r="AV817" s="27">
        <f t="shared" si="244"/>
        <v>3.2868028458592806</v>
      </c>
      <c r="AW817" s="27">
        <f t="shared" si="244"/>
        <v>3.2884872257470485</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0.32109186851981386</v>
      </c>
      <c r="T818" s="27">
        <f t="shared" si="244"/>
        <v>0.32450762661843541</v>
      </c>
      <c r="U818" s="27">
        <f t="shared" si="244"/>
        <v>0.32671293606933899</v>
      </c>
      <c r="V818" s="27">
        <f t="shared" si="244"/>
        <v>0.3286444924472629</v>
      </c>
      <c r="W818" s="27">
        <f t="shared" si="244"/>
        <v>0.33089544480926375</v>
      </c>
      <c r="X818" s="27">
        <f t="shared" si="244"/>
        <v>0.33354086202632599</v>
      </c>
      <c r="Y818" s="27">
        <f t="shared" si="244"/>
        <v>0.33618321131540696</v>
      </c>
      <c r="Z818" s="27">
        <f t="shared" si="244"/>
        <v>0.33911396218549422</v>
      </c>
      <c r="AA818" s="27">
        <f t="shared" si="244"/>
        <v>0.34203744019693921</v>
      </c>
      <c r="AB818" s="27">
        <f t="shared" si="244"/>
        <v>0.34523249396562056</v>
      </c>
      <c r="AC818" s="27">
        <f t="shared" si="244"/>
        <v>0.34844483048781344</v>
      </c>
      <c r="AD818" s="27">
        <f t="shared" si="244"/>
        <v>0.35212356988162091</v>
      </c>
      <c r="AE818" s="27">
        <f t="shared" si="244"/>
        <v>0.35604471124137788</v>
      </c>
      <c r="AF818" s="27">
        <f t="shared" si="244"/>
        <v>0.36018752070955157</v>
      </c>
      <c r="AG818" s="27">
        <f t="shared" si="244"/>
        <v>0.36493026610070783</v>
      </c>
      <c r="AH818" s="27">
        <f t="shared" si="244"/>
        <v>0.36943270164140701</v>
      </c>
      <c r="AI818" s="27">
        <f t="shared" si="244"/>
        <v>0.37411211339943246</v>
      </c>
      <c r="AJ818" s="27">
        <f t="shared" si="244"/>
        <v>0.37924380129659491</v>
      </c>
      <c r="AK818" s="27">
        <f t="shared" si="244"/>
        <v>0.38405465079467876</v>
      </c>
      <c r="AL818" s="27">
        <f t="shared" si="244"/>
        <v>0.38892994169237471</v>
      </c>
      <c r="AM818" s="27">
        <f t="shared" si="244"/>
        <v>0.39388299479692029</v>
      </c>
      <c r="AN818" s="27">
        <f t="shared" si="244"/>
        <v>0.39899469569302537</v>
      </c>
      <c r="AO818" s="27">
        <f t="shared" si="244"/>
        <v>0.40387757253852202</v>
      </c>
      <c r="AP818" s="27">
        <f t="shared" si="244"/>
        <v>0.40893063326779094</v>
      </c>
      <c r="AQ818" s="27">
        <f t="shared" si="244"/>
        <v>0.41417475515565388</v>
      </c>
      <c r="AR818" s="27">
        <f t="shared" si="244"/>
        <v>0.41963181941080846</v>
      </c>
      <c r="AS818" s="27">
        <f t="shared" si="244"/>
        <v>0.42498476263894219</v>
      </c>
      <c r="AT818" s="27">
        <f t="shared" si="244"/>
        <v>0.42565479043680976</v>
      </c>
      <c r="AU818" s="27">
        <f t="shared" si="244"/>
        <v>0.42561916614602696</v>
      </c>
      <c r="AV818" s="27">
        <f t="shared" si="244"/>
        <v>0.42581274064971009</v>
      </c>
      <c r="AW818" s="27">
        <f t="shared" si="244"/>
        <v>0.42580283623699361</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0.93886323614541067</v>
      </c>
      <c r="T819" s="27">
        <f t="shared" si="244"/>
        <v>0.94885081296305251</v>
      </c>
      <c r="U819" s="27">
        <f t="shared" si="244"/>
        <v>0.95529907332330999</v>
      </c>
      <c r="V819" s="27">
        <f t="shared" si="244"/>
        <v>0.96094688770159009</v>
      </c>
      <c r="W819" s="27">
        <f t="shared" si="244"/>
        <v>0.96752860659948492</v>
      </c>
      <c r="X819" s="27">
        <f t="shared" si="244"/>
        <v>0.97526372920104831</v>
      </c>
      <c r="Y819" s="27">
        <f t="shared" si="244"/>
        <v>0.98298988127088816</v>
      </c>
      <c r="Z819" s="27">
        <f t="shared" si="244"/>
        <v>0.99155931113191342</v>
      </c>
      <c r="AA819" s="27">
        <f t="shared" si="244"/>
        <v>1.0001074753668973</v>
      </c>
      <c r="AB819" s="27">
        <f t="shared" si="244"/>
        <v>1.0094497191762815</v>
      </c>
      <c r="AC819" s="27">
        <f t="shared" si="244"/>
        <v>1.0188424972516561</v>
      </c>
      <c r="AD819" s="27">
        <f t="shared" si="244"/>
        <v>1.0295990236879293</v>
      </c>
      <c r="AE819" s="27">
        <f t="shared" si="244"/>
        <v>1.0410643263858015</v>
      </c>
      <c r="AF819" s="27">
        <f t="shared" si="244"/>
        <v>1.0531777801520197</v>
      </c>
      <c r="AG819" s="27">
        <f t="shared" si="244"/>
        <v>1.0670454290173785</v>
      </c>
      <c r="AH819" s="27">
        <f t="shared" si="244"/>
        <v>1.0802104189056734</v>
      </c>
      <c r="AI819" s="27">
        <f t="shared" si="244"/>
        <v>1.0938928820793723</v>
      </c>
      <c r="AJ819" s="27">
        <f t="shared" si="244"/>
        <v>1.1088977874612125</v>
      </c>
      <c r="AK819" s="27">
        <f t="shared" si="244"/>
        <v>1.1229645707441436</v>
      </c>
      <c r="AL819" s="27">
        <f t="shared" si="244"/>
        <v>1.1372197787955385</v>
      </c>
      <c r="AM819" s="27">
        <f t="shared" si="244"/>
        <v>1.1517023612663144</v>
      </c>
      <c r="AN819" s="27">
        <f t="shared" si="244"/>
        <v>1.1666488252414009</v>
      </c>
      <c r="AO819" s="27">
        <f t="shared" si="244"/>
        <v>1.1809262143823829</v>
      </c>
      <c r="AP819" s="27">
        <f t="shared" si="244"/>
        <v>1.1957012162240381</v>
      </c>
      <c r="AQ819" s="27">
        <f t="shared" si="244"/>
        <v>1.2110348753075793</v>
      </c>
      <c r="AR819" s="27">
        <f t="shared" si="244"/>
        <v>1.2269911716475213</v>
      </c>
      <c r="AS819" s="27">
        <f t="shared" si="244"/>
        <v>1.2426430211485251</v>
      </c>
      <c r="AT819" s="27">
        <f t="shared" si="244"/>
        <v>1.244602162840631</v>
      </c>
      <c r="AU819" s="27">
        <f t="shared" si="244"/>
        <v>1.2444979984558897</v>
      </c>
      <c r="AV819" s="27">
        <f t="shared" si="244"/>
        <v>1.2450640046453363</v>
      </c>
      <c r="AW819" s="27">
        <f t="shared" si="244"/>
        <v>1.2450350444321179</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5.022388946097886E-2</v>
      </c>
      <c r="T820" s="27">
        <f t="shared" si="244"/>
        <v>5.0758168506914968E-2</v>
      </c>
      <c r="U820" s="27">
        <f t="shared" si="244"/>
        <v>5.1103114078411428E-2</v>
      </c>
      <c r="V820" s="27">
        <f t="shared" si="244"/>
        <v>5.1405240303095054E-2</v>
      </c>
      <c r="W820" s="27">
        <f t="shared" si="244"/>
        <v>5.1757325153864435E-2</v>
      </c>
      <c r="X820" s="27">
        <f t="shared" si="244"/>
        <v>5.2171110599445417E-2</v>
      </c>
      <c r="Y820" s="27">
        <f t="shared" si="244"/>
        <v>5.2584416172158512E-2</v>
      </c>
      <c r="Z820" s="27">
        <f t="shared" si="244"/>
        <v>5.3042832351974815E-2</v>
      </c>
      <c r="AA820" s="27">
        <f t="shared" si="244"/>
        <v>5.3500110940701687E-2</v>
      </c>
      <c r="AB820" s="27">
        <f t="shared" si="244"/>
        <v>5.3999868309332275E-2</v>
      </c>
      <c r="AC820" s="27">
        <f t="shared" si="244"/>
        <v>5.4502328976261692E-2</v>
      </c>
      <c r="AD820" s="27">
        <f t="shared" si="244"/>
        <v>5.5077742491160264E-2</v>
      </c>
      <c r="AE820" s="27">
        <f t="shared" si="244"/>
        <v>5.5691071539700619E-2</v>
      </c>
      <c r="AF820" s="27">
        <f t="shared" si="244"/>
        <v>5.633907301587196E-2</v>
      </c>
      <c r="AG820" s="27">
        <f t="shared" si="244"/>
        <v>5.7080914039019208E-2</v>
      </c>
      <c r="AH820" s="27">
        <f t="shared" si="244"/>
        <v>5.7785166768755676E-2</v>
      </c>
      <c r="AI820" s="27">
        <f t="shared" si="244"/>
        <v>5.8517101401547436E-2</v>
      </c>
      <c r="AJ820" s="27">
        <f t="shared" si="244"/>
        <v>5.9319779236035861E-2</v>
      </c>
      <c r="AK820" s="27">
        <f t="shared" si="244"/>
        <v>6.0072272827726626E-2</v>
      </c>
      <c r="AL820" s="27">
        <f t="shared" si="244"/>
        <v>6.0834846082118733E-2</v>
      </c>
      <c r="AM820" s="27">
        <f t="shared" si="244"/>
        <v>6.1609582585923126E-2</v>
      </c>
      <c r="AN820" s="27">
        <f t="shared" si="244"/>
        <v>6.2409134134665374E-2</v>
      </c>
      <c r="AO820" s="27">
        <f t="shared" si="244"/>
        <v>6.3172893952284884E-2</v>
      </c>
      <c r="AP820" s="27">
        <f t="shared" si="244"/>
        <v>6.3963273243658164E-2</v>
      </c>
      <c r="AQ820" s="27">
        <f t="shared" si="244"/>
        <v>6.4783537547547509E-2</v>
      </c>
      <c r="AR820" s="27">
        <f t="shared" si="244"/>
        <v>6.5637109433985444E-2</v>
      </c>
      <c r="AS820" s="27">
        <f t="shared" si="244"/>
        <v>6.6474395131128822E-2</v>
      </c>
      <c r="AT820" s="27">
        <f t="shared" si="244"/>
        <v>6.6579198165260492E-2</v>
      </c>
      <c r="AU820" s="27">
        <f t="shared" si="244"/>
        <v>6.6573625957995791E-2</v>
      </c>
      <c r="AV820" s="27">
        <f t="shared" si="244"/>
        <v>6.6603904097770117E-2</v>
      </c>
      <c r="AW820" s="27">
        <f t="shared" si="244"/>
        <v>6.6602354889651771E-2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0.3211051307968153</v>
      </c>
      <c r="T821" s="27">
        <f t="shared" si="244"/>
        <v>0.32629980914658957</v>
      </c>
      <c r="U821" s="27">
        <f t="shared" si="244"/>
        <v>0.32742452889570689</v>
      </c>
      <c r="V821" s="27">
        <f t="shared" si="244"/>
        <v>0.32749603015431444</v>
      </c>
      <c r="W821" s="27">
        <f t="shared" si="244"/>
        <v>0.32833171238494757</v>
      </c>
      <c r="X821" s="27">
        <f t="shared" si="244"/>
        <v>0.33012210463931546</v>
      </c>
      <c r="Y821" s="27">
        <f t="shared" si="244"/>
        <v>0.33232065310296099</v>
      </c>
      <c r="Z821" s="27">
        <f t="shared" si="244"/>
        <v>0.33511653092135701</v>
      </c>
      <c r="AA821" s="27">
        <f t="shared" si="244"/>
        <v>0.3376550052300456</v>
      </c>
      <c r="AB821" s="27">
        <f t="shared" si="244"/>
        <v>0.34071898728992239</v>
      </c>
      <c r="AC821" s="27">
        <f t="shared" si="244"/>
        <v>0.34359242997089789</v>
      </c>
      <c r="AD821" s="27">
        <f t="shared" si="244"/>
        <v>0.3450468089428213</v>
      </c>
      <c r="AE821" s="27">
        <f t="shared" si="244"/>
        <v>0.34674678745950149</v>
      </c>
      <c r="AF821" s="27">
        <f t="shared" si="244"/>
        <v>0.34860871277668409</v>
      </c>
      <c r="AG821" s="27">
        <f t="shared" si="244"/>
        <v>0.35154501529113319</v>
      </c>
      <c r="AH821" s="27">
        <f t="shared" si="244"/>
        <v>0.35342544830080913</v>
      </c>
      <c r="AI821" s="27">
        <f t="shared" si="244"/>
        <v>0.35569337430763925</v>
      </c>
      <c r="AJ821" s="27">
        <f t="shared" si="244"/>
        <v>0.35854905837825068</v>
      </c>
      <c r="AK821" s="27">
        <f t="shared" si="244"/>
        <v>0.36018592393981635</v>
      </c>
      <c r="AL821" s="27">
        <f t="shared" si="244"/>
        <v>0.36151643092820246</v>
      </c>
      <c r="AM821" s="27">
        <f t="shared" si="244"/>
        <v>0.36256946478976249</v>
      </c>
      <c r="AN821" s="27">
        <f t="shared" si="244"/>
        <v>0.36569795335814526</v>
      </c>
      <c r="AO821" s="27">
        <f t="shared" si="244"/>
        <v>0.36797828035026048</v>
      </c>
      <c r="AP821" s="27">
        <f t="shared" si="244"/>
        <v>0.37025150474806157</v>
      </c>
      <c r="AQ821" s="27">
        <f t="shared" si="244"/>
        <v>0.37254510388238549</v>
      </c>
      <c r="AR821" s="27">
        <f t="shared" si="244"/>
        <v>0.37488517609095873</v>
      </c>
      <c r="AS821" s="27">
        <f t="shared" si="244"/>
        <v>0.37695584620034367</v>
      </c>
      <c r="AT821" s="27">
        <f t="shared" si="244"/>
        <v>0.37000533335578462</v>
      </c>
      <c r="AU821" s="27">
        <f t="shared" si="244"/>
        <v>0.36179439525146212</v>
      </c>
      <c r="AV821" s="27">
        <f t="shared" si="244"/>
        <v>0.35406056810812181</v>
      </c>
      <c r="AW821" s="27">
        <f t="shared" si="244"/>
        <v>0.3460290882482005</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2.1355901515471039</v>
      </c>
      <c r="T822" s="27">
        <f t="shared" si="246"/>
        <v>2.1701386618642835</v>
      </c>
      <c r="U822" s="27">
        <f t="shared" si="246"/>
        <v>2.177618892446413</v>
      </c>
      <c r="V822" s="27">
        <f t="shared" si="246"/>
        <v>2.1780944294872784</v>
      </c>
      <c r="W822" s="27">
        <f t="shared" si="246"/>
        <v>2.1836523436107127</v>
      </c>
      <c r="X822" s="27">
        <f t="shared" si="246"/>
        <v>2.1955597960277635</v>
      </c>
      <c r="Y822" s="27">
        <f t="shared" si="246"/>
        <v>2.210181793611576</v>
      </c>
      <c r="Z822" s="27">
        <f t="shared" si="246"/>
        <v>2.2287764797789351</v>
      </c>
      <c r="AA822" s="27">
        <f t="shared" si="246"/>
        <v>2.2456592393914581</v>
      </c>
      <c r="AB822" s="27">
        <f t="shared" si="246"/>
        <v>2.2660370200122562</v>
      </c>
      <c r="AC822" s="27">
        <f t="shared" si="246"/>
        <v>2.2851475707384279</v>
      </c>
      <c r="AD822" s="27">
        <f t="shared" si="246"/>
        <v>2.2948202826049413</v>
      </c>
      <c r="AE822" s="27">
        <f t="shared" si="246"/>
        <v>2.3061264157989352</v>
      </c>
      <c r="AF822" s="27">
        <f t="shared" si="246"/>
        <v>2.3185096167787025</v>
      </c>
      <c r="AG822" s="27">
        <f t="shared" si="246"/>
        <v>2.3380382325820674</v>
      </c>
      <c r="AH822" s="27">
        <f t="shared" si="246"/>
        <v>2.3505445236093796</v>
      </c>
      <c r="AI822" s="27">
        <f t="shared" si="246"/>
        <v>2.3656279339323647</v>
      </c>
      <c r="AJ822" s="27">
        <f t="shared" si="246"/>
        <v>2.3846203765694365</v>
      </c>
      <c r="AK822" s="27">
        <f t="shared" si="246"/>
        <v>2.3955067612373226</v>
      </c>
      <c r="AL822" s="27">
        <f t="shared" si="246"/>
        <v>2.404355631431053</v>
      </c>
      <c r="AM822" s="27">
        <f t="shared" si="246"/>
        <v>2.4113590970512155</v>
      </c>
      <c r="AN822" s="27">
        <f t="shared" si="246"/>
        <v>2.4321658943742195</v>
      </c>
      <c r="AO822" s="27">
        <f t="shared" si="246"/>
        <v>2.4473317805579247</v>
      </c>
      <c r="AP822" s="27">
        <f t="shared" si="246"/>
        <v>2.4624504291580069</v>
      </c>
      <c r="AQ822" s="27">
        <f t="shared" si="246"/>
        <v>2.4777045850498927</v>
      </c>
      <c r="AR822" s="27">
        <f t="shared" si="246"/>
        <v>2.4932678217697091</v>
      </c>
      <c r="AS822" s="27">
        <f t="shared" si="246"/>
        <v>2.5070393323081173</v>
      </c>
      <c r="AT822" s="27">
        <f t="shared" si="246"/>
        <v>2.4608132046152709</v>
      </c>
      <c r="AU822" s="27">
        <f t="shared" si="246"/>
        <v>2.4062043028296127</v>
      </c>
      <c r="AV822" s="27">
        <f t="shared" si="246"/>
        <v>2.3547685470691855</v>
      </c>
      <c r="AW822" s="27">
        <f t="shared" si="246"/>
        <v>2.3013531773158755</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0.38136130541954277</v>
      </c>
      <c r="T823" s="27">
        <f t="shared" si="246"/>
        <v>0.39686743839372168</v>
      </c>
      <c r="U823" s="27">
        <f t="shared" si="246"/>
        <v>0.40769820864829881</v>
      </c>
      <c r="V823" s="27">
        <f t="shared" si="246"/>
        <v>0.41735386666412772</v>
      </c>
      <c r="W823" s="27">
        <f t="shared" si="246"/>
        <v>0.42811934365181809</v>
      </c>
      <c r="X823" s="27">
        <f t="shared" si="246"/>
        <v>0.44032457100839445</v>
      </c>
      <c r="Y823" s="27">
        <f t="shared" si="246"/>
        <v>0.4533186301639216</v>
      </c>
      <c r="Z823" s="27">
        <f t="shared" si="246"/>
        <v>0.46741190669069893</v>
      </c>
      <c r="AA823" s="27">
        <f t="shared" si="246"/>
        <v>0.48145089919731759</v>
      </c>
      <c r="AB823" s="27">
        <f t="shared" si="246"/>
        <v>0.49656267378417646</v>
      </c>
      <c r="AC823" s="27">
        <f t="shared" si="246"/>
        <v>0.51174141775167759</v>
      </c>
      <c r="AD823" s="27">
        <f t="shared" si="246"/>
        <v>0.53095011461855668</v>
      </c>
      <c r="AE823" s="27">
        <f t="shared" si="246"/>
        <v>0.55129441811355295</v>
      </c>
      <c r="AF823" s="27">
        <f t="shared" si="246"/>
        <v>0.57271756003309793</v>
      </c>
      <c r="AG823" s="27">
        <f t="shared" si="246"/>
        <v>0.59684122474230139</v>
      </c>
      <c r="AH823" s="27">
        <f t="shared" si="246"/>
        <v>0.62016113785771598</v>
      </c>
      <c r="AI823" s="27">
        <f t="shared" si="246"/>
        <v>0.64516881522095104</v>
      </c>
      <c r="AJ823" s="27">
        <f t="shared" si="246"/>
        <v>0.67236920591887095</v>
      </c>
      <c r="AK823" s="27">
        <f t="shared" si="246"/>
        <v>0.69843698474459193</v>
      </c>
      <c r="AL823" s="27">
        <f t="shared" si="246"/>
        <v>0.72503403926522347</v>
      </c>
      <c r="AM823" s="27">
        <f t="shared" si="246"/>
        <v>0.7522274612927079</v>
      </c>
      <c r="AN823" s="27">
        <f t="shared" si="246"/>
        <v>0.78012558800608989</v>
      </c>
      <c r="AO823" s="27">
        <f t="shared" si="246"/>
        <v>0.80721534484276947</v>
      </c>
      <c r="AP823" s="27">
        <f t="shared" si="246"/>
        <v>0.83528726164502387</v>
      </c>
      <c r="AQ823" s="27">
        <f t="shared" si="246"/>
        <v>0.86445353294815874</v>
      </c>
      <c r="AR823" s="27">
        <f t="shared" si="246"/>
        <v>0.89483347499380606</v>
      </c>
      <c r="AS823" s="27">
        <f t="shared" si="246"/>
        <v>0.92571751036864225</v>
      </c>
      <c r="AT823" s="27">
        <f t="shared" si="246"/>
        <v>0.93499322137570196</v>
      </c>
      <c r="AU823" s="27">
        <f t="shared" si="246"/>
        <v>0.94091175837580598</v>
      </c>
      <c r="AV823" s="27">
        <f t="shared" si="246"/>
        <v>0.94783137802621698</v>
      </c>
      <c r="AW823" s="27">
        <f t="shared" si="246"/>
        <v>0.95371448005151704</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5.9540447084892777E-2</v>
      </c>
      <c r="T824" s="27">
        <f t="shared" si="246"/>
        <v>5.9630230365681533E-2</v>
      </c>
      <c r="U824" s="27">
        <f t="shared" si="246"/>
        <v>5.9730408767765364E-2</v>
      </c>
      <c r="V824" s="27">
        <f t="shared" si="246"/>
        <v>5.9843298292038202E-2</v>
      </c>
      <c r="W824" s="27">
        <f t="shared" si="246"/>
        <v>5.997014779285622E-2</v>
      </c>
      <c r="X824" s="27">
        <f t="shared" si="246"/>
        <v>6.0110531129603649E-2</v>
      </c>
      <c r="Y824" s="27">
        <f t="shared" si="246"/>
        <v>6.019703256221802E-2</v>
      </c>
      <c r="Z824" s="27">
        <f t="shared" si="246"/>
        <v>6.0294840563124154E-2</v>
      </c>
      <c r="AA824" s="27">
        <f t="shared" si="246"/>
        <v>6.0402436351888272E-2</v>
      </c>
      <c r="AB824" s="27">
        <f t="shared" si="246"/>
        <v>6.052030790668686E-2</v>
      </c>
      <c r="AC824" s="27">
        <f t="shared" si="246"/>
        <v>6.0647175721641591E-2</v>
      </c>
      <c r="AD824" s="27">
        <f t="shared" si="246"/>
        <v>6.073139270291688E-2</v>
      </c>
      <c r="AE824" s="27">
        <f t="shared" si="246"/>
        <v>6.0824161588876428E-2</v>
      </c>
      <c r="AF824" s="27">
        <f t="shared" si="246"/>
        <v>6.0925083904105781E-2</v>
      </c>
      <c r="AG824" s="27">
        <f t="shared" si="246"/>
        <v>6.1035145437939795E-2</v>
      </c>
      <c r="AH824" s="27">
        <f t="shared" si="246"/>
        <v>6.1151218645949836E-2</v>
      </c>
      <c r="AI824" s="27">
        <f t="shared" si="246"/>
        <v>6.1224612372745936E-2</v>
      </c>
      <c r="AJ824" s="27">
        <f t="shared" si="246"/>
        <v>6.130549937799374E-2</v>
      </c>
      <c r="AK824" s="27">
        <f t="shared" si="246"/>
        <v>6.1391029636631712E-2</v>
      </c>
      <c r="AL824" s="27">
        <f t="shared" si="246"/>
        <v>6.1482303459782041E-2</v>
      </c>
      <c r="AM824" s="27">
        <f t="shared" si="246"/>
        <v>6.1579173941604996E-2</v>
      </c>
      <c r="AN824" s="27">
        <f t="shared" si="246"/>
        <v>6.1635308394539241E-2</v>
      </c>
      <c r="AO824" s="27">
        <f t="shared" si="246"/>
        <v>6.169536467209745E-2</v>
      </c>
      <c r="AP824" s="27">
        <f t="shared" si="246"/>
        <v>6.1760532669084642E-2</v>
      </c>
      <c r="AQ824" s="27">
        <f t="shared" si="246"/>
        <v>6.183073050182504E-2</v>
      </c>
      <c r="AR824" s="27">
        <f t="shared" si="246"/>
        <v>6.1905889896205053E-2</v>
      </c>
      <c r="AS824" s="27">
        <f t="shared" si="246"/>
        <v>6.1937913834518382E-2</v>
      </c>
      <c r="AT824" s="27">
        <f t="shared" si="246"/>
        <v>6.1957830754164368E-2</v>
      </c>
      <c r="AU824" s="27">
        <f t="shared" si="246"/>
        <v>6.1978999509095439E-2</v>
      </c>
      <c r="AV824" s="27">
        <f t="shared" si="246"/>
        <v>6.2004471051411582E-2</v>
      </c>
      <c r="AW824" s="27">
        <f t="shared" si="246"/>
        <v>6.2032669331591198E-2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4.8457830523984648E-2</v>
      </c>
      <c r="T825" s="27">
        <f t="shared" si="246"/>
        <v>4.853090191019957E-2</v>
      </c>
      <c r="U825" s="27">
        <f t="shared" si="246"/>
        <v>4.8612433512127601E-2</v>
      </c>
      <c r="V825" s="27">
        <f t="shared" si="246"/>
        <v>4.8704310239679652E-2</v>
      </c>
      <c r="W825" s="27">
        <f t="shared" si="246"/>
        <v>4.8807548490543425E-2</v>
      </c>
      <c r="X825" s="27">
        <f t="shared" si="246"/>
        <v>4.8921801444183483E-2</v>
      </c>
      <c r="Y825" s="27">
        <f t="shared" si="246"/>
        <v>4.8992201852089926E-2</v>
      </c>
      <c r="Z825" s="27">
        <f t="shared" si="246"/>
        <v>4.907180426967072E-2</v>
      </c>
      <c r="AA825" s="27">
        <f t="shared" si="246"/>
        <v>4.9159372616102391E-2</v>
      </c>
      <c r="AB825" s="27">
        <f t="shared" si="246"/>
        <v>4.9255304039289127E-2</v>
      </c>
      <c r="AC825" s="27">
        <f t="shared" si="246"/>
        <v>4.9358557195370738E-2</v>
      </c>
      <c r="AD825" s="27">
        <f t="shared" si="246"/>
        <v>4.9427098370415333E-2</v>
      </c>
      <c r="AE825" s="27">
        <f t="shared" si="246"/>
        <v>4.950259963340245E-2</v>
      </c>
      <c r="AF825" s="27">
        <f t="shared" si="246"/>
        <v>4.9584736679509925E-2</v>
      </c>
      <c r="AG825" s="27">
        <f t="shared" si="246"/>
        <v>4.9674311807256864E-2</v>
      </c>
      <c r="AH825" s="27">
        <f t="shared" si="246"/>
        <v>4.9768779620609112E-2</v>
      </c>
      <c r="AI825" s="27">
        <f t="shared" si="246"/>
        <v>4.9828512137725399E-2</v>
      </c>
      <c r="AJ825" s="27">
        <f t="shared" si="246"/>
        <v>4.9894343164931201E-2</v>
      </c>
      <c r="AK825" s="27">
        <f t="shared" si="246"/>
        <v>4.9963953169233688E-2</v>
      </c>
      <c r="AL825" s="27">
        <f t="shared" si="246"/>
        <v>5.0038237654319737E-2</v>
      </c>
      <c r="AM825" s="27">
        <f t="shared" si="246"/>
        <v>5.0117077058804894E-2</v>
      </c>
      <c r="AN825" s="27">
        <f t="shared" si="246"/>
        <v>5.0162762873071046E-2</v>
      </c>
      <c r="AO825" s="27">
        <f t="shared" si="246"/>
        <v>5.0211640519482875E-2</v>
      </c>
      <c r="AP825" s="27">
        <f t="shared" si="246"/>
        <v>5.0264678410667847E-2</v>
      </c>
      <c r="AQ825" s="27">
        <f t="shared" si="246"/>
        <v>5.0321809904444424E-2</v>
      </c>
      <c r="AR825" s="27">
        <f t="shared" si="246"/>
        <v>5.0382979434964732E-2</v>
      </c>
      <c r="AS825" s="27">
        <f t="shared" si="246"/>
        <v>5.040904256770011E-2</v>
      </c>
      <c r="AT825" s="27">
        <f t="shared" si="246"/>
        <v>5.0425252232961591E-2</v>
      </c>
      <c r="AU825" s="27">
        <f t="shared" si="246"/>
        <v>5.0442480721981674E-2</v>
      </c>
      <c r="AV825" s="27">
        <f t="shared" si="246"/>
        <v>5.0463211095050267E-2</v>
      </c>
      <c r="AW825" s="27">
        <f t="shared" si="246"/>
        <v>5.0486160662091037E-2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7.5100229270345445E-3</v>
      </c>
      <c r="T826" s="27">
        <f t="shared" si="246"/>
        <v>7.5316717321164718E-3</v>
      </c>
      <c r="U826" s="27">
        <f t="shared" si="246"/>
        <v>7.5546848153573813E-3</v>
      </c>
      <c r="V826" s="27">
        <f t="shared" si="246"/>
        <v>7.5795408239615622E-3</v>
      </c>
      <c r="W826" s="27">
        <f t="shared" si="246"/>
        <v>7.6065061253787489E-3</v>
      </c>
      <c r="X826" s="27">
        <f t="shared" si="246"/>
        <v>7.6355232877915701E-3</v>
      </c>
      <c r="Y826" s="27">
        <f t="shared" si="246"/>
        <v>7.653881543176368E-3</v>
      </c>
      <c r="Z826" s="27">
        <f t="shared" si="246"/>
        <v>7.6739659947244309E-3</v>
      </c>
      <c r="AA826" s="27">
        <f t="shared" si="246"/>
        <v>7.6955059720922193E-3</v>
      </c>
      <c r="AB826" s="27">
        <f t="shared" si="246"/>
        <v>7.7186074031345758E-3</v>
      </c>
      <c r="AC826" s="27">
        <f t="shared" si="246"/>
        <v>7.7430424878109768E-3</v>
      </c>
      <c r="AD826" s="27">
        <f t="shared" si="246"/>
        <v>7.7591743138880238E-3</v>
      </c>
      <c r="AE826" s="27">
        <f t="shared" si="246"/>
        <v>7.7766174863464843E-3</v>
      </c>
      <c r="AF826" s="27">
        <f t="shared" si="246"/>
        <v>7.7953056430677134E-3</v>
      </c>
      <c r="AG826" s="27">
        <f t="shared" si="246"/>
        <v>7.8154288844173875E-3</v>
      </c>
      <c r="AH826" s="27">
        <f t="shared" si="246"/>
        <v>7.8364125046315979E-3</v>
      </c>
      <c r="AI826" s="27">
        <f t="shared" si="246"/>
        <v>7.8492568194219129E-3</v>
      </c>
      <c r="AJ826" s="27">
        <f t="shared" si="246"/>
        <v>7.8632826348492592E-3</v>
      </c>
      <c r="AK826" s="27">
        <f t="shared" si="246"/>
        <v>7.8779680118051809E-3</v>
      </c>
      <c r="AL826" s="27">
        <f t="shared" si="246"/>
        <v>7.8935209316885972E-3</v>
      </c>
      <c r="AM826" s="27">
        <f t="shared" si="246"/>
        <v>7.9099182654546775E-3</v>
      </c>
      <c r="AN826" s="27">
        <f t="shared" si="246"/>
        <v>7.9186703081517412E-3</v>
      </c>
      <c r="AO826" s="27">
        <f t="shared" si="246"/>
        <v>7.9279963078171065E-3</v>
      </c>
      <c r="AP826" s="27">
        <f t="shared" si="246"/>
        <v>7.9381170913952505E-3</v>
      </c>
      <c r="AQ826" s="27">
        <f t="shared" si="246"/>
        <v>7.9490196833540555E-3</v>
      </c>
      <c r="AR826" s="27">
        <f t="shared" si="246"/>
        <v>7.9606933562777829E-3</v>
      </c>
      <c r="AS826" s="27">
        <f t="shared" si="246"/>
        <v>7.964397549016471E-3</v>
      </c>
      <c r="AT826" s="27">
        <f t="shared" si="246"/>
        <v>7.9658067695104438E-3</v>
      </c>
      <c r="AU826" s="27">
        <f t="shared" si="246"/>
        <v>7.9673565963704236E-3</v>
      </c>
      <c r="AV826" s="27">
        <f t="shared" si="246"/>
        <v>7.9696020827684667E-3</v>
      </c>
      <c r="AW826" s="27">
        <f t="shared" si="246"/>
        <v>7.9722589408630137E-3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9.0616382708893453E-2</v>
      </c>
      <c r="T827" s="27">
        <f t="shared" si="246"/>
        <v>9.0877598476881649E-2</v>
      </c>
      <c r="U827" s="27">
        <f t="shared" si="246"/>
        <v>9.1155275706169825E-2</v>
      </c>
      <c r="V827" s="27">
        <f t="shared" si="246"/>
        <v>9.1455189782355117E-2</v>
      </c>
      <c r="W827" s="27">
        <f t="shared" si="246"/>
        <v>9.1780554710907389E-2</v>
      </c>
      <c r="X827" s="27">
        <f t="shared" si="246"/>
        <v>9.2130677516106943E-2</v>
      </c>
      <c r="Y827" s="27">
        <f t="shared" si="246"/>
        <v>9.2352189316001462E-2</v>
      </c>
      <c r="Z827" s="27">
        <f t="shared" si="246"/>
        <v>9.2594529501332429E-2</v>
      </c>
      <c r="AA827" s="27">
        <f t="shared" si="246"/>
        <v>9.2854432147657803E-2</v>
      </c>
      <c r="AB827" s="27">
        <f t="shared" si="246"/>
        <v>9.3133175386765854E-2</v>
      </c>
      <c r="AC827" s="27">
        <f t="shared" si="246"/>
        <v>9.3428010569837058E-2</v>
      </c>
      <c r="AD827" s="27">
        <f t="shared" si="246"/>
        <v>9.3622658141461465E-2</v>
      </c>
      <c r="AE827" s="27">
        <f t="shared" si="246"/>
        <v>9.3833128496413801E-2</v>
      </c>
      <c r="AF827" s="27">
        <f t="shared" si="246"/>
        <v>9.4058620905428741E-2</v>
      </c>
      <c r="AG827" s="27">
        <f t="shared" si="246"/>
        <v>9.430142913080998E-2</v>
      </c>
      <c r="AH827" s="27">
        <f t="shared" si="246"/>
        <v>9.455461873867442E-2</v>
      </c>
      <c r="AI827" s="27">
        <f t="shared" si="246"/>
        <v>9.4709599003845527E-2</v>
      </c>
      <c r="AJ827" s="27">
        <f t="shared" si="246"/>
        <v>9.4878835325880345E-2</v>
      </c>
      <c r="AK827" s="27">
        <f t="shared" si="246"/>
        <v>9.5056029956494814E-2</v>
      </c>
      <c r="AL827" s="27">
        <f t="shared" si="246"/>
        <v>9.5243692411601744E-2</v>
      </c>
      <c r="AM827" s="27">
        <f t="shared" si="246"/>
        <v>9.5441543614772348E-2</v>
      </c>
      <c r="AN827" s="27">
        <f t="shared" si="246"/>
        <v>9.5547146281798376E-2</v>
      </c>
      <c r="AO827" s="27">
        <f t="shared" si="246"/>
        <v>9.5659674347695206E-2</v>
      </c>
      <c r="AP827" s="27">
        <f t="shared" si="246"/>
        <v>9.5781792323491169E-2</v>
      </c>
      <c r="AQ827" s="27">
        <f t="shared" si="246"/>
        <v>9.5913343645645174E-2</v>
      </c>
      <c r="AR827" s="27">
        <f t="shared" si="246"/>
        <v>9.6054198876521613E-2</v>
      </c>
      <c r="AS827" s="27">
        <f t="shared" si="246"/>
        <v>9.609889388612379E-2</v>
      </c>
      <c r="AT827" s="27">
        <f t="shared" si="246"/>
        <v>9.611589762430725E-2</v>
      </c>
      <c r="AU827" s="27">
        <f t="shared" si="246"/>
        <v>9.6134597927254498E-2</v>
      </c>
      <c r="AV827" s="27">
        <f t="shared" si="246"/>
        <v>9.6161692099507992E-2</v>
      </c>
      <c r="AW827" s="27">
        <f t="shared" si="246"/>
        <v>9.6193749907085666E-2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0.10373937151897396</v>
      </c>
      <c r="T830" s="27">
        <f t="shared" si="247"/>
        <v>0.10504797783019051</v>
      </c>
      <c r="U830" s="27">
        <f t="shared" si="247"/>
        <v>0.10502629496089162</v>
      </c>
      <c r="V830" s="27">
        <f t="shared" si="247"/>
        <v>0.1046742476688496</v>
      </c>
      <c r="W830" s="27">
        <f t="shared" si="247"/>
        <v>0.10459017911356595</v>
      </c>
      <c r="X830" s="27">
        <f t="shared" si="247"/>
        <v>0.10483449752885149</v>
      </c>
      <c r="Y830" s="27">
        <f t="shared" si="247"/>
        <v>0.10526185437071776</v>
      </c>
      <c r="Z830" s="27">
        <f t="shared" si="247"/>
        <v>0.10589617703735173</v>
      </c>
      <c r="AA830" s="27">
        <f t="shared" si="247"/>
        <v>0.10645664644841928</v>
      </c>
      <c r="AB830" s="27">
        <f t="shared" si="247"/>
        <v>0.10719883757859007</v>
      </c>
      <c r="AC830" s="27">
        <f t="shared" si="247"/>
        <v>0.10788811194729465</v>
      </c>
      <c r="AD830" s="27">
        <f t="shared" si="247"/>
        <v>0.1091038244647865</v>
      </c>
      <c r="AE830" s="27">
        <f t="shared" si="247"/>
        <v>0.11044898988150205</v>
      </c>
      <c r="AF830" s="27">
        <f t="shared" si="247"/>
        <v>0.11189945655820543</v>
      </c>
      <c r="AG830" s="27">
        <f t="shared" si="247"/>
        <v>0.11376577757246964</v>
      </c>
      <c r="AH830" s="27">
        <f t="shared" si="247"/>
        <v>0.11533641810897417</v>
      </c>
      <c r="AI830" s="27">
        <f t="shared" si="247"/>
        <v>0.11712268135039311</v>
      </c>
      <c r="AJ830" s="27">
        <f t="shared" si="247"/>
        <v>0.11917617860235387</v>
      </c>
      <c r="AK830" s="27">
        <f t="shared" si="247"/>
        <v>0.12087559132388727</v>
      </c>
      <c r="AL830" s="27">
        <f t="shared" si="247"/>
        <v>0.12253362683439008</v>
      </c>
      <c r="AM830" s="27">
        <f t="shared" si="247"/>
        <v>0.12416077720283632</v>
      </c>
      <c r="AN830" s="27">
        <f t="shared" si="247"/>
        <v>0.12595653170767893</v>
      </c>
      <c r="AO830" s="27">
        <f t="shared" si="247"/>
        <v>0.12748901145113314</v>
      </c>
      <c r="AP830" s="27">
        <f t="shared" si="247"/>
        <v>0.12905901172767434</v>
      </c>
      <c r="AQ830" s="27">
        <f t="shared" si="247"/>
        <v>0.13067807527102665</v>
      </c>
      <c r="AR830" s="27">
        <f t="shared" si="247"/>
        <v>0.13235759915470238</v>
      </c>
      <c r="AS830" s="27">
        <f t="shared" si="247"/>
        <v>0.13400231153975686</v>
      </c>
      <c r="AT830" s="27">
        <f t="shared" si="247"/>
        <v>0.13234442185593281</v>
      </c>
      <c r="AU830" s="27">
        <f t="shared" si="247"/>
        <v>0.13021756515841126</v>
      </c>
      <c r="AV830" s="27">
        <f t="shared" si="247"/>
        <v>0.12826513885154414</v>
      </c>
      <c r="AW830" s="27">
        <f t="shared" si="247"/>
        <v>0.12619646733614942</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2.6319074707598693E-2</v>
      </c>
      <c r="T831" s="27">
        <f t="shared" si="247"/>
        <v>2.665107312597589E-2</v>
      </c>
      <c r="U831" s="27">
        <f t="shared" si="247"/>
        <v>2.6645572099233621E-2</v>
      </c>
      <c r="V831" s="27">
        <f t="shared" si="247"/>
        <v>2.6556256356867022E-2</v>
      </c>
      <c r="W831" s="27">
        <f t="shared" si="247"/>
        <v>2.6534927843355968E-2</v>
      </c>
      <c r="X831" s="27">
        <f t="shared" si="247"/>
        <v>2.6596912358301347E-2</v>
      </c>
      <c r="Y831" s="27">
        <f t="shared" si="247"/>
        <v>2.6705334421045616E-2</v>
      </c>
      <c r="Z831" s="27">
        <f t="shared" si="247"/>
        <v>2.6866264503881229E-2</v>
      </c>
      <c r="AA831" s="27">
        <f t="shared" si="247"/>
        <v>2.7008457733753585E-2</v>
      </c>
      <c r="AB831" s="27">
        <f t="shared" si="247"/>
        <v>2.7196754457709631E-2</v>
      </c>
      <c r="AC831" s="27">
        <f t="shared" si="247"/>
        <v>2.7371625997206581E-2</v>
      </c>
      <c r="AD831" s="27">
        <f t="shared" si="247"/>
        <v>2.7680056905378978E-2</v>
      </c>
      <c r="AE831" s="27">
        <f t="shared" si="247"/>
        <v>2.8021330508430822E-2</v>
      </c>
      <c r="AF831" s="27">
        <f t="shared" si="247"/>
        <v>2.8389319443259262E-2</v>
      </c>
      <c r="AG831" s="27">
        <f t="shared" si="247"/>
        <v>2.8862812211564656E-2</v>
      </c>
      <c r="AH831" s="27">
        <f t="shared" si="247"/>
        <v>2.9261289713536844E-2</v>
      </c>
      <c r="AI831" s="27">
        <f t="shared" si="247"/>
        <v>2.9714471519151932E-2</v>
      </c>
      <c r="AJ831" s="27">
        <f t="shared" si="247"/>
        <v>3.0235451613737516E-2</v>
      </c>
      <c r="AK831" s="27">
        <f t="shared" si="247"/>
        <v>3.0666599110798456E-2</v>
      </c>
      <c r="AL831" s="27">
        <f t="shared" si="247"/>
        <v>3.108724905141232E-2</v>
      </c>
      <c r="AM831" s="27">
        <f t="shared" si="247"/>
        <v>3.1500063313544227E-2</v>
      </c>
      <c r="AN831" s="27">
        <f t="shared" si="247"/>
        <v>3.1955653088934513E-2</v>
      </c>
      <c r="AO831" s="27">
        <f t="shared" si="247"/>
        <v>3.2344449051983859E-2</v>
      </c>
      <c r="AP831" s="27">
        <f t="shared" si="247"/>
        <v>3.2742764117558373E-2</v>
      </c>
      <c r="AQ831" s="27">
        <f t="shared" si="247"/>
        <v>3.3153526721282502E-2</v>
      </c>
      <c r="AR831" s="27">
        <f t="shared" si="247"/>
        <v>3.3579628344228743E-2</v>
      </c>
      <c r="AS831" s="27">
        <f t="shared" si="247"/>
        <v>3.3996898157038859E-2</v>
      </c>
      <c r="AT831" s="27">
        <f t="shared" si="247"/>
        <v>3.3576285213210287E-2</v>
      </c>
      <c r="AU831" s="27">
        <f t="shared" si="247"/>
        <v>3.3036693547145599E-2</v>
      </c>
      <c r="AV831" s="27">
        <f t="shared" si="247"/>
        <v>3.2541355537293495E-2</v>
      </c>
      <c r="AW831" s="27">
        <f t="shared" si="247"/>
        <v>3.2016525674128216E-2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0.1694572187378483</v>
      </c>
      <c r="T832" s="27">
        <f t="shared" si="247"/>
        <v>0.17369427478210367</v>
      </c>
      <c r="U832" s="27">
        <f t="shared" si="247"/>
        <v>0.1768131057755892</v>
      </c>
      <c r="V832" s="27">
        <f t="shared" si="247"/>
        <v>0.17965074126679934</v>
      </c>
      <c r="W832" s="27">
        <f t="shared" si="247"/>
        <v>0.18274864304927863</v>
      </c>
      <c r="X832" s="27">
        <f t="shared" si="247"/>
        <v>0.1861825637635465</v>
      </c>
      <c r="Y832" s="27">
        <f t="shared" si="247"/>
        <v>0.18967611805415169</v>
      </c>
      <c r="Z832" s="27">
        <f t="shared" si="247"/>
        <v>0.19341928509397394</v>
      </c>
      <c r="AA832" s="27">
        <f t="shared" si="247"/>
        <v>0.19714095701524945</v>
      </c>
      <c r="AB832" s="27">
        <f t="shared" si="247"/>
        <v>0.20110384145707455</v>
      </c>
      <c r="AC832" s="27">
        <f t="shared" si="247"/>
        <v>0.2050726090672485</v>
      </c>
      <c r="AD832" s="27">
        <f t="shared" si="247"/>
        <v>0.20954316940380951</v>
      </c>
      <c r="AE832" s="27">
        <f t="shared" si="247"/>
        <v>0.21424057361919366</v>
      </c>
      <c r="AF832" s="27">
        <f t="shared" si="247"/>
        <v>0.21914846410917607</v>
      </c>
      <c r="AG832" s="27">
        <f t="shared" si="247"/>
        <v>0.2246325818312267</v>
      </c>
      <c r="AH832" s="27">
        <f t="shared" si="247"/>
        <v>0.22989125878958455</v>
      </c>
      <c r="AI832" s="27">
        <f t="shared" si="247"/>
        <v>0.23539239907576345</v>
      </c>
      <c r="AJ832" s="27">
        <f t="shared" si="247"/>
        <v>0.24133916380758769</v>
      </c>
      <c r="AK832" s="27">
        <f t="shared" si="247"/>
        <v>0.24698380632771536</v>
      </c>
      <c r="AL832" s="27">
        <f t="shared" si="247"/>
        <v>0.25269949014179416</v>
      </c>
      <c r="AM832" s="27">
        <f t="shared" si="247"/>
        <v>0.25850005270754473</v>
      </c>
      <c r="AN832" s="27">
        <f t="shared" si="247"/>
        <v>0.26452971480793125</v>
      </c>
      <c r="AO832" s="27">
        <f t="shared" si="247"/>
        <v>0.27034457580906046</v>
      </c>
      <c r="AP832" s="27">
        <f t="shared" si="247"/>
        <v>0.27633776869841881</v>
      </c>
      <c r="AQ832" s="27">
        <f t="shared" si="247"/>
        <v>0.28253177033948046</v>
      </c>
      <c r="AR832" s="27">
        <f t="shared" si="247"/>
        <v>0.28895027075659063</v>
      </c>
      <c r="AS832" s="27">
        <f t="shared" si="247"/>
        <v>0.29534349420295908</v>
      </c>
      <c r="AT832" s="27">
        <f t="shared" si="247"/>
        <v>0.29704917118681207</v>
      </c>
      <c r="AU832" s="27">
        <f t="shared" si="247"/>
        <v>0.29802857766922514</v>
      </c>
      <c r="AV832" s="27">
        <f t="shared" si="247"/>
        <v>0.29921998872986261</v>
      </c>
      <c r="AW832" s="27">
        <f t="shared" si="247"/>
        <v>0.30018774851150792</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0.69481186977108778</v>
      </c>
      <c r="T833" s="27">
        <f t="shared" si="247"/>
        <v>0.7219871849023497</v>
      </c>
      <c r="U833" s="27">
        <f t="shared" si="247"/>
        <v>0.73541065892626067</v>
      </c>
      <c r="V833" s="27">
        <f t="shared" si="247"/>
        <v>0.74525421321611574</v>
      </c>
      <c r="W833" s="27">
        <f t="shared" si="247"/>
        <v>0.75789063432929149</v>
      </c>
      <c r="X833" s="27">
        <f t="shared" si="247"/>
        <v>0.77411512396200799</v>
      </c>
      <c r="Y833" s="27">
        <f t="shared" si="247"/>
        <v>0.79312996318615692</v>
      </c>
      <c r="Z833" s="27">
        <f t="shared" si="247"/>
        <v>0.81463946306029111</v>
      </c>
      <c r="AA833" s="27">
        <f t="shared" si="247"/>
        <v>0.83553991651908022</v>
      </c>
      <c r="AB833" s="27">
        <f t="shared" si="247"/>
        <v>0.85877452956478462</v>
      </c>
      <c r="AC833" s="27">
        <f t="shared" si="247"/>
        <v>0.88168807149192097</v>
      </c>
      <c r="AD833" s="27">
        <f t="shared" si="247"/>
        <v>0.91168344087441522</v>
      </c>
      <c r="AE833" s="27">
        <f t="shared" si="247"/>
        <v>0.94371383783047957</v>
      </c>
      <c r="AF833" s="27">
        <f t="shared" si="247"/>
        <v>0.97756316885434025</v>
      </c>
      <c r="AG833" s="27">
        <f t="shared" si="247"/>
        <v>1.0171319061592836</v>
      </c>
      <c r="AH833" s="27">
        <f t="shared" si="247"/>
        <v>1.0537445956296347</v>
      </c>
      <c r="AI833" s="27">
        <f t="shared" si="247"/>
        <v>1.0942466666418447</v>
      </c>
      <c r="AJ833" s="27">
        <f t="shared" si="247"/>
        <v>1.1389343058612464</v>
      </c>
      <c r="AK833" s="27">
        <f t="shared" si="247"/>
        <v>1.1798977088359501</v>
      </c>
      <c r="AL833" s="27">
        <f t="shared" si="247"/>
        <v>1.2210980276017456</v>
      </c>
      <c r="AM833" s="27">
        <f t="shared" si="247"/>
        <v>1.2626787575514014</v>
      </c>
      <c r="AN833" s="27">
        <f t="shared" si="247"/>
        <v>1.3077921773279642</v>
      </c>
      <c r="AO833" s="27">
        <f t="shared" si="247"/>
        <v>1.3502012246194735</v>
      </c>
      <c r="AP833" s="27">
        <f t="shared" si="247"/>
        <v>1.3939554721411731</v>
      </c>
      <c r="AQ833" s="27">
        <f t="shared" si="247"/>
        <v>1.4392632541679586</v>
      </c>
      <c r="AR833" s="27">
        <f t="shared" si="247"/>
        <v>1.4863406838928872</v>
      </c>
      <c r="AS833" s="27">
        <f t="shared" si="247"/>
        <v>1.5343337799328283</v>
      </c>
      <c r="AT833" s="27">
        <f t="shared" si="247"/>
        <v>1.5352270664045529</v>
      </c>
      <c r="AU833" s="27">
        <f t="shared" si="247"/>
        <v>1.5289642190033834</v>
      </c>
      <c r="AV833" s="27">
        <f t="shared" si="247"/>
        <v>1.5248875988606585</v>
      </c>
      <c r="AW833" s="27">
        <f t="shared" si="247"/>
        <v>1.5186954714586725</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1.0853910244455613</v>
      </c>
      <c r="T835" s="27">
        <f t="shared" si="247"/>
        <v>1.09693735602665</v>
      </c>
      <c r="U835" s="27">
        <f t="shared" si="247"/>
        <v>1.1043919922812833</v>
      </c>
      <c r="V835" s="27">
        <f t="shared" si="247"/>
        <v>1.1109212574584857</v>
      </c>
      <c r="W835" s="27">
        <f t="shared" si="247"/>
        <v>1.1185301810398671</v>
      </c>
      <c r="X835" s="27">
        <f t="shared" si="247"/>
        <v>1.1274725193075703</v>
      </c>
      <c r="Y835" s="27">
        <f t="shared" si="247"/>
        <v>1.1364044870183674</v>
      </c>
      <c r="Z835" s="27">
        <f t="shared" si="247"/>
        <v>1.1463113423490328</v>
      </c>
      <c r="AA835" s="27">
        <f t="shared" si="247"/>
        <v>1.1561936131409218</v>
      </c>
      <c r="AB835" s="27">
        <f t="shared" si="247"/>
        <v>1.1669938950014815</v>
      </c>
      <c r="AC835" s="27">
        <f t="shared" si="247"/>
        <v>1.1778525979787933</v>
      </c>
      <c r="AD835" s="27">
        <f t="shared" si="247"/>
        <v>1.1902878886565658</v>
      </c>
      <c r="AE835" s="27">
        <f t="shared" si="247"/>
        <v>1.2035425738564178</v>
      </c>
      <c r="AF835" s="27">
        <f t="shared" ref="L835:AW837" si="248">AF1483</f>
        <v>1.2175465666497338</v>
      </c>
      <c r="AG835" s="27">
        <f t="shared" si="248"/>
        <v>1.233578530655929</v>
      </c>
      <c r="AH835" s="27">
        <f t="shared" si="248"/>
        <v>1.2487981721452868</v>
      </c>
      <c r="AI835" s="27">
        <f t="shared" si="248"/>
        <v>1.2646160486466733</v>
      </c>
      <c r="AJ835" s="27">
        <f t="shared" si="248"/>
        <v>1.2819627600707664</v>
      </c>
      <c r="AK835" s="27">
        <f t="shared" si="248"/>
        <v>1.2982249372764665</v>
      </c>
      <c r="AL835" s="27">
        <f t="shared" si="248"/>
        <v>1.3147049465844374</v>
      </c>
      <c r="AM835" s="27">
        <f t="shared" si="248"/>
        <v>1.3314478164928489</v>
      </c>
      <c r="AN835" s="27">
        <f t="shared" si="248"/>
        <v>1.3487269655969951</v>
      </c>
      <c r="AO835" s="27">
        <f t="shared" si="248"/>
        <v>1.3652326177831018</v>
      </c>
      <c r="AP835" s="27">
        <f t="shared" si="248"/>
        <v>1.3823135447676738</v>
      </c>
      <c r="AQ835" s="27">
        <f t="shared" si="248"/>
        <v>1.4000403182746579</v>
      </c>
      <c r="AR835" s="27">
        <f t="shared" si="248"/>
        <v>1.4184869036387528</v>
      </c>
      <c r="AS835" s="27">
        <f t="shared" si="248"/>
        <v>1.4365815273393354</v>
      </c>
      <c r="AT835" s="27">
        <f t="shared" si="248"/>
        <v>1.4388464310296312</v>
      </c>
      <c r="AU835" s="27">
        <f t="shared" si="248"/>
        <v>1.4387260097755952</v>
      </c>
      <c r="AV835" s="27">
        <f t="shared" si="248"/>
        <v>1.4393803521911404</v>
      </c>
      <c r="AW835" s="27">
        <f t="shared" si="248"/>
        <v>1.4393468721758584</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0.73915871398806998</v>
      </c>
      <c r="T836" s="27">
        <f t="shared" si="248"/>
        <v>0.74702184479580513</v>
      </c>
      <c r="U836" s="27">
        <f t="shared" si="248"/>
        <v>0.75209850309048576</v>
      </c>
      <c r="V836" s="27">
        <f t="shared" si="248"/>
        <v>0.75654497734996606</v>
      </c>
      <c r="W836" s="27">
        <f t="shared" si="248"/>
        <v>0.76172670636980955</v>
      </c>
      <c r="X836" s="27">
        <f t="shared" si="248"/>
        <v>0.76781649991437861</v>
      </c>
      <c r="Y836" s="27">
        <f t="shared" si="248"/>
        <v>0.77389923103873848</v>
      </c>
      <c r="Z836" s="27">
        <f t="shared" si="248"/>
        <v>0.7806458673024953</v>
      </c>
      <c r="AA836" s="27">
        <f t="shared" si="248"/>
        <v>0.7873757613271356</v>
      </c>
      <c r="AB836" s="27">
        <f t="shared" si="248"/>
        <v>0.79473082717065313</v>
      </c>
      <c r="AC836" s="27">
        <f t="shared" si="248"/>
        <v>0.80212567819440128</v>
      </c>
      <c r="AD836" s="27">
        <f t="shared" si="248"/>
        <v>0.81059419622931417</v>
      </c>
      <c r="AE836" s="27">
        <f t="shared" si="248"/>
        <v>0.81962072754013304</v>
      </c>
      <c r="AF836" s="27">
        <f t="shared" si="248"/>
        <v>0.82915754244892892</v>
      </c>
      <c r="AG836" s="27">
        <f t="shared" si="248"/>
        <v>0.84007541962925247</v>
      </c>
      <c r="AH836" s="27">
        <f t="shared" si="248"/>
        <v>0.8504400996176279</v>
      </c>
      <c r="AI836" s="27">
        <f t="shared" si="248"/>
        <v>0.86121218174237102</v>
      </c>
      <c r="AJ836" s="27">
        <f t="shared" si="248"/>
        <v>0.87302541090990016</v>
      </c>
      <c r="AK836" s="27">
        <f t="shared" si="248"/>
        <v>0.88410006485422588</v>
      </c>
      <c r="AL836" s="27">
        <f t="shared" si="248"/>
        <v>0.895323063950624</v>
      </c>
      <c r="AM836" s="27">
        <f t="shared" si="248"/>
        <v>0.90672507291443771</v>
      </c>
      <c r="AN836" s="27">
        <f t="shared" si="248"/>
        <v>0.91849229167981572</v>
      </c>
      <c r="AO836" s="27">
        <f t="shared" si="248"/>
        <v>0.92973275375167519</v>
      </c>
      <c r="AP836" s="27">
        <f t="shared" si="248"/>
        <v>0.94136498189737039</v>
      </c>
      <c r="AQ836" s="27">
        <f t="shared" si="248"/>
        <v>0.9534370359437665</v>
      </c>
      <c r="AR836" s="27">
        <f t="shared" si="248"/>
        <v>0.96599928678987079</v>
      </c>
      <c r="AS836" s="27">
        <f t="shared" si="248"/>
        <v>0.97832184933497102</v>
      </c>
      <c r="AT836" s="27">
        <f t="shared" si="248"/>
        <v>0.97986426424473227</v>
      </c>
      <c r="AU836" s="27">
        <f t="shared" si="248"/>
        <v>0.97978225654680107</v>
      </c>
      <c r="AV836" s="27">
        <f t="shared" si="248"/>
        <v>0.98022786820885532</v>
      </c>
      <c r="AW836" s="27">
        <f t="shared" si="248"/>
        <v>0.98020506808937535</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12.325247444726241</v>
      </c>
      <c r="T837" s="27">
        <f t="shared" si="248"/>
        <v>12.524639138960005</v>
      </c>
      <c r="U837" s="27">
        <f t="shared" si="248"/>
        <v>12.567810200037233</v>
      </c>
      <c r="V837" s="27">
        <f t="shared" si="248"/>
        <v>12.570554692791868</v>
      </c>
      <c r="W837" s="27">
        <f t="shared" si="248"/>
        <v>12.602631384472735</v>
      </c>
      <c r="X837" s="27">
        <f t="shared" si="248"/>
        <v>12.671353511408064</v>
      </c>
      <c r="Y837" s="27">
        <f t="shared" si="248"/>
        <v>12.755742240315671</v>
      </c>
      <c r="Z837" s="27">
        <f t="shared" si="248"/>
        <v>12.863058762637944</v>
      </c>
      <c r="AA837" s="27">
        <f t="shared" si="248"/>
        <v>12.960495150244173</v>
      </c>
      <c r="AB837" s="27">
        <f t="shared" si="248"/>
        <v>13.078102542441465</v>
      </c>
      <c r="AC837" s="27">
        <f t="shared" si="248"/>
        <v>13.188396301913251</v>
      </c>
      <c r="AD837" s="27">
        <f t="shared" si="248"/>
        <v>13.244220949320413</v>
      </c>
      <c r="AE837" s="27">
        <f t="shared" si="248"/>
        <v>13.309472649960661</v>
      </c>
      <c r="AF837" s="27">
        <f t="shared" si="248"/>
        <v>13.380940490418174</v>
      </c>
      <c r="AG837" s="27">
        <f t="shared" si="248"/>
        <v>13.493647051578849</v>
      </c>
      <c r="AH837" s="27">
        <f t="shared" si="248"/>
        <v>13.565825288313883</v>
      </c>
      <c r="AI837" s="27">
        <f t="shared" si="248"/>
        <v>13.652876993626553</v>
      </c>
      <c r="AJ837" s="27">
        <f t="shared" si="248"/>
        <v>13.762489109468207</v>
      </c>
      <c r="AK837" s="27">
        <f t="shared" si="248"/>
        <v>13.825318292639412</v>
      </c>
      <c r="AL837" s="27">
        <f t="shared" si="248"/>
        <v>13.876388257850191</v>
      </c>
      <c r="AM837" s="27">
        <f t="shared" si="248"/>
        <v>13.916807739405025</v>
      </c>
      <c r="AN837" s="27">
        <f t="shared" si="248"/>
        <v>14.036891138999511</v>
      </c>
      <c r="AO837" s="27">
        <f t="shared" si="248"/>
        <v>14.124418841727168</v>
      </c>
      <c r="AP837" s="27">
        <f t="shared" si="248"/>
        <v>14.211673919622562</v>
      </c>
      <c r="AQ837" s="27">
        <f t="shared" si="248"/>
        <v>14.299711058111765</v>
      </c>
      <c r="AR837" s="27">
        <f t="shared" si="248"/>
        <v>14.389532011572156</v>
      </c>
      <c r="AS837" s="27">
        <f t="shared" si="248"/>
        <v>14.469012278397027</v>
      </c>
      <c r="AT837" s="27">
        <f t="shared" si="248"/>
        <v>14.202224916686683</v>
      </c>
      <c r="AU837" s="27">
        <f t="shared" si="248"/>
        <v>13.887057595510665</v>
      </c>
      <c r="AV837" s="27">
        <f t="shared" si="248"/>
        <v>13.590203624352148</v>
      </c>
      <c r="AW837" s="27">
        <f t="shared" si="248"/>
        <v>13.281924599425876</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7.7501255499693285</v>
      </c>
      <c r="T838" s="94">
        <f>IF('Net zero activities &amp; levers'!$C$10="Off",'Activity data'!AM70*UDCPPEF*NtoN2O*kgtoGg,IF('Net zero activities &amp; levers'!$C$10="On",'Net zero Activity data'!AM70*UDCPPEF*NtoN2O*kgtoGg,"ERROR"))</f>
        <v>7.8755032083784462</v>
      </c>
      <c r="U838" s="94">
        <f>IF('Net zero activities &amp; levers'!$C$10="Off",'Activity data'!AN70*UDCPPEF*NtoN2O*kgtoGg,IF('Net zero activities &amp; levers'!$C$10="On",'Net zero Activity data'!AN70*UDCPPEF*NtoN2O*kgtoGg,"ERROR"))</f>
        <v>7.902649206458757</v>
      </c>
      <c r="V838" s="94">
        <f>IF('Net zero activities &amp; levers'!$C$10="Off",'Activity data'!AO70*UDCPPEF*NtoN2O*kgtoGg,IF('Net zero activities &amp; levers'!$C$10="On",'Net zero Activity data'!AO70*UDCPPEF*NtoN2O*kgtoGg,"ERROR"))</f>
        <v>7.9043749457199617</v>
      </c>
      <c r="W838" s="94">
        <f>IF('Net zero activities &amp; levers'!$C$10="Off",'Activity data'!AP70*UDCPPEF*NtoN2O*kgtoGg,IF('Net zero activities &amp; levers'!$C$10="On",'Net zero Activity data'!AP70*UDCPPEF*NtoN2O*kgtoGg,"ERROR"))</f>
        <v>7.9245447953614576</v>
      </c>
      <c r="X838" s="94">
        <f>IF('Net zero activities &amp; levers'!$C$10="Off",'Activity data'!AQ70*UDCPPEF*NtoN2O*kgtoGg,IF('Net zero activities &amp; levers'!$C$10="On",'Net zero Activity data'!AQ70*UDCPPEF*NtoN2O*kgtoGg,"ERROR"))</f>
        <v>7.9677573242943041</v>
      </c>
      <c r="Y838" s="94">
        <f>IF('Net zero activities &amp; levers'!$C$10="Off",'Activity data'!AR70*UDCPPEF*NtoN2O*kgtoGg,IF('Net zero activities &amp; levers'!$C$10="On",'Net zero Activity data'!AR70*UDCPPEF*NtoN2O*kgtoGg,"ERROR"))</f>
        <v>8.0208210252032988</v>
      </c>
      <c r="Z838" s="94">
        <f>IF('Net zero activities &amp; levers'!$C$10="Off",'Activity data'!AS70*UDCPPEF*NtoN2O*kgtoGg,IF('Net zero activities &amp; levers'!$C$10="On",'Net zero Activity data'!AS70*UDCPPEF*NtoN2O*kgtoGg,"ERROR"))</f>
        <v>8.0883017411332307</v>
      </c>
      <c r="AA838" s="94">
        <f>IF('Net zero activities &amp; levers'!$C$10="Off",'Activity data'!AT70*UDCPPEF*NtoN2O*kgtoGg,IF('Net zero activities &amp; levers'!$C$10="On",'Net zero Activity data'!AT70*UDCPPEF*NtoN2O*kgtoGg,"ERROR"))</f>
        <v>8.1495698203722267</v>
      </c>
      <c r="AB838" s="94">
        <f>IF('Net zero activities &amp; levers'!$C$10="Off",'Activity data'!AU70*UDCPPEF*NtoN2O*kgtoGg,IF('Net zero activities &amp; levers'!$C$10="On",'Net zero Activity data'!AU70*UDCPPEF*NtoN2O*kgtoGg,"ERROR"))</f>
        <v>8.2235214435928654</v>
      </c>
      <c r="AC838" s="94">
        <f>IF('Net zero activities &amp; levers'!$C$10="Off",'Activity data'!AV70*UDCPPEF*NtoN2O*kgtoGg,IF('Net zero activities &amp; levers'!$C$10="On",'Net zero Activity data'!AV70*UDCPPEF*NtoN2O*kgtoGg,"ERROR"))</f>
        <v>8.2928742486475198</v>
      </c>
      <c r="AD838" s="94">
        <f>IF('Net zero activities &amp; levers'!$C$10="Off",'Activity data'!AW70*UDCPPEF*NtoN2O*kgtoGg,IF('Net zero activities &amp; levers'!$C$10="On",'Net zero Activity data'!AW70*UDCPPEF*NtoN2O*kgtoGg,"ERROR"))</f>
        <v>8.3279768320340608</v>
      </c>
      <c r="AE838" s="94">
        <f>IF('Net zero activities &amp; levers'!$C$10="Off",'Activity data'!AX70*UDCPPEF*NtoN2O*kgtoGg,IF('Net zero activities &amp; levers'!$C$10="On",'Net zero Activity data'!AX70*UDCPPEF*NtoN2O*kgtoGg,"ERROR"))</f>
        <v>8.3690071541090365</v>
      </c>
      <c r="AF838" s="94">
        <f>IF('Net zero activities &amp; levers'!$C$10="Off",'Activity data'!AY70*UDCPPEF*NtoN2O*kgtoGg,IF('Net zero activities &amp; levers'!$C$10="On",'Net zero Activity data'!AY70*UDCPPEF*NtoN2O*kgtoGg,"ERROR"))</f>
        <v>8.4139461899227097</v>
      </c>
      <c r="AG838" s="94">
        <f>IF('Net zero activities &amp; levers'!$C$10="Off",'Activity data'!AZ70*UDCPPEF*NtoN2O*kgtoGg,IF('Net zero activities &amp; levers'!$C$10="On",'Net zero Activity data'!AZ70*UDCPPEF*NtoN2O*kgtoGg,"ERROR"))</f>
        <v>8.4848161666284714</v>
      </c>
      <c r="AH838" s="94">
        <f>IF('Net zero activities &amp; levers'!$C$10="Off",'Activity data'!BA70*UDCPPEF*NtoN2O*kgtoGg,IF('Net zero activities &amp; levers'!$C$10="On",'Net zero Activity data'!BA70*UDCPPEF*NtoN2O*kgtoGg,"ERROR"))</f>
        <v>8.530201900195328</v>
      </c>
      <c r="AI838" s="94">
        <f>IF('Net zero activities &amp; levers'!$C$10="Off",'Activity data'!BB70*UDCPPEF*NtoN2O*kgtoGg,IF('Net zero activities &amp; levers'!$C$10="On",'Net zero Activity data'!BB70*UDCPPEF*NtoN2O*kgtoGg,"ERROR"))</f>
        <v>8.584940082819065</v>
      </c>
      <c r="AJ838" s="94">
        <f>IF('Net zero activities &amp; levers'!$C$10="Off",'Activity data'!BC70*UDCPPEF*NtoN2O*kgtoGg,IF('Net zero activities &amp; levers'!$C$10="On",'Net zero Activity data'!BC70*UDCPPEF*NtoN2O*kgtoGg,"ERROR"))</f>
        <v>8.6538642698084374</v>
      </c>
      <c r="AK838" s="94">
        <f>IF('Net zero activities &amp; levers'!$C$10="Off",'Activity data'!BD70*UDCPPEF*NtoN2O*kgtoGg,IF('Net zero activities &amp; levers'!$C$10="On",'Net zero Activity data'!BD70*UDCPPEF*NtoN2O*kgtoGg,"ERROR"))</f>
        <v>8.6933713109418971</v>
      </c>
      <c r="AL838" s="94">
        <f>IF('Net zero activities &amp; levers'!$C$10="Off",'Activity data'!BE70*UDCPPEF*NtoN2O*kgtoGg,IF('Net zero activities &amp; levers'!$C$10="On",'Net zero Activity data'!BE70*UDCPPEF*NtoN2O*kgtoGg,"ERROR"))</f>
        <v>8.7254841463223691</v>
      </c>
      <c r="AM838" s="94">
        <f>IF('Net zero activities &amp; levers'!$C$10="Off",'Activity data'!BF70*UDCPPEF*NtoN2O*kgtoGg,IF('Net zero activities &amp; levers'!$C$10="On",'Net zero Activity data'!BF70*UDCPPEF*NtoN2O*kgtoGg,"ERROR"))</f>
        <v>8.7508999489761869</v>
      </c>
      <c r="AN838" s="94">
        <f>IF('Net zero activities &amp; levers'!$C$10="Off",'Activity data'!BG70*UDCPPEF*NtoN2O*kgtoGg,IF('Net zero activities &amp; levers'!$C$10="On",'Net zero Activity data'!BG70*UDCPPEF*NtoN2O*kgtoGg,"ERROR"))</f>
        <v>8.8264084876483775</v>
      </c>
      <c r="AO838" s="94">
        <f>IF('Net zero activities &amp; levers'!$C$10="Off",'Activity data'!BH70*UDCPPEF*NtoN2O*kgtoGg,IF('Net zero activities &amp; levers'!$C$10="On",'Net zero Activity data'!BH70*UDCPPEF*NtoN2O*kgtoGg,"ERROR"))</f>
        <v>8.881445977831179</v>
      </c>
      <c r="AP838" s="94">
        <f>IF('Net zero activities &amp; levers'!$C$10="Off",'Activity data'!BI70*UDCPPEF*NtoN2O*kgtoGg,IF('Net zero activities &amp; levers'!$C$10="On",'Net zero Activity data'!BI70*UDCPPEF*NtoN2O*kgtoGg,"ERROR"))</f>
        <v>8.9363120412992192</v>
      </c>
      <c r="AQ838" s="94">
        <f>IF('Net zero activities &amp; levers'!$C$10="Off",'Activity data'!BJ70*UDCPPEF*NtoN2O*kgtoGg,IF('Net zero activities &amp; levers'!$C$10="On",'Net zero Activity data'!BJ70*UDCPPEF*NtoN2O*kgtoGg,"ERROR"))</f>
        <v>8.9916698651004179</v>
      </c>
      <c r="AR838" s="94">
        <f>IF('Net zero activities &amp; levers'!$C$10="Off",'Activity data'!BK70*UDCPPEF*NtoN2O*kgtoGg,IF('Net zero activities &amp; levers'!$C$10="On",'Net zero Activity data'!BK70*UDCPPEF*NtoN2O*kgtoGg,"ERROR"))</f>
        <v>9.0481493531965231</v>
      </c>
      <c r="AS838" s="94">
        <f>IF('Net zero activities &amp; levers'!$C$10="Off",'Activity data'!BL70*UDCPPEF*NtoN2O*kgtoGg,IF('Net zero activities &amp; levers'!$C$10="On",'Net zero Activity data'!BL70*UDCPPEF*NtoN2O*kgtoGg,"ERROR"))</f>
        <v>9.0981266091826836</v>
      </c>
      <c r="AT838" s="94">
        <f>IF('Net zero activities &amp; levers'!$C$10="Off",'Activity data'!BM70*UDCPPEF*NtoN2O*kgtoGg,IF('Net zero activities &amp; levers'!$C$10="On",'Net zero Activity data'!BM70*UDCPPEF*NtoN2O*kgtoGg,"ERROR"))</f>
        <v>8.9303705006199348</v>
      </c>
      <c r="AU838" s="94">
        <f>IF('Net zero activities &amp; levers'!$C$10="Off",'Activity data'!BN70*UDCPPEF*NtoN2O*kgtoGg,IF('Net zero activities &amp; levers'!$C$10="On",'Net zero Activity data'!BN70*UDCPPEF*NtoN2O*kgtoGg,"ERROR"))</f>
        <v>8.7321930344623038</v>
      </c>
      <c r="AV838" s="94">
        <f>IF('Net zero activities &amp; levers'!$C$10="Off",'Activity data'!BO70*UDCPPEF*NtoN2O*kgtoGg,IF('Net zero activities &amp; levers'!$C$10="On",'Net zero Activity data'!BO70*UDCPPEF*NtoN2O*kgtoGg,"ERROR"))</f>
        <v>8.5455310175897825</v>
      </c>
      <c r="AW838" s="94">
        <f>IF('Net zero activities &amp; levers'!$C$10="Off",'Activity data'!BP70*UDCPPEF*NtoN2O*kgtoGg,IF('Net zero activities &amp; levers'!$C$10="On",'Net zero Activity data'!BP70*UDCPPEF*NtoN2O*kgtoGg,"ERROR"))</f>
        <v>8.351684917678579</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5.9181769692815109</v>
      </c>
      <c r="T840" s="27">
        <f t="shared" si="250"/>
        <v>5.9271012110466588</v>
      </c>
      <c r="U840" s="27">
        <f t="shared" si="250"/>
        <v>5.9370587028200514</v>
      </c>
      <c r="V840" s="27">
        <f t="shared" si="250"/>
        <v>5.9482796495098214</v>
      </c>
      <c r="W840" s="27">
        <f t="shared" si="250"/>
        <v>5.9608881842296846</v>
      </c>
      <c r="X840" s="27">
        <f t="shared" si="250"/>
        <v>5.9748419496292788</v>
      </c>
      <c r="Y840" s="27">
        <f t="shared" si="250"/>
        <v>5.9834399835939589</v>
      </c>
      <c r="Z840" s="27">
        <f t="shared" si="250"/>
        <v>5.9931618632020998</v>
      </c>
      <c r="AA840" s="27">
        <f t="shared" si="250"/>
        <v>6.003856625338293</v>
      </c>
      <c r="AB840" s="27">
        <f t="shared" si="250"/>
        <v>6.0155727738574276</v>
      </c>
      <c r="AC840" s="27">
        <f t="shared" si="250"/>
        <v>6.0281831289583518</v>
      </c>
      <c r="AD840" s="27">
        <f t="shared" si="250"/>
        <v>6.0365540939646305</v>
      </c>
      <c r="AE840" s="27">
        <f t="shared" si="250"/>
        <v>6.0457750976895239</v>
      </c>
      <c r="AF840" s="27">
        <f t="shared" si="250"/>
        <v>6.0558065326370212</v>
      </c>
      <c r="AG840" s="27">
        <f t="shared" si="250"/>
        <v>6.0667463838916067</v>
      </c>
      <c r="AH840" s="27">
        <f t="shared" si="250"/>
        <v>6.0782837810733277</v>
      </c>
      <c r="AI840" s="27">
        <f t="shared" si="250"/>
        <v>6.0855789406645071</v>
      </c>
      <c r="AJ840" s="27">
        <f t="shared" si="250"/>
        <v>6.0936189140776911</v>
      </c>
      <c r="AK840" s="27">
        <f t="shared" si="250"/>
        <v>6.1021204156892965</v>
      </c>
      <c r="AL840" s="27">
        <f t="shared" si="250"/>
        <v>6.1111928137735152</v>
      </c>
      <c r="AM840" s="27">
        <f t="shared" si="250"/>
        <v>6.1208215062438702</v>
      </c>
      <c r="AN840" s="27">
        <f t="shared" si="250"/>
        <v>6.1264011356017924</v>
      </c>
      <c r="AO840" s="27">
        <f t="shared" si="250"/>
        <v>6.1323705848771555</v>
      </c>
      <c r="AP840" s="27">
        <f t="shared" si="250"/>
        <v>6.1388481267463657</v>
      </c>
      <c r="AQ840" s="27">
        <f t="shared" si="250"/>
        <v>6.1458256221693546</v>
      </c>
      <c r="AR840" s="27">
        <f t="shared" si="250"/>
        <v>6.1532962848637549</v>
      </c>
      <c r="AS840" s="27">
        <f t="shared" si="250"/>
        <v>6.1564793871659846</v>
      </c>
      <c r="AT840" s="27">
        <f t="shared" si="250"/>
        <v>6.1584590809862165</v>
      </c>
      <c r="AU840" s="27">
        <f t="shared" si="250"/>
        <v>6.1605632042173175</v>
      </c>
      <c r="AV840" s="27">
        <f t="shared" si="250"/>
        <v>6.1630950141463323</v>
      </c>
      <c r="AW840" s="27">
        <f t="shared" si="250"/>
        <v>6.1658978552485229</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0.66064329527678245</v>
      </c>
      <c r="T841" s="27">
        <f t="shared" si="251"/>
        <v>0.66163950416309592</v>
      </c>
      <c r="U841" s="27">
        <f t="shared" si="251"/>
        <v>0.66275105425901415</v>
      </c>
      <c r="V841" s="27">
        <f t="shared" si="251"/>
        <v>0.66400364322952532</v>
      </c>
      <c r="W841" s="27">
        <f t="shared" si="251"/>
        <v>0.66541112799538771</v>
      </c>
      <c r="X841" s="27">
        <f t="shared" si="251"/>
        <v>0.66696878022561945</v>
      </c>
      <c r="Y841" s="27">
        <f t="shared" si="251"/>
        <v>0.66792857468949085</v>
      </c>
      <c r="Z841" s="27">
        <f t="shared" si="251"/>
        <v>0.66901382351086669</v>
      </c>
      <c r="AA841" s="27">
        <f t="shared" si="251"/>
        <v>0.67020767474859222</v>
      </c>
      <c r="AB841" s="27">
        <f t="shared" si="251"/>
        <v>0.67151554286504256</v>
      </c>
      <c r="AC841" s="27">
        <f t="shared" si="251"/>
        <v>0.67292323083918171</v>
      </c>
      <c r="AD841" s="27">
        <f t="shared" si="251"/>
        <v>0.6738576777026497</v>
      </c>
      <c r="AE841" s="27">
        <f t="shared" si="251"/>
        <v>0.67488701398613604</v>
      </c>
      <c r="AF841" s="27">
        <f t="shared" si="251"/>
        <v>0.67600681832359799</v>
      </c>
      <c r="AG841" s="27">
        <f t="shared" si="251"/>
        <v>0.67722802874366161</v>
      </c>
      <c r="AH841" s="27">
        <f t="shared" si="251"/>
        <v>0.67851594293288087</v>
      </c>
      <c r="AI841" s="27">
        <f t="shared" si="251"/>
        <v>0.67933029814680956</v>
      </c>
      <c r="AJ841" s="27">
        <f t="shared" si="251"/>
        <v>0.68022779657532806</v>
      </c>
      <c r="AK841" s="27">
        <f t="shared" si="251"/>
        <v>0.68117681517829387</v>
      </c>
      <c r="AL841" s="27">
        <f t="shared" si="251"/>
        <v>0.68218956268441466</v>
      </c>
      <c r="AM841" s="27">
        <f t="shared" si="251"/>
        <v>0.68326440906968477</v>
      </c>
      <c r="AN841" s="27">
        <f t="shared" si="251"/>
        <v>0.68388726045526749</v>
      </c>
      <c r="AO841" s="27">
        <f t="shared" si="251"/>
        <v>0.68455362725381597</v>
      </c>
      <c r="AP841" s="27">
        <f t="shared" si="251"/>
        <v>0.68527671218824437</v>
      </c>
      <c r="AQ841" s="27">
        <f t="shared" si="251"/>
        <v>0.68605560670136023</v>
      </c>
      <c r="AR841" s="27">
        <f t="shared" si="251"/>
        <v>0.68688955324367351</v>
      </c>
      <c r="AS841" s="27">
        <f t="shared" si="251"/>
        <v>0.68724488144779139</v>
      </c>
      <c r="AT841" s="27">
        <f t="shared" si="251"/>
        <v>0.68746587373237966</v>
      </c>
      <c r="AU841" s="27">
        <f t="shared" si="251"/>
        <v>0.68770075601323688</v>
      </c>
      <c r="AV841" s="27">
        <f t="shared" si="251"/>
        <v>0.68798338075784993</v>
      </c>
      <c r="AW841" s="27">
        <f t="shared" si="251"/>
        <v>0.68829626058410398</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0.7464781825064456</v>
      </c>
      <c r="T842" s="27">
        <f t="shared" si="252"/>
        <v>0.74863002156579395</v>
      </c>
      <c r="U842" s="27">
        <f t="shared" si="252"/>
        <v>0.75091746658672776</v>
      </c>
      <c r="V842" s="27">
        <f t="shared" si="252"/>
        <v>0.75338809394798667</v>
      </c>
      <c r="W842" s="27">
        <f t="shared" si="252"/>
        <v>0.75606837993222509</v>
      </c>
      <c r="X842" s="27">
        <f t="shared" si="252"/>
        <v>0.75895261595518615</v>
      </c>
      <c r="Y842" s="27">
        <f t="shared" si="252"/>
        <v>0.76077738230367509</v>
      </c>
      <c r="Z842" s="27">
        <f t="shared" si="252"/>
        <v>0.76277372839128377</v>
      </c>
      <c r="AA842" s="27">
        <f t="shared" si="252"/>
        <v>0.76491475023808209</v>
      </c>
      <c r="AB842" s="27">
        <f t="shared" si="252"/>
        <v>0.76721097681759343</v>
      </c>
      <c r="AC842" s="27">
        <f t="shared" si="252"/>
        <v>0.76963976535470546</v>
      </c>
      <c r="AD842" s="27">
        <f t="shared" si="252"/>
        <v>0.7712432299948937</v>
      </c>
      <c r="AE842" s="27">
        <f t="shared" si="252"/>
        <v>0.77297703930552408</v>
      </c>
      <c r="AF842" s="27">
        <f t="shared" si="252"/>
        <v>0.77483459705191127</v>
      </c>
      <c r="AG842" s="27">
        <f t="shared" si="252"/>
        <v>0.77683479875233064</v>
      </c>
      <c r="AH842" s="27">
        <f t="shared" si="252"/>
        <v>0.77892052003868284</v>
      </c>
      <c r="AI842" s="27">
        <f t="shared" si="252"/>
        <v>0.78019721397868425</v>
      </c>
      <c r="AJ842" s="27">
        <f t="shared" si="252"/>
        <v>0.78159134623501669</v>
      </c>
      <c r="AK842" s="27">
        <f t="shared" si="252"/>
        <v>0.78305103731798498</v>
      </c>
      <c r="AL842" s="27">
        <f t="shared" si="252"/>
        <v>0.78459696007748103</v>
      </c>
      <c r="AM842" s="27">
        <f t="shared" si="252"/>
        <v>0.78622681554218177</v>
      </c>
      <c r="AN842" s="27">
        <f t="shared" si="252"/>
        <v>0.78709674749701031</v>
      </c>
      <c r="AO842" s="27">
        <f t="shared" si="252"/>
        <v>0.78802372939145959</v>
      </c>
      <c r="AP842" s="27">
        <f t="shared" si="252"/>
        <v>0.78902971089169649</v>
      </c>
      <c r="AQ842" s="27">
        <f t="shared" si="252"/>
        <v>0.79011340226109594</v>
      </c>
      <c r="AR842" s="27">
        <f t="shared" si="252"/>
        <v>0.79127373722038208</v>
      </c>
      <c r="AS842" s="27">
        <f t="shared" si="252"/>
        <v>0.79164192505284225</v>
      </c>
      <c r="AT842" s="27">
        <f t="shared" si="252"/>
        <v>0.79178199817423089</v>
      </c>
      <c r="AU842" s="27">
        <f t="shared" si="252"/>
        <v>0.79193604722959032</v>
      </c>
      <c r="AV842" s="27">
        <f t="shared" si="252"/>
        <v>0.79215924316674524</v>
      </c>
      <c r="AW842" s="27">
        <f t="shared" si="252"/>
        <v>0.79242332845927566</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1.2354062291178025</v>
      </c>
      <c r="T843" s="27">
        <f t="shared" si="253"/>
        <v>1.238967479051527</v>
      </c>
      <c r="U843" s="27">
        <f t="shared" si="253"/>
        <v>1.2427531540971624</v>
      </c>
      <c r="V843" s="27">
        <f t="shared" si="253"/>
        <v>1.2468419921951222</v>
      </c>
      <c r="W843" s="27">
        <f t="shared" si="253"/>
        <v>1.2512778110553961</v>
      </c>
      <c r="X843" s="27">
        <f t="shared" si="253"/>
        <v>1.2560511630869964</v>
      </c>
      <c r="Y843" s="27">
        <f t="shared" si="253"/>
        <v>1.2590711143279534</v>
      </c>
      <c r="Z843" s="27">
        <f t="shared" si="253"/>
        <v>1.2623750265519189</v>
      </c>
      <c r="AA843" s="27">
        <f t="shared" si="253"/>
        <v>1.2659183742185991</v>
      </c>
      <c r="AB843" s="27">
        <f t="shared" si="253"/>
        <v>1.2697185825653041</v>
      </c>
      <c r="AC843" s="27">
        <f t="shared" si="253"/>
        <v>1.2737381782591577</v>
      </c>
      <c r="AD843" s="27">
        <f t="shared" si="253"/>
        <v>1.2763918796680953</v>
      </c>
      <c r="AE843" s="27">
        <f t="shared" si="253"/>
        <v>1.2792612988589727</v>
      </c>
      <c r="AF843" s="27">
        <f t="shared" si="253"/>
        <v>1.2823355191973718</v>
      </c>
      <c r="AG843" s="27">
        <f t="shared" si="253"/>
        <v>1.2856458123822216</v>
      </c>
      <c r="AH843" s="27">
        <f t="shared" si="253"/>
        <v>1.2890976387446629</v>
      </c>
      <c r="AI843" s="27">
        <f t="shared" si="253"/>
        <v>1.2912105412823622</v>
      </c>
      <c r="AJ843" s="27">
        <f t="shared" si="253"/>
        <v>1.2935178018481084</v>
      </c>
      <c r="AK843" s="27">
        <f t="shared" si="253"/>
        <v>1.2959335609402649</v>
      </c>
      <c r="AL843" s="27">
        <f t="shared" si="253"/>
        <v>1.298492031705484</v>
      </c>
      <c r="AM843" s="27">
        <f t="shared" si="253"/>
        <v>1.3011894093929235</v>
      </c>
      <c r="AN843" s="27">
        <f t="shared" si="253"/>
        <v>1.3026291291075638</v>
      </c>
      <c r="AO843" s="27">
        <f t="shared" si="253"/>
        <v>1.304163265313443</v>
      </c>
      <c r="AP843" s="27">
        <f t="shared" si="253"/>
        <v>1.3058281442622117</v>
      </c>
      <c r="AQ843" s="27">
        <f t="shared" si="253"/>
        <v>1.307621631465953</v>
      </c>
      <c r="AR843" s="27">
        <f t="shared" si="253"/>
        <v>1.3095419622541242</v>
      </c>
      <c r="AS843" s="27">
        <f t="shared" si="253"/>
        <v>1.3101513056379845</v>
      </c>
      <c r="AT843" s="27">
        <f t="shared" si="253"/>
        <v>1.3103831238086305</v>
      </c>
      <c r="AU843" s="27">
        <f t="shared" si="253"/>
        <v>1.3106380718661095</v>
      </c>
      <c r="AV843" s="27">
        <f t="shared" si="253"/>
        <v>1.311007456608406</v>
      </c>
      <c r="AW843" s="27">
        <f t="shared" si="253"/>
        <v>1.3114445124032788</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0.18237965681913762</v>
      </c>
      <c r="T844" s="27">
        <f t="shared" si="254"/>
        <v>0.18465941344182754</v>
      </c>
      <c r="U844" s="27">
        <f t="shared" si="254"/>
        <v>0.18574555739497409</v>
      </c>
      <c r="V844" s="27">
        <f t="shared" si="254"/>
        <v>0.18650574563616654</v>
      </c>
      <c r="W844" s="27">
        <f t="shared" si="254"/>
        <v>0.18747992207419362</v>
      </c>
      <c r="X844" s="27">
        <f t="shared" si="254"/>
        <v>0.18873342715272604</v>
      </c>
      <c r="Y844" s="27">
        <f t="shared" si="254"/>
        <v>0.19029518325327599</v>
      </c>
      <c r="Z844" s="27">
        <f t="shared" si="254"/>
        <v>0.19204574669671481</v>
      </c>
      <c r="AA844" s="27">
        <f t="shared" si="254"/>
        <v>0.19372448684563412</v>
      </c>
      <c r="AB844" s="27">
        <f t="shared" si="254"/>
        <v>0.19557701634583011</v>
      </c>
      <c r="AC844" s="27">
        <f t="shared" si="254"/>
        <v>0.19738098938647575</v>
      </c>
      <c r="AD844" s="27">
        <f t="shared" si="254"/>
        <v>0.19984051089817545</v>
      </c>
      <c r="AE844" s="27">
        <f t="shared" si="254"/>
        <v>0.20244993820635537</v>
      </c>
      <c r="AF844" s="27">
        <f t="shared" si="254"/>
        <v>0.20519013494250241</v>
      </c>
      <c r="AG844" s="27">
        <f t="shared" si="254"/>
        <v>0.20838244537912598</v>
      </c>
      <c r="AH844" s="27">
        <f t="shared" si="254"/>
        <v>0.21130756767700037</v>
      </c>
      <c r="AI844" s="27">
        <f t="shared" si="254"/>
        <v>0.21463122031994444</v>
      </c>
      <c r="AJ844" s="27">
        <f t="shared" si="254"/>
        <v>0.21828300499608402</v>
      </c>
      <c r="AK844" s="27">
        <f t="shared" si="254"/>
        <v>0.22160992279515479</v>
      </c>
      <c r="AL844" s="27">
        <f t="shared" si="254"/>
        <v>0.22493806582344569</v>
      </c>
      <c r="AM844" s="27">
        <f t="shared" si="254"/>
        <v>0.22827856439909208</v>
      </c>
      <c r="AN844" s="27">
        <f t="shared" si="254"/>
        <v>0.23200098290928767</v>
      </c>
      <c r="AO844" s="27">
        <f t="shared" si="254"/>
        <v>0.23548850849177477</v>
      </c>
      <c r="AP844" s="27">
        <f t="shared" si="254"/>
        <v>0.23907316117222818</v>
      </c>
      <c r="AQ844" s="27">
        <f t="shared" si="254"/>
        <v>0.242771330480338</v>
      </c>
      <c r="AR844" s="27">
        <f t="shared" si="254"/>
        <v>0.24659997472758782</v>
      </c>
      <c r="AS844" s="27">
        <f t="shared" si="254"/>
        <v>0.25062007093017036</v>
      </c>
      <c r="AT844" s="27">
        <f t="shared" si="254"/>
        <v>0.25076800359284523</v>
      </c>
      <c r="AU844" s="27">
        <f t="shared" si="254"/>
        <v>0.25031853911785651</v>
      </c>
      <c r="AV844" s="27">
        <f t="shared" si="254"/>
        <v>0.25003861639292702</v>
      </c>
      <c r="AW844" s="27">
        <f t="shared" si="254"/>
        <v>0.24957555276768462</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0.66033099204763357</v>
      </c>
      <c r="U862" s="27">
        <f t="shared" si="273"/>
        <v>0.66015814291429842</v>
      </c>
      <c r="V862" s="27">
        <f t="shared" si="273"/>
        <v>0.66004302883480792</v>
      </c>
      <c r="W862" s="27">
        <f t="shared" si="273"/>
        <v>0.65994333251476955</v>
      </c>
      <c r="X862" s="27">
        <f t="shared" si="273"/>
        <v>0.6598331232465795</v>
      </c>
      <c r="Y862" s="27">
        <f t="shared" si="273"/>
        <v>0.65970938088638198</v>
      </c>
      <c r="Z862" s="27">
        <f t="shared" si="273"/>
        <v>0.65958022711116759</v>
      </c>
      <c r="AA862" s="27">
        <f t="shared" si="273"/>
        <v>0.65944237811394946</v>
      </c>
      <c r="AB862" s="27">
        <f t="shared" si="273"/>
        <v>0.6593081698605231</v>
      </c>
      <c r="AC862" s="27">
        <f t="shared" si="273"/>
        <v>0.65916618135661631</v>
      </c>
      <c r="AD862" s="27">
        <f t="shared" si="273"/>
        <v>0.65902678805818449</v>
      </c>
      <c r="AE862" s="27">
        <f t="shared" si="273"/>
        <v>0.65886559093377073</v>
      </c>
      <c r="AF862" s="27">
        <f t="shared" si="273"/>
        <v>0.65869872877506552</v>
      </c>
      <c r="AG862" s="27">
        <f t="shared" si="273"/>
        <v>0.65852727991652549</v>
      </c>
      <c r="AH862" s="27">
        <f t="shared" si="273"/>
        <v>0.65833751540091701</v>
      </c>
      <c r="AI862" s="27">
        <f t="shared" si="273"/>
        <v>0.65816098395690403</v>
      </c>
      <c r="AJ862" s="27">
        <f t="shared" si="273"/>
        <v>0.65797638880913212</v>
      </c>
      <c r="AK862" s="27">
        <f t="shared" si="273"/>
        <v>0.65778024658613199</v>
      </c>
      <c r="AL862" s="27">
        <f t="shared" si="273"/>
        <v>0.6575996737161971</v>
      </c>
      <c r="AM862" s="27">
        <f t="shared" si="273"/>
        <v>0.65742092862125623</v>
      </c>
      <c r="AN862" s="27">
        <f t="shared" si="273"/>
        <v>0.65724351924445956</v>
      </c>
      <c r="AO862" s="27">
        <f t="shared" si="273"/>
        <v>0.65705997240052727</v>
      </c>
      <c r="AP862" s="27">
        <f t="shared" si="273"/>
        <v>0.65688763640687031</v>
      </c>
      <c r="AQ862" s="27">
        <f t="shared" si="273"/>
        <v>0.65671358006629965</v>
      </c>
      <c r="AR862" s="27">
        <f t="shared" si="273"/>
        <v>0.65653731541106508</v>
      </c>
      <c r="AS862" s="27">
        <f t="shared" si="273"/>
        <v>0.65635837085441318</v>
      </c>
      <c r="AT862" s="27">
        <f t="shared" si="273"/>
        <v>0.65618176804877137</v>
      </c>
      <c r="AU862" s="27">
        <f t="shared" si="273"/>
        <v>0.65614399445608407</v>
      </c>
      <c r="AV862" s="27">
        <f t="shared" si="273"/>
        <v>0.65612746151081058</v>
      </c>
      <c r="AW862" s="27">
        <f t="shared" si="273"/>
        <v>0.65610489958991924</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8.716369095028766E-3</v>
      </c>
      <c r="U863" s="27">
        <f t="shared" si="274"/>
        <v>8.7140874864687409E-3</v>
      </c>
      <c r="V863" s="27">
        <f t="shared" si="274"/>
        <v>8.7125679806194633E-3</v>
      </c>
      <c r="W863" s="27">
        <f t="shared" si="274"/>
        <v>8.71125198919496E-3</v>
      </c>
      <c r="X863" s="27">
        <f t="shared" si="274"/>
        <v>8.7097972268548509E-3</v>
      </c>
      <c r="Y863" s="27">
        <f t="shared" si="274"/>
        <v>8.7081638277002413E-3</v>
      </c>
      <c r="Z863" s="27">
        <f t="shared" si="274"/>
        <v>8.7064589978674157E-3</v>
      </c>
      <c r="AA863" s="27">
        <f t="shared" si="274"/>
        <v>8.7046393911041336E-3</v>
      </c>
      <c r="AB863" s="27">
        <f t="shared" si="274"/>
        <v>8.7028678421589047E-3</v>
      </c>
      <c r="AC863" s="27">
        <f t="shared" si="274"/>
        <v>8.7009935939073389E-3</v>
      </c>
      <c r="AD863" s="27">
        <f t="shared" si="274"/>
        <v>8.6991536023680385E-3</v>
      </c>
      <c r="AE863" s="27">
        <f t="shared" si="274"/>
        <v>8.697025800325775E-3</v>
      </c>
      <c r="AF863" s="27">
        <f t="shared" si="274"/>
        <v>8.6948232198308644E-3</v>
      </c>
      <c r="AG863" s="27">
        <f t="shared" si="274"/>
        <v>8.6925600948981347E-3</v>
      </c>
      <c r="AH863" s="27">
        <f t="shared" si="274"/>
        <v>8.6900552032921075E-3</v>
      </c>
      <c r="AI863" s="27">
        <f t="shared" si="274"/>
        <v>8.6877249882311349E-3</v>
      </c>
      <c r="AJ863" s="27">
        <f t="shared" si="274"/>
        <v>8.6852883322805479E-3</v>
      </c>
      <c r="AK863" s="27">
        <f t="shared" si="274"/>
        <v>8.6826992549369417E-3</v>
      </c>
      <c r="AL863" s="27">
        <f t="shared" si="274"/>
        <v>8.6803156930538028E-3</v>
      </c>
      <c r="AM863" s="27">
        <f t="shared" si="274"/>
        <v>8.6779562578005835E-3</v>
      </c>
      <c r="AN863" s="27">
        <f t="shared" si="274"/>
        <v>8.6756144540268663E-3</v>
      </c>
      <c r="AO863" s="27">
        <f t="shared" si="274"/>
        <v>8.6731916356869616E-3</v>
      </c>
      <c r="AP863" s="27">
        <f t="shared" si="274"/>
        <v>8.6709168005706886E-3</v>
      </c>
      <c r="AQ863" s="27">
        <f t="shared" si="274"/>
        <v>8.6686192568751572E-3</v>
      </c>
      <c r="AR863" s="27">
        <f t="shared" si="274"/>
        <v>8.6662925634260583E-3</v>
      </c>
      <c r="AS863" s="27">
        <f t="shared" si="274"/>
        <v>8.6639304952782579E-3</v>
      </c>
      <c r="AT863" s="27">
        <f t="shared" si="274"/>
        <v>8.6615993382437827E-3</v>
      </c>
      <c r="AU863" s="27">
        <f t="shared" si="274"/>
        <v>8.6611007268203102E-3</v>
      </c>
      <c r="AV863" s="27">
        <f t="shared" si="274"/>
        <v>8.6608824919427018E-3</v>
      </c>
      <c r="AW863" s="27">
        <f t="shared" si="274"/>
        <v>8.6605846745869321E-3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1.0697375599739958</v>
      </c>
      <c r="T864" s="27">
        <f t="shared" si="275"/>
        <v>1.0902746861236994</v>
      </c>
      <c r="U864" s="27">
        <f t="shared" si="275"/>
        <v>1.0993610376049749</v>
      </c>
      <c r="V864" s="27">
        <f t="shared" si="275"/>
        <v>1.1055317488808671</v>
      </c>
      <c r="W864" s="27">
        <f t="shared" si="275"/>
        <v>1.114042783533054</v>
      </c>
      <c r="X864" s="27">
        <f t="shared" si="275"/>
        <v>1.1255019608985373</v>
      </c>
      <c r="Y864" s="27">
        <f t="shared" si="275"/>
        <v>1.1383094321884937</v>
      </c>
      <c r="Z864" s="27">
        <f t="shared" si="275"/>
        <v>1.1530954706169447</v>
      </c>
      <c r="AA864" s="27">
        <f t="shared" si="275"/>
        <v>1.1673335790255206</v>
      </c>
      <c r="AB864" s="27">
        <f t="shared" si="275"/>
        <v>1.1833804240663248</v>
      </c>
      <c r="AC864" s="27">
        <f t="shared" si="275"/>
        <v>1.199093655931013</v>
      </c>
      <c r="AD864" s="27">
        <f t="shared" si="275"/>
        <v>1.2154336714808203</v>
      </c>
      <c r="AE864" s="27">
        <f t="shared" si="275"/>
        <v>1.2330657939167029</v>
      </c>
      <c r="AF864" s="27">
        <f t="shared" si="275"/>
        <v>1.2517808839126041</v>
      </c>
      <c r="AG864" s="27">
        <f t="shared" si="275"/>
        <v>1.2745400949615155</v>
      </c>
      <c r="AH864" s="27">
        <f t="shared" si="275"/>
        <v>1.2946207977670678</v>
      </c>
      <c r="AI864" s="27">
        <f t="shared" si="275"/>
        <v>1.3166200838524398</v>
      </c>
      <c r="AJ864" s="27">
        <f t="shared" si="275"/>
        <v>1.3413254138497963</v>
      </c>
      <c r="AK864" s="27">
        <f t="shared" si="275"/>
        <v>1.3627867701321592</v>
      </c>
      <c r="AL864" s="27">
        <f t="shared" si="275"/>
        <v>1.3839933632562493</v>
      </c>
      <c r="AM864" s="27">
        <f t="shared" si="275"/>
        <v>1.4050476650877615</v>
      </c>
      <c r="AN864" s="27">
        <f t="shared" si="275"/>
        <v>1.430308011119523</v>
      </c>
      <c r="AO864" s="27">
        <f t="shared" si="275"/>
        <v>1.4532752046805777</v>
      </c>
      <c r="AP864" s="27">
        <f t="shared" si="275"/>
        <v>1.4768848910932086</v>
      </c>
      <c r="AQ864" s="27">
        <f t="shared" si="275"/>
        <v>1.501267584025247</v>
      </c>
      <c r="AR864" s="27">
        <f t="shared" si="275"/>
        <v>1.5265557034118331</v>
      </c>
      <c r="AS864" s="27">
        <f t="shared" si="275"/>
        <v>1.5515803198931286</v>
      </c>
      <c r="AT864" s="27">
        <f t="shared" si="275"/>
        <v>1.5434619285661819</v>
      </c>
      <c r="AU864" s="27">
        <f t="shared" si="275"/>
        <v>1.5304743474299325</v>
      </c>
      <c r="AV864" s="27">
        <f t="shared" si="275"/>
        <v>1.5191308401808876</v>
      </c>
      <c r="AW864" s="27">
        <f t="shared" si="275"/>
        <v>1.5064636065992889</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3.9455372541989715</v>
      </c>
      <c r="T865" s="27">
        <f t="shared" si="276"/>
        <v>3.983537794955585</v>
      </c>
      <c r="U865" s="27">
        <f t="shared" si="276"/>
        <v>3.9954682915040767</v>
      </c>
      <c r="V865" s="27">
        <f t="shared" si="276"/>
        <v>4.000971526521468</v>
      </c>
      <c r="W865" s="27">
        <f t="shared" si="276"/>
        <v>4.0118965060674787</v>
      </c>
      <c r="X865" s="27">
        <f t="shared" si="276"/>
        <v>4.0294776869881064</v>
      </c>
      <c r="Y865" s="27">
        <f t="shared" si="276"/>
        <v>4.0479172602769937</v>
      </c>
      <c r="Z865" s="27">
        <f t="shared" si="276"/>
        <v>4.070633923298562</v>
      </c>
      <c r="AA865" s="27">
        <f t="shared" si="276"/>
        <v>4.092015931071999</v>
      </c>
      <c r="AB865" s="27">
        <f t="shared" si="276"/>
        <v>4.1171819635966012</v>
      </c>
      <c r="AC865" s="27">
        <f t="shared" si="276"/>
        <v>4.1414260555186848</v>
      </c>
      <c r="AD865" s="27">
        <f t="shared" si="276"/>
        <v>4.1558135793554394</v>
      </c>
      <c r="AE865" s="27">
        <f t="shared" si="276"/>
        <v>4.1721625024416404</v>
      </c>
      <c r="AF865" s="27">
        <f t="shared" si="276"/>
        <v>4.1899219136601493</v>
      </c>
      <c r="AG865" s="27">
        <f t="shared" si="276"/>
        <v>4.2151073249647553</v>
      </c>
      <c r="AH865" s="27">
        <f t="shared" si="276"/>
        <v>4.233679750406238</v>
      </c>
      <c r="AI865" s="27">
        <f t="shared" si="276"/>
        <v>4.2534822878476417</v>
      </c>
      <c r="AJ865" s="27">
        <f t="shared" si="276"/>
        <v>4.2775100420578918</v>
      </c>
      <c r="AK865" s="27">
        <f t="shared" si="276"/>
        <v>4.2938079252411132</v>
      </c>
      <c r="AL865" s="27">
        <f t="shared" si="276"/>
        <v>4.3084000425693434</v>
      </c>
      <c r="AM865" s="27">
        <f t="shared" si="276"/>
        <v>4.3214723129941151</v>
      </c>
      <c r="AN865" s="27">
        <f t="shared" si="276"/>
        <v>4.3463830537923682</v>
      </c>
      <c r="AO865" s="27">
        <f t="shared" si="276"/>
        <v>4.3659310764605577</v>
      </c>
      <c r="AP865" s="27">
        <f t="shared" si="276"/>
        <v>4.385705734096546</v>
      </c>
      <c r="AQ865" s="27">
        <f t="shared" si="276"/>
        <v>4.4058914606443951</v>
      </c>
      <c r="AR865" s="27">
        <f t="shared" si="276"/>
        <v>4.4266651722673496</v>
      </c>
      <c r="AS865" s="27">
        <f t="shared" si="276"/>
        <v>4.4443598547580718</v>
      </c>
      <c r="AT865" s="27">
        <f t="shared" si="276"/>
        <v>4.4018303416026736</v>
      </c>
      <c r="AU865" s="27">
        <f t="shared" si="276"/>
        <v>4.3509353276040725</v>
      </c>
      <c r="AV865" s="27">
        <f t="shared" si="276"/>
        <v>4.3033191427343587</v>
      </c>
      <c r="AW865" s="27">
        <f t="shared" si="276"/>
        <v>4.2537717619152566</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2.2781419225643352E-4</v>
      </c>
      <c r="U866" s="27">
        <f t="shared" si="277"/>
        <v>2.2775455930543296E-4</v>
      </c>
      <c r="V866" s="27">
        <f t="shared" si="277"/>
        <v>2.2771484494800868E-4</v>
      </c>
      <c r="W866" s="27">
        <f t="shared" si="277"/>
        <v>2.2768044971759548E-4</v>
      </c>
      <c r="X866" s="27">
        <f t="shared" si="277"/>
        <v>2.2764242752006987E-4</v>
      </c>
      <c r="Y866" s="27">
        <f t="shared" si="277"/>
        <v>2.2759973640580172E-4</v>
      </c>
      <c r="Z866" s="27">
        <f t="shared" si="277"/>
        <v>2.2755517835335276E-4</v>
      </c>
      <c r="AA866" s="27">
        <f t="shared" si="277"/>
        <v>2.2750762044931251E-4</v>
      </c>
      <c r="AB866" s="27">
        <f t="shared" si="277"/>
        <v>2.274613186018804E-4</v>
      </c>
      <c r="AC866" s="27">
        <f t="shared" si="277"/>
        <v>2.274123325680326E-4</v>
      </c>
      <c r="AD866" s="27">
        <f t="shared" si="277"/>
        <v>2.2736424188007362E-4</v>
      </c>
      <c r="AE866" s="27">
        <f t="shared" si="277"/>
        <v>2.273086288721509E-4</v>
      </c>
      <c r="AF866" s="27">
        <f t="shared" si="277"/>
        <v>2.2725106142739755E-4</v>
      </c>
      <c r="AG866" s="27">
        <f t="shared" si="277"/>
        <v>2.2719191157120124E-4</v>
      </c>
      <c r="AH866" s="27">
        <f t="shared" si="277"/>
        <v>2.2712644281331636E-4</v>
      </c>
      <c r="AI866" s="27">
        <f t="shared" si="277"/>
        <v>2.2706553946513184E-4</v>
      </c>
      <c r="AJ866" s="27">
        <f t="shared" si="277"/>
        <v>2.2700185413915055E-4</v>
      </c>
      <c r="AK866" s="27">
        <f t="shared" si="277"/>
        <v>2.2693418507221548E-4</v>
      </c>
      <c r="AL866" s="27">
        <f t="shared" si="277"/>
        <v>2.2687188743208798E-4</v>
      </c>
      <c r="AM866" s="27">
        <f t="shared" si="277"/>
        <v>2.2681022037433337E-4</v>
      </c>
      <c r="AN866" s="27">
        <f t="shared" si="277"/>
        <v>2.2674901413933848E-4</v>
      </c>
      <c r="AO866" s="27">
        <f t="shared" si="277"/>
        <v>2.2668569047818186E-4</v>
      </c>
      <c r="AP866" s="27">
        <f t="shared" si="277"/>
        <v>2.2662623456037019E-4</v>
      </c>
      <c r="AQ866" s="27">
        <f t="shared" si="277"/>
        <v>2.2656618512287334E-4</v>
      </c>
      <c r="AR866" s="27">
        <f t="shared" si="277"/>
        <v>2.2650537381681743E-4</v>
      </c>
      <c r="AS866" s="27">
        <f t="shared" si="277"/>
        <v>2.264436379447725E-4</v>
      </c>
      <c r="AT866" s="27">
        <f t="shared" si="277"/>
        <v>2.263827099768261E-4</v>
      </c>
      <c r="AU866" s="27">
        <f t="shared" si="277"/>
        <v>2.2636967808734897E-4</v>
      </c>
      <c r="AV866" s="27">
        <f t="shared" si="277"/>
        <v>2.2636397422122966E-4</v>
      </c>
      <c r="AW866" s="27">
        <f t="shared" si="277"/>
        <v>2.2635619035852204E-4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1.5035736688924619E-6</v>
      </c>
      <c r="U867" s="27">
        <f t="shared" si="278"/>
        <v>1.503180091415858E-6</v>
      </c>
      <c r="V867" s="27">
        <f t="shared" si="278"/>
        <v>1.5029179766568576E-6</v>
      </c>
      <c r="W867" s="27">
        <f t="shared" si="278"/>
        <v>1.5026909681361304E-6</v>
      </c>
      <c r="X867" s="27">
        <f t="shared" si="278"/>
        <v>1.5024400216324613E-6</v>
      </c>
      <c r="Y867" s="27">
        <f t="shared" si="278"/>
        <v>1.5021582602782918E-6</v>
      </c>
      <c r="Z867" s="27">
        <f t="shared" si="278"/>
        <v>1.5018641771321288E-6</v>
      </c>
      <c r="AA867" s="27">
        <f t="shared" si="278"/>
        <v>1.5015502949654626E-6</v>
      </c>
      <c r="AB867" s="27">
        <f t="shared" si="278"/>
        <v>1.5012447027724111E-6</v>
      </c>
      <c r="AC867" s="27">
        <f t="shared" si="278"/>
        <v>1.5009213949490153E-6</v>
      </c>
      <c r="AD867" s="27">
        <f t="shared" si="278"/>
        <v>1.5006039964084863E-6</v>
      </c>
      <c r="AE867" s="27">
        <f t="shared" si="278"/>
        <v>1.5002369505561962E-6</v>
      </c>
      <c r="AF867" s="27">
        <f t="shared" si="278"/>
        <v>1.4998570054208242E-6</v>
      </c>
      <c r="AG867" s="27">
        <f t="shared" si="278"/>
        <v>1.4994666163699281E-6</v>
      </c>
      <c r="AH867" s="27">
        <f t="shared" si="278"/>
        <v>1.4990345225678884E-6</v>
      </c>
      <c r="AI867" s="27">
        <f t="shared" si="278"/>
        <v>1.4986325604698704E-6</v>
      </c>
      <c r="AJ867" s="27">
        <f t="shared" si="278"/>
        <v>1.4982122373183941E-6</v>
      </c>
      <c r="AK867" s="27">
        <f t="shared" si="278"/>
        <v>1.4977656214766223E-6</v>
      </c>
      <c r="AL867" s="27">
        <f t="shared" si="278"/>
        <v>1.4973544570517807E-6</v>
      </c>
      <c r="AM867" s="27">
        <f t="shared" si="278"/>
        <v>1.4969474544706005E-6</v>
      </c>
      <c r="AN867" s="27">
        <f t="shared" si="278"/>
        <v>1.4965434933196341E-6</v>
      </c>
      <c r="AO867" s="27">
        <f t="shared" si="278"/>
        <v>1.4961255571560006E-6</v>
      </c>
      <c r="AP867" s="27">
        <f t="shared" si="278"/>
        <v>1.4957331480984435E-6</v>
      </c>
      <c r="AQ867" s="27">
        <f t="shared" si="278"/>
        <v>1.4953368218109643E-6</v>
      </c>
      <c r="AR867" s="27">
        <f t="shared" si="278"/>
        <v>1.4949354671909952E-6</v>
      </c>
      <c r="AS867" s="27">
        <f t="shared" si="278"/>
        <v>1.4945280104354992E-6</v>
      </c>
      <c r="AT867" s="27">
        <f t="shared" si="278"/>
        <v>1.4941258858470524E-6</v>
      </c>
      <c r="AU867" s="27">
        <f t="shared" si="278"/>
        <v>1.4940398753765033E-6</v>
      </c>
      <c r="AV867" s="27">
        <f t="shared" si="278"/>
        <v>1.494002229860116E-6</v>
      </c>
      <c r="AW867" s="27">
        <f t="shared" si="278"/>
        <v>1.4939508563662457E-6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0.18452972909551421</v>
      </c>
      <c r="T868" s="27">
        <f t="shared" si="279"/>
        <v>0.18807238335633814</v>
      </c>
      <c r="U868" s="27">
        <f t="shared" si="279"/>
        <v>0.18963977898685819</v>
      </c>
      <c r="V868" s="27">
        <f t="shared" si="279"/>
        <v>0.19070422668194953</v>
      </c>
      <c r="W868" s="27">
        <f t="shared" si="279"/>
        <v>0.19217238015945179</v>
      </c>
      <c r="X868" s="27">
        <f t="shared" si="279"/>
        <v>0.19414908825499771</v>
      </c>
      <c r="Y868" s="27">
        <f t="shared" si="279"/>
        <v>0.19635837705251516</v>
      </c>
      <c r="Z868" s="27">
        <f t="shared" si="279"/>
        <v>0.19890896868142294</v>
      </c>
      <c r="AA868" s="27">
        <f t="shared" si="279"/>
        <v>0.20136504238190225</v>
      </c>
      <c r="AB868" s="27">
        <f t="shared" si="279"/>
        <v>0.20413312315144103</v>
      </c>
      <c r="AC868" s="27">
        <f t="shared" si="279"/>
        <v>0.20684365564809976</v>
      </c>
      <c r="AD868" s="27">
        <f t="shared" si="279"/>
        <v>0.20966230833044147</v>
      </c>
      <c r="AE868" s="27">
        <f t="shared" si="279"/>
        <v>0.21270384945063117</v>
      </c>
      <c r="AF868" s="27">
        <f t="shared" si="279"/>
        <v>0.21593220247492415</v>
      </c>
      <c r="AG868" s="27">
        <f t="shared" si="279"/>
        <v>0.21985816638086139</v>
      </c>
      <c r="AH868" s="27">
        <f t="shared" si="279"/>
        <v>0.22332208761481911</v>
      </c>
      <c r="AI868" s="27">
        <f t="shared" si="279"/>
        <v>0.2271169644645458</v>
      </c>
      <c r="AJ868" s="27">
        <f t="shared" si="279"/>
        <v>0.23137863388908983</v>
      </c>
      <c r="AK868" s="27">
        <f t="shared" si="279"/>
        <v>0.23508071784779747</v>
      </c>
      <c r="AL868" s="27">
        <f t="shared" si="279"/>
        <v>0.23873885516170298</v>
      </c>
      <c r="AM868" s="27">
        <f t="shared" si="279"/>
        <v>0.24237072222763881</v>
      </c>
      <c r="AN868" s="27">
        <f t="shared" si="279"/>
        <v>0.24672813191811771</v>
      </c>
      <c r="AO868" s="27">
        <f t="shared" si="279"/>
        <v>0.25068997280739963</v>
      </c>
      <c r="AP868" s="27">
        <f t="shared" si="279"/>
        <v>0.25476264371357848</v>
      </c>
      <c r="AQ868" s="27">
        <f t="shared" si="279"/>
        <v>0.25896865824435505</v>
      </c>
      <c r="AR868" s="27">
        <f t="shared" si="279"/>
        <v>0.26333085883854118</v>
      </c>
      <c r="AS868" s="27">
        <f t="shared" si="279"/>
        <v>0.26764760518156461</v>
      </c>
      <c r="AT868" s="27">
        <f t="shared" si="279"/>
        <v>0.26624718267766634</v>
      </c>
      <c r="AU868" s="27">
        <f t="shared" si="279"/>
        <v>0.26400682493166328</v>
      </c>
      <c r="AV868" s="27">
        <f t="shared" si="279"/>
        <v>0.26205006993120306</v>
      </c>
      <c r="AW868" s="27">
        <f t="shared" si="279"/>
        <v>0.25986497213837728</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0.10256796891953314</v>
      </c>
      <c r="U870" s="27">
        <f t="shared" si="281"/>
        <v>0.10301316391776208</v>
      </c>
      <c r="V870" s="27">
        <f t="shared" si="281"/>
        <v>0.10330965491789675</v>
      </c>
      <c r="W870" s="27">
        <f t="shared" si="281"/>
        <v>0.10356643551127631</v>
      </c>
      <c r="X870" s="27">
        <f t="shared" si="281"/>
        <v>0.10385029354405896</v>
      </c>
      <c r="Y870" s="27">
        <f t="shared" si="281"/>
        <v>0.10416900778211166</v>
      </c>
      <c r="Z870" s="27">
        <f t="shared" si="281"/>
        <v>0.10450165981002997</v>
      </c>
      <c r="AA870" s="27">
        <f t="shared" si="281"/>
        <v>0.10485670749171808</v>
      </c>
      <c r="AB870" s="27">
        <f t="shared" si="281"/>
        <v>0.10520237797321619</v>
      </c>
      <c r="AC870" s="27">
        <f t="shared" si="281"/>
        <v>0.105568087482576</v>
      </c>
      <c r="AD870" s="27">
        <f t="shared" si="281"/>
        <v>0.10592711270909047</v>
      </c>
      <c r="AE870" s="27">
        <f t="shared" si="281"/>
        <v>0.10634229647156151</v>
      </c>
      <c r="AF870" s="27">
        <f t="shared" si="281"/>
        <v>0.10677207125270115</v>
      </c>
      <c r="AG870" s="27">
        <f t="shared" si="281"/>
        <v>0.10721365966452229</v>
      </c>
      <c r="AH870" s="27">
        <f t="shared" si="281"/>
        <v>0.10770242238817668</v>
      </c>
      <c r="AI870" s="27">
        <f t="shared" si="281"/>
        <v>0.10815710164741503</v>
      </c>
      <c r="AJ870" s="27">
        <f t="shared" si="281"/>
        <v>0.1086325500046017</v>
      </c>
      <c r="AK870" s="27">
        <f t="shared" si="281"/>
        <v>0.10913773932743116</v>
      </c>
      <c r="AL870" s="27">
        <f t="shared" si="281"/>
        <v>0.10960282779481145</v>
      </c>
      <c r="AM870" s="27">
        <f t="shared" si="281"/>
        <v>0.11006320859447333</v>
      </c>
      <c r="AN870" s="27">
        <f t="shared" si="281"/>
        <v>0.11052014908161854</v>
      </c>
      <c r="AO870" s="27">
        <f t="shared" si="281"/>
        <v>0.11099289739850469</v>
      </c>
      <c r="AP870" s="27">
        <f t="shared" si="281"/>
        <v>0.11143677074001665</v>
      </c>
      <c r="AQ870" s="27">
        <f t="shared" si="281"/>
        <v>0.11188507505451871</v>
      </c>
      <c r="AR870" s="27">
        <f t="shared" si="281"/>
        <v>0.11233906716521613</v>
      </c>
      <c r="AS870" s="27">
        <f t="shared" si="281"/>
        <v>0.11279996170396522</v>
      </c>
      <c r="AT870" s="27">
        <f t="shared" si="281"/>
        <v>0.11325482476418408</v>
      </c>
      <c r="AU870" s="27">
        <f t="shared" si="281"/>
        <v>0.11335211547201153</v>
      </c>
      <c r="AV870" s="27">
        <f t="shared" si="281"/>
        <v>0.11339469818214519</v>
      </c>
      <c r="AW870" s="27">
        <f t="shared" si="281"/>
        <v>0.11345280928827317</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0.39896862767573887</v>
      </c>
      <c r="T883" s="27">
        <f t="shared" si="294"/>
        <v>0.40321283456693657</v>
      </c>
      <c r="U883" s="27">
        <f t="shared" si="294"/>
        <v>0.40595301384735027</v>
      </c>
      <c r="V883" s="27">
        <f t="shared" si="294"/>
        <v>0.40835304471991996</v>
      </c>
      <c r="W883" s="27">
        <f t="shared" si="294"/>
        <v>0.41114993702046576</v>
      </c>
      <c r="X883" s="27">
        <f t="shared" si="294"/>
        <v>0.41443696662226326</v>
      </c>
      <c r="Y883" s="27">
        <f t="shared" si="294"/>
        <v>0.41772018420906898</v>
      </c>
      <c r="Z883" s="27">
        <f t="shared" si="294"/>
        <v>0.42136175152152827</v>
      </c>
      <c r="AA883" s="27">
        <f t="shared" si="294"/>
        <v>0.42499428203574913</v>
      </c>
      <c r="AB883" s="27">
        <f t="shared" si="294"/>
        <v>0.42896425556175999</v>
      </c>
      <c r="AC883" s="27">
        <f t="shared" si="294"/>
        <v>0.43295570355388763</v>
      </c>
      <c r="AD883" s="27">
        <f t="shared" si="294"/>
        <v>0.43752667451708871</v>
      </c>
      <c r="AE883" s="27">
        <f t="shared" si="294"/>
        <v>0.44239883896783144</v>
      </c>
      <c r="AF883" s="27">
        <f t="shared" si="294"/>
        <v>0.44754643431448016</v>
      </c>
      <c r="AG883" s="27">
        <f t="shared" si="294"/>
        <v>0.45343947243110339</v>
      </c>
      <c r="AH883" s="27">
        <f t="shared" si="294"/>
        <v>0.45903391659174836</v>
      </c>
      <c r="AI883" s="27">
        <f t="shared" si="294"/>
        <v>0.46484826030601123</v>
      </c>
      <c r="AJ883" s="27">
        <f t="shared" si="294"/>
        <v>0.47122457399912715</v>
      </c>
      <c r="AK883" s="27">
        <f t="shared" si="294"/>
        <v>0.47720223400980599</v>
      </c>
      <c r="AL883" s="27">
        <f t="shared" si="294"/>
        <v>0.48325996486403272</v>
      </c>
      <c r="AM883" s="27">
        <f t="shared" si="294"/>
        <v>0.489414318161845</v>
      </c>
      <c r="AN883" s="27">
        <f t="shared" si="294"/>
        <v>0.49576579726036363</v>
      </c>
      <c r="AO883" s="27">
        <f t="shared" si="294"/>
        <v>0.50183295393779026</v>
      </c>
      <c r="AP883" s="27">
        <f t="shared" si="294"/>
        <v>0.50811157044094912</v>
      </c>
      <c r="AQ883" s="27">
        <f t="shared" si="294"/>
        <v>0.51462758756280891</v>
      </c>
      <c r="AR883" s="27">
        <f t="shared" si="294"/>
        <v>0.52140819352163892</v>
      </c>
      <c r="AS883" s="27">
        <f t="shared" si="294"/>
        <v>0.52805942521928262</v>
      </c>
      <c r="AT883" s="27">
        <f t="shared" si="294"/>
        <v>0.52889195975917036</v>
      </c>
      <c r="AU883" s="27">
        <f t="shared" si="294"/>
        <v>0.52884769524860809</v>
      </c>
      <c r="AV883" s="27">
        <f t="shared" si="294"/>
        <v>0.52908821879236367</v>
      </c>
      <c r="AW883" s="27">
        <f t="shared" si="294"/>
        <v>0.52907591218999572</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3.1476339708921289E-2</v>
      </c>
      <c r="T884" s="27">
        <f t="shared" si="295"/>
        <v>3.1811183324772854E-2</v>
      </c>
      <c r="U884" s="27">
        <f t="shared" si="295"/>
        <v>3.2027367776157216E-2</v>
      </c>
      <c r="V884" s="27">
        <f t="shared" si="295"/>
        <v>3.2216716466296084E-2</v>
      </c>
      <c r="W884" s="27">
        <f t="shared" si="295"/>
        <v>3.2437375250156143E-2</v>
      </c>
      <c r="X884" s="27">
        <f t="shared" si="295"/>
        <v>3.2696703059919528E-2</v>
      </c>
      <c r="Y884" s="27">
        <f t="shared" si="295"/>
        <v>3.2955730123532659E-2</v>
      </c>
      <c r="Z884" s="27">
        <f t="shared" si="295"/>
        <v>3.3243028928121948E-2</v>
      </c>
      <c r="AA884" s="27">
        <f t="shared" si="295"/>
        <v>3.3529614781086729E-2</v>
      </c>
      <c r="AB884" s="27">
        <f t="shared" si="295"/>
        <v>3.3842822955042956E-2</v>
      </c>
      <c r="AC884" s="27">
        <f t="shared" si="295"/>
        <v>3.4157725341385003E-2</v>
      </c>
      <c r="AD884" s="27">
        <f t="shared" si="295"/>
        <v>3.4518348771040409E-2</v>
      </c>
      <c r="AE884" s="27">
        <f t="shared" si="295"/>
        <v>3.490273464183611E-2</v>
      </c>
      <c r="AF884" s="27">
        <f t="shared" si="295"/>
        <v>3.5308850432842286E-2</v>
      </c>
      <c r="AG884" s="27">
        <f t="shared" si="295"/>
        <v>3.5773777389021939E-2</v>
      </c>
      <c r="AH884" s="27">
        <f t="shared" si="295"/>
        <v>3.6215146992213315E-2</v>
      </c>
      <c r="AI884" s="27">
        <f t="shared" si="295"/>
        <v>3.6673865410753521E-2</v>
      </c>
      <c r="AJ884" s="27">
        <f t="shared" si="295"/>
        <v>3.7176920042052225E-2</v>
      </c>
      <c r="AK884" s="27">
        <f t="shared" si="295"/>
        <v>3.7648523181017524E-2</v>
      </c>
      <c r="AL884" s="27">
        <f t="shared" si="295"/>
        <v>3.8126443450948684E-2</v>
      </c>
      <c r="AM884" s="27">
        <f t="shared" si="295"/>
        <v>3.8611986678292631E-2</v>
      </c>
      <c r="AN884" s="27">
        <f t="shared" si="295"/>
        <v>3.9113082002312866E-2</v>
      </c>
      <c r="AO884" s="27">
        <f t="shared" si="295"/>
        <v>3.959174591570995E-2</v>
      </c>
      <c r="AP884" s="27">
        <f t="shared" si="295"/>
        <v>4.0087092798262544E-2</v>
      </c>
      <c r="AQ884" s="27">
        <f t="shared" si="295"/>
        <v>4.0601169229965088E-2</v>
      </c>
      <c r="AR884" s="27">
        <f t="shared" si="295"/>
        <v>4.1136120205523839E-2</v>
      </c>
      <c r="AS884" s="27">
        <f t="shared" si="295"/>
        <v>4.1660864292840723E-2</v>
      </c>
      <c r="AT884" s="27">
        <f t="shared" si="295"/>
        <v>4.172654649985931E-2</v>
      </c>
      <c r="AU884" s="27">
        <f t="shared" si="295"/>
        <v>4.172305428349226E-2</v>
      </c>
      <c r="AV884" s="27">
        <f t="shared" si="295"/>
        <v>4.1742030213543065E-2</v>
      </c>
      <c r="AW884" s="27">
        <f t="shared" si="295"/>
        <v>4.1741059293099902E-2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2.9177317657423814E-4</v>
      </c>
      <c r="T885" s="27">
        <f t="shared" si="296"/>
        <v>2.9487704399834422E-4</v>
      </c>
      <c r="U885" s="27">
        <f t="shared" si="296"/>
        <v>2.9688098806203385E-4</v>
      </c>
      <c r="V885" s="27">
        <f t="shared" si="296"/>
        <v>2.986361752697234E-4</v>
      </c>
      <c r="W885" s="27">
        <f t="shared" si="296"/>
        <v>3.0068159461966169E-4</v>
      </c>
      <c r="X885" s="27">
        <f t="shared" si="296"/>
        <v>3.0308546049251785E-4</v>
      </c>
      <c r="Y885" s="27">
        <f t="shared" si="296"/>
        <v>3.0548653856792316E-4</v>
      </c>
      <c r="Z885" s="27">
        <f t="shared" si="296"/>
        <v>3.0814968446151136E-4</v>
      </c>
      <c r="AA885" s="27">
        <f t="shared" si="296"/>
        <v>3.1080622157650086E-4</v>
      </c>
      <c r="AB885" s="27">
        <f t="shared" si="296"/>
        <v>3.1370953704104728E-4</v>
      </c>
      <c r="AC885" s="27">
        <f t="shared" si="296"/>
        <v>3.1662855718200052E-4</v>
      </c>
      <c r="AD885" s="27">
        <f t="shared" si="296"/>
        <v>3.1997139324841355E-4</v>
      </c>
      <c r="AE885" s="27">
        <f t="shared" si="296"/>
        <v>3.2353449771321038E-4</v>
      </c>
      <c r="AF885" s="27">
        <f t="shared" si="296"/>
        <v>3.2729902991405092E-4</v>
      </c>
      <c r="AG885" s="27">
        <f t="shared" si="296"/>
        <v>3.3160871827470491E-4</v>
      </c>
      <c r="AH885" s="27">
        <f t="shared" si="296"/>
        <v>3.3570003932274789E-4</v>
      </c>
      <c r="AI885" s="27">
        <f t="shared" si="296"/>
        <v>3.3995217700356759E-4</v>
      </c>
      <c r="AJ885" s="27">
        <f t="shared" si="296"/>
        <v>3.4461529378022383E-4</v>
      </c>
      <c r="AK885" s="27">
        <f t="shared" si="296"/>
        <v>3.489868677056155E-4</v>
      </c>
      <c r="AL885" s="27">
        <f t="shared" si="296"/>
        <v>3.5341699892787787E-4</v>
      </c>
      <c r="AM885" s="27">
        <f t="shared" si="296"/>
        <v>3.5791779193990967E-4</v>
      </c>
      <c r="AN885" s="27">
        <f t="shared" si="296"/>
        <v>3.6256274671571685E-4</v>
      </c>
      <c r="AO885" s="27">
        <f t="shared" si="296"/>
        <v>3.6699977121776653E-4</v>
      </c>
      <c r="AP885" s="27">
        <f t="shared" si="296"/>
        <v>3.7159144022264621E-4</v>
      </c>
      <c r="AQ885" s="27">
        <f t="shared" si="296"/>
        <v>3.7635672471464474E-4</v>
      </c>
      <c r="AR885" s="27">
        <f t="shared" si="296"/>
        <v>3.8131550794337011E-4</v>
      </c>
      <c r="AS885" s="27">
        <f t="shared" si="296"/>
        <v>3.8617967736906758E-4</v>
      </c>
      <c r="AT885" s="27">
        <f t="shared" si="296"/>
        <v>3.8678852535976269E-4</v>
      </c>
      <c r="AU885" s="27">
        <f t="shared" si="296"/>
        <v>3.8675615390005306E-4</v>
      </c>
      <c r="AV885" s="27">
        <f t="shared" si="296"/>
        <v>3.8693205324033764E-4</v>
      </c>
      <c r="AW885" s="27">
        <f t="shared" si="296"/>
        <v>3.8692305319317443E-4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2.5947889357318408E-3</v>
      </c>
      <c r="T886" s="27">
        <f t="shared" si="297"/>
        <v>2.636766134517896E-3</v>
      </c>
      <c r="U886" s="27">
        <f t="shared" si="297"/>
        <v>2.6458547789552076E-3</v>
      </c>
      <c r="V886" s="27">
        <f t="shared" si="297"/>
        <v>2.6464325669035508E-3</v>
      </c>
      <c r="W886" s="27">
        <f t="shared" si="297"/>
        <v>2.6531855546258389E-3</v>
      </c>
      <c r="X886" s="27">
        <f t="shared" si="297"/>
        <v>2.6676533708227504E-3</v>
      </c>
      <c r="Y886" s="27">
        <f t="shared" si="297"/>
        <v>2.6854194190138259E-3</v>
      </c>
      <c r="Z886" s="27">
        <f t="shared" si="297"/>
        <v>2.7080123710816733E-3</v>
      </c>
      <c r="AA886" s="27">
        <f t="shared" si="297"/>
        <v>2.7285252947882471E-3</v>
      </c>
      <c r="AB886" s="27">
        <f t="shared" si="297"/>
        <v>2.7532847457771509E-3</v>
      </c>
      <c r="AC886" s="27">
        <f t="shared" si="297"/>
        <v>2.7765044846133164E-3</v>
      </c>
      <c r="AD886" s="27">
        <f t="shared" si="297"/>
        <v>2.788257041962193E-3</v>
      </c>
      <c r="AE886" s="27">
        <f t="shared" si="297"/>
        <v>2.8019942420969817E-3</v>
      </c>
      <c r="AF886" s="27">
        <f t="shared" si="297"/>
        <v>2.8170401032459316E-3</v>
      </c>
      <c r="AG886" s="27">
        <f t="shared" si="297"/>
        <v>2.8407678003323899E-3</v>
      </c>
      <c r="AH886" s="27">
        <f t="shared" si="297"/>
        <v>2.8559632185923963E-3</v>
      </c>
      <c r="AI886" s="27">
        <f t="shared" si="297"/>
        <v>2.874289893395064E-3</v>
      </c>
      <c r="AJ886" s="27">
        <f t="shared" si="297"/>
        <v>2.8973661283090966E-3</v>
      </c>
      <c r="AK886" s="27">
        <f t="shared" si="297"/>
        <v>2.9105933247661926E-3</v>
      </c>
      <c r="AL886" s="27">
        <f t="shared" si="297"/>
        <v>2.9213448963895149E-3</v>
      </c>
      <c r="AM886" s="27">
        <f t="shared" si="297"/>
        <v>2.9298542609273734E-3</v>
      </c>
      <c r="AN886" s="27">
        <f t="shared" si="297"/>
        <v>2.955134976631477E-3</v>
      </c>
      <c r="AO886" s="27">
        <f t="shared" si="297"/>
        <v>2.9735618614162461E-3</v>
      </c>
      <c r="AP886" s="27">
        <f t="shared" si="297"/>
        <v>2.9919313514994873E-3</v>
      </c>
      <c r="AQ886" s="27">
        <f t="shared" si="297"/>
        <v>3.0104654859182665E-3</v>
      </c>
      <c r="AR886" s="27">
        <f t="shared" si="297"/>
        <v>3.0293751603309806E-3</v>
      </c>
      <c r="AS886" s="27">
        <f t="shared" si="297"/>
        <v>3.0461078480835853E-3</v>
      </c>
      <c r="AT886" s="27">
        <f t="shared" si="297"/>
        <v>2.9899420877235123E-3</v>
      </c>
      <c r="AU886" s="27">
        <f t="shared" si="297"/>
        <v>2.9235910727390879E-3</v>
      </c>
      <c r="AV886" s="27">
        <f t="shared" si="297"/>
        <v>2.8610954998636107E-3</v>
      </c>
      <c r="AW886" s="27">
        <f t="shared" si="297"/>
        <v>2.7961946525107118E-3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1.2916875916615547E-2</v>
      </c>
      <c r="T887" s="27">
        <f t="shared" si="298"/>
        <v>1.3125838680630745E-2</v>
      </c>
      <c r="U887" s="27">
        <f t="shared" si="298"/>
        <v>1.3171082010764595E-2</v>
      </c>
      <c r="V887" s="27">
        <f t="shared" si="298"/>
        <v>1.3173958242866605E-2</v>
      </c>
      <c r="W887" s="27">
        <f t="shared" si="298"/>
        <v>1.3207574658935762E-2</v>
      </c>
      <c r="X887" s="27">
        <f t="shared" si="298"/>
        <v>1.3279595540490506E-2</v>
      </c>
      <c r="Y887" s="27">
        <f t="shared" si="298"/>
        <v>1.3368035042005502E-2</v>
      </c>
      <c r="Z887" s="27">
        <f t="shared" si="298"/>
        <v>1.348050290188872E-2</v>
      </c>
      <c r="AA887" s="27">
        <f t="shared" si="298"/>
        <v>1.3582616367287043E-2</v>
      </c>
      <c r="AB887" s="27">
        <f t="shared" si="298"/>
        <v>1.3705869072654775E-2</v>
      </c>
      <c r="AC887" s="27">
        <f t="shared" si="298"/>
        <v>1.3821457081079199E-2</v>
      </c>
      <c r="AD887" s="27">
        <f t="shared" si="298"/>
        <v>1.3879961386723432E-2</v>
      </c>
      <c r="AE887" s="27">
        <f t="shared" si="298"/>
        <v>1.3948345256848396E-2</v>
      </c>
      <c r="AF887" s="27">
        <f t="shared" si="298"/>
        <v>1.4023243649871182E-2</v>
      </c>
      <c r="AG887" s="27">
        <f t="shared" si="298"/>
        <v>1.4141360277714121E-2</v>
      </c>
      <c r="AH887" s="27">
        <f t="shared" si="298"/>
        <v>1.4217003166992214E-2</v>
      </c>
      <c r="AI887" s="27">
        <f t="shared" si="298"/>
        <v>1.4308233471365112E-2</v>
      </c>
      <c r="AJ887" s="27">
        <f t="shared" si="298"/>
        <v>1.4423107116347396E-2</v>
      </c>
      <c r="AK887" s="27">
        <f t="shared" si="298"/>
        <v>1.4488952184903162E-2</v>
      </c>
      <c r="AL887" s="27">
        <f t="shared" si="298"/>
        <v>1.454247357720395E-2</v>
      </c>
      <c r="AM887" s="27">
        <f t="shared" si="298"/>
        <v>1.4584833248293643E-2</v>
      </c>
      <c r="AN887" s="27">
        <f t="shared" si="298"/>
        <v>1.4710680812747295E-2</v>
      </c>
      <c r="AO887" s="27">
        <f t="shared" si="298"/>
        <v>1.4802409963051962E-2</v>
      </c>
      <c r="AP887" s="27">
        <f t="shared" si="298"/>
        <v>1.4893853402165367E-2</v>
      </c>
      <c r="AQ887" s="27">
        <f t="shared" si="298"/>
        <v>1.498611644183403E-2</v>
      </c>
      <c r="AR887" s="27">
        <f t="shared" si="298"/>
        <v>1.5080248921994206E-2</v>
      </c>
      <c r="AS887" s="27">
        <f t="shared" si="298"/>
        <v>1.5163544348637805E-2</v>
      </c>
      <c r="AT887" s="27">
        <f t="shared" si="298"/>
        <v>1.4883950834366558E-2</v>
      </c>
      <c r="AU887" s="27">
        <f t="shared" si="298"/>
        <v>1.4553655057437175E-2</v>
      </c>
      <c r="AV887" s="27">
        <f t="shared" si="298"/>
        <v>1.4242551695982972E-2</v>
      </c>
      <c r="AW887" s="27">
        <f t="shared" si="298"/>
        <v>1.3919474862797633E-2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0.17577402187904004</v>
      </c>
      <c r="T888" s="27">
        <f t="shared" si="299"/>
        <v>0.18292098544857205</v>
      </c>
      <c r="U888" s="27">
        <f t="shared" si="299"/>
        <v>0.18791301799261978</v>
      </c>
      <c r="V888" s="27">
        <f t="shared" si="299"/>
        <v>0.19236342714323804</v>
      </c>
      <c r="W888" s="27">
        <f t="shared" si="299"/>
        <v>0.19732536523365554</v>
      </c>
      <c r="X888" s="27">
        <f t="shared" si="299"/>
        <v>0.20295090162113297</v>
      </c>
      <c r="Y888" s="27">
        <f t="shared" si="299"/>
        <v>0.20894002009184007</v>
      </c>
      <c r="Z888" s="27">
        <f t="shared" si="299"/>
        <v>0.2154357810968531</v>
      </c>
      <c r="AA888" s="27">
        <f t="shared" si="299"/>
        <v>0.22190652194273755</v>
      </c>
      <c r="AB888" s="27">
        <f t="shared" si="299"/>
        <v>0.22887172097870023</v>
      </c>
      <c r="AC888" s="27">
        <f t="shared" si="299"/>
        <v>0.2358677870093237</v>
      </c>
      <c r="AD888" s="27">
        <f t="shared" si="299"/>
        <v>0.24472130690073535</v>
      </c>
      <c r="AE888" s="27">
        <f t="shared" si="299"/>
        <v>0.25409824157351063</v>
      </c>
      <c r="AF888" s="27">
        <f t="shared" si="299"/>
        <v>0.26397242587844733</v>
      </c>
      <c r="AG888" s="27">
        <f t="shared" si="299"/>
        <v>0.27509131368415518</v>
      </c>
      <c r="AH888" s="27">
        <f t="shared" si="299"/>
        <v>0.28583974269337731</v>
      </c>
      <c r="AI888" s="27">
        <f t="shared" si="299"/>
        <v>0.2973660825855523</v>
      </c>
      <c r="AJ888" s="27">
        <f t="shared" si="299"/>
        <v>0.3099030704805219</v>
      </c>
      <c r="AK888" s="27">
        <f t="shared" si="299"/>
        <v>0.32191802391322394</v>
      </c>
      <c r="AL888" s="27">
        <f t="shared" si="299"/>
        <v>0.33417692689260298</v>
      </c>
      <c r="AM888" s="27">
        <f t="shared" si="299"/>
        <v>0.34671070284338162</v>
      </c>
      <c r="AN888" s="27">
        <f t="shared" si="299"/>
        <v>0.35956928567707391</v>
      </c>
      <c r="AO888" s="27">
        <f t="shared" si="299"/>
        <v>0.37205528109202568</v>
      </c>
      <c r="AP888" s="27">
        <f t="shared" si="299"/>
        <v>0.38499396587221785</v>
      </c>
      <c r="AQ888" s="27">
        <f t="shared" si="299"/>
        <v>0.39843705183115458</v>
      </c>
      <c r="AR888" s="27">
        <f t="shared" si="299"/>
        <v>0.4124395332626174</v>
      </c>
      <c r="AS888" s="27">
        <f t="shared" si="299"/>
        <v>0.42667435738489529</v>
      </c>
      <c r="AT888" s="27">
        <f t="shared" si="299"/>
        <v>0.43094964438000583</v>
      </c>
      <c r="AU888" s="27">
        <f t="shared" si="299"/>
        <v>0.43367756941425573</v>
      </c>
      <c r="AV888" s="27">
        <f t="shared" si="299"/>
        <v>0.4368669055071977</v>
      </c>
      <c r="AW888" s="27">
        <f t="shared" si="299"/>
        <v>0.4395784981344939</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1.1955913069255579E-4</v>
      </c>
      <c r="T889" s="27">
        <f t="shared" si="300"/>
        <v>1.1973941840498302E-4</v>
      </c>
      <c r="U889" s="27">
        <f t="shared" si="300"/>
        <v>1.1994057985495052E-4</v>
      </c>
      <c r="V889" s="27">
        <f t="shared" si="300"/>
        <v>1.2016726564666305E-4</v>
      </c>
      <c r="W889" s="27">
        <f t="shared" si="300"/>
        <v>1.2042198351979159E-4</v>
      </c>
      <c r="X889" s="27">
        <f t="shared" si="300"/>
        <v>1.2070387777028845E-4</v>
      </c>
      <c r="Y889" s="27">
        <f t="shared" si="300"/>
        <v>1.208775754261406E-4</v>
      </c>
      <c r="Z889" s="27">
        <f t="shared" si="300"/>
        <v>1.2107397703438586E-4</v>
      </c>
      <c r="AA889" s="27">
        <f t="shared" si="300"/>
        <v>1.2129003283511703E-4</v>
      </c>
      <c r="AB889" s="27">
        <f t="shared" si="300"/>
        <v>1.2152672270419049E-4</v>
      </c>
      <c r="AC889" s="27">
        <f t="shared" si="300"/>
        <v>1.2178147735269396E-4</v>
      </c>
      <c r="AD889" s="27">
        <f t="shared" si="300"/>
        <v>1.2195058775686122E-4</v>
      </c>
      <c r="AE889" s="27">
        <f t="shared" si="300"/>
        <v>1.2213687066039443E-4</v>
      </c>
      <c r="AF889" s="27">
        <f t="shared" si="300"/>
        <v>1.2233952591185902E-4</v>
      </c>
      <c r="AG889" s="27">
        <f t="shared" si="300"/>
        <v>1.2256053300791124E-4</v>
      </c>
      <c r="AH889" s="27">
        <f t="shared" si="300"/>
        <v>1.227936117388551E-4</v>
      </c>
      <c r="AI889" s="27">
        <f t="shared" si="300"/>
        <v>1.2294098870029306E-4</v>
      </c>
      <c r="AJ889" s="27">
        <f t="shared" si="300"/>
        <v>1.2310341240560994E-4</v>
      </c>
      <c r="AK889" s="27">
        <f t="shared" si="300"/>
        <v>1.2327515991291508E-4</v>
      </c>
      <c r="AL889" s="27">
        <f t="shared" si="300"/>
        <v>1.2345844068229327E-4</v>
      </c>
      <c r="AM889" s="27">
        <f t="shared" si="300"/>
        <v>1.2365295972209837E-4</v>
      </c>
      <c r="AN889" s="27">
        <f t="shared" si="300"/>
        <v>1.2376567950710691E-4</v>
      </c>
      <c r="AO889" s="27">
        <f t="shared" si="300"/>
        <v>1.2388627444196275E-4</v>
      </c>
      <c r="AP889" s="27">
        <f t="shared" si="300"/>
        <v>1.2401713387366397E-4</v>
      </c>
      <c r="AQ889" s="27">
        <f t="shared" si="300"/>
        <v>1.2415809337715871E-4</v>
      </c>
      <c r="AR889" s="27">
        <f t="shared" si="300"/>
        <v>1.2430901585583343E-4</v>
      </c>
      <c r="AS889" s="27">
        <f t="shared" si="300"/>
        <v>1.2437332095284817E-4</v>
      </c>
      <c r="AT889" s="27">
        <f t="shared" si="300"/>
        <v>1.2441331476739832E-4</v>
      </c>
      <c r="AU889" s="27">
        <f t="shared" si="300"/>
        <v>1.2445582230742055E-4</v>
      </c>
      <c r="AV889" s="27">
        <f t="shared" si="300"/>
        <v>1.2450696998275417E-4</v>
      </c>
      <c r="AW889" s="27">
        <f t="shared" si="300"/>
        <v>1.2456359303532368E-4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8.2047635058568158E-4</v>
      </c>
      <c r="T890" s="27">
        <f t="shared" si="301"/>
        <v>8.2171357775094188E-4</v>
      </c>
      <c r="U890" s="27">
        <f t="shared" si="301"/>
        <v>8.2309405125716314E-4</v>
      </c>
      <c r="V890" s="27">
        <f t="shared" si="301"/>
        <v>8.2464968594634605E-4</v>
      </c>
      <c r="W890" s="27">
        <f t="shared" si="301"/>
        <v>8.2639769122007844E-4</v>
      </c>
      <c r="X890" s="27">
        <f t="shared" si="301"/>
        <v>8.2833219479633389E-4</v>
      </c>
      <c r="Y890" s="27">
        <f t="shared" si="301"/>
        <v>8.2952419759823887E-4</v>
      </c>
      <c r="Z890" s="27">
        <f t="shared" si="301"/>
        <v>8.3087200661833443E-4</v>
      </c>
      <c r="AA890" s="27">
        <f t="shared" si="301"/>
        <v>8.3235469283292915E-4</v>
      </c>
      <c r="AB890" s="27">
        <f t="shared" si="301"/>
        <v>8.3397898065497246E-4</v>
      </c>
      <c r="AC890" s="27">
        <f t="shared" si="301"/>
        <v>8.3572723830027413E-4</v>
      </c>
      <c r="AD890" s="27">
        <f t="shared" si="301"/>
        <v>8.3688776101780707E-4</v>
      </c>
      <c r="AE890" s="27">
        <f t="shared" si="301"/>
        <v>8.3816613027310448E-4</v>
      </c>
      <c r="AF890" s="27">
        <f t="shared" si="301"/>
        <v>8.3955685501479116E-4</v>
      </c>
      <c r="AG890" s="27">
        <f t="shared" si="301"/>
        <v>8.4107351956874124E-4</v>
      </c>
      <c r="AH890" s="27">
        <f t="shared" si="301"/>
        <v>8.4267302590051356E-4</v>
      </c>
      <c r="AI890" s="27">
        <f t="shared" si="301"/>
        <v>8.4368440253716683E-4</v>
      </c>
      <c r="AJ890" s="27">
        <f t="shared" si="301"/>
        <v>8.447990376822625E-4</v>
      </c>
      <c r="AK890" s="27">
        <f t="shared" si="301"/>
        <v>8.459776575601394E-4</v>
      </c>
      <c r="AL890" s="27">
        <f t="shared" si="301"/>
        <v>8.4723542462419247E-4</v>
      </c>
      <c r="AM890" s="27">
        <f t="shared" si="301"/>
        <v>8.4857031448976993E-4</v>
      </c>
      <c r="AN890" s="27">
        <f t="shared" si="301"/>
        <v>8.4934385572670316E-4</v>
      </c>
      <c r="AO890" s="27">
        <f t="shared" si="301"/>
        <v>8.5017144029909443E-4</v>
      </c>
      <c r="AP890" s="27">
        <f t="shared" si="301"/>
        <v>8.5106946513701341E-4</v>
      </c>
      <c r="AQ890" s="27">
        <f t="shared" si="301"/>
        <v>8.5203680187104453E-4</v>
      </c>
      <c r="AR890" s="27">
        <f t="shared" si="301"/>
        <v>8.5307250967359464E-4</v>
      </c>
      <c r="AS890" s="27">
        <f t="shared" si="301"/>
        <v>8.535138043787089E-4</v>
      </c>
      <c r="AT890" s="27">
        <f t="shared" si="301"/>
        <v>8.5378826253860052E-4</v>
      </c>
      <c r="AU890" s="27">
        <f t="shared" si="301"/>
        <v>8.5407997117772981E-4</v>
      </c>
      <c r="AV890" s="27">
        <f t="shared" si="301"/>
        <v>8.5443097287668502E-4</v>
      </c>
      <c r="AW890" s="27">
        <f t="shared" si="301"/>
        <v>8.5481954943509696E-4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1.5080367323362539E-5</v>
      </c>
      <c r="T891" s="27">
        <f t="shared" si="302"/>
        <v>1.512383881951099E-5</v>
      </c>
      <c r="U891" s="27">
        <f t="shared" si="302"/>
        <v>1.5170049830034905E-5</v>
      </c>
      <c r="V891" s="27">
        <f t="shared" si="302"/>
        <v>1.5219961493898718E-5</v>
      </c>
      <c r="W891" s="27">
        <f t="shared" si="302"/>
        <v>1.5274108685499497E-5</v>
      </c>
      <c r="X891" s="27">
        <f t="shared" si="302"/>
        <v>1.5332376079902749E-5</v>
      </c>
      <c r="Y891" s="27">
        <f t="shared" si="302"/>
        <v>1.5369240046538892E-5</v>
      </c>
      <c r="Z891" s="27">
        <f t="shared" si="302"/>
        <v>1.540957027053099E-5</v>
      </c>
      <c r="AA891" s="27">
        <f t="shared" si="302"/>
        <v>1.5452823237132974E-5</v>
      </c>
      <c r="AB891" s="27">
        <f t="shared" si="302"/>
        <v>1.5499211652880672E-5</v>
      </c>
      <c r="AC891" s="27">
        <f t="shared" si="302"/>
        <v>1.554827808797385E-5</v>
      </c>
      <c r="AD891" s="27">
        <f t="shared" si="302"/>
        <v>1.558067131302816E-5</v>
      </c>
      <c r="AE891" s="27">
        <f t="shared" si="302"/>
        <v>1.561569776374796E-5</v>
      </c>
      <c r="AF891" s="27">
        <f t="shared" si="302"/>
        <v>1.5653224182866895E-5</v>
      </c>
      <c r="AG891" s="27">
        <f t="shared" si="302"/>
        <v>1.5693632298026881E-5</v>
      </c>
      <c r="AH891" s="27">
        <f t="shared" si="302"/>
        <v>1.5735768081589553E-5</v>
      </c>
      <c r="AI891" s="27">
        <f t="shared" si="302"/>
        <v>1.5761559878357255E-5</v>
      </c>
      <c r="AJ891" s="27">
        <f t="shared" si="302"/>
        <v>1.5789724166363977E-5</v>
      </c>
      <c r="AK891" s="27">
        <f t="shared" si="302"/>
        <v>1.5819212875110807E-5</v>
      </c>
      <c r="AL891" s="27">
        <f t="shared" si="302"/>
        <v>1.5850443637928909E-5</v>
      </c>
      <c r="AM891" s="27">
        <f t="shared" si="302"/>
        <v>1.5883370010953168E-5</v>
      </c>
      <c r="AN891" s="27">
        <f t="shared" si="302"/>
        <v>1.5900944393878997E-5</v>
      </c>
      <c r="AO891" s="27">
        <f t="shared" si="302"/>
        <v>1.5919671300837568E-5</v>
      </c>
      <c r="AP891" s="27">
        <f t="shared" si="302"/>
        <v>1.5939994159428213E-5</v>
      </c>
      <c r="AQ891" s="27">
        <f t="shared" si="302"/>
        <v>1.5961886914365574E-5</v>
      </c>
      <c r="AR891" s="27">
        <f t="shared" si="302"/>
        <v>1.5985328024654182E-5</v>
      </c>
      <c r="AS891" s="27">
        <f t="shared" si="302"/>
        <v>1.599276616268368E-5</v>
      </c>
      <c r="AT891" s="27">
        <f t="shared" si="302"/>
        <v>1.5995595922711736E-5</v>
      </c>
      <c r="AU891" s="27">
        <f t="shared" si="302"/>
        <v>1.5998708024840209E-5</v>
      </c>
      <c r="AV891" s="27">
        <f t="shared" si="302"/>
        <v>1.6003217033671619E-5</v>
      </c>
      <c r="AW891" s="27">
        <f t="shared" si="302"/>
        <v>1.6008552090086375E-5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1.5342948329366258E-3</v>
      </c>
      <c r="T892" s="27">
        <f t="shared" si="303"/>
        <v>1.5387176755962515E-3</v>
      </c>
      <c r="U892" s="27">
        <f t="shared" si="303"/>
        <v>1.543419239765831E-3</v>
      </c>
      <c r="V892" s="27">
        <f t="shared" si="303"/>
        <v>1.5484973128874907E-3</v>
      </c>
      <c r="W892" s="27">
        <f t="shared" si="303"/>
        <v>1.5540063137300891E-3</v>
      </c>
      <c r="X892" s="27">
        <f t="shared" si="303"/>
        <v>1.559934508995141E-3</v>
      </c>
      <c r="Y892" s="27">
        <f t="shared" si="303"/>
        <v>1.5636850936008458E-3</v>
      </c>
      <c r="Z892" s="27">
        <f t="shared" si="303"/>
        <v>1.5677883394273834E-3</v>
      </c>
      <c r="AA892" s="27">
        <f t="shared" si="303"/>
        <v>1.572188948626325E-3</v>
      </c>
      <c r="AB892" s="27">
        <f t="shared" si="303"/>
        <v>1.5769085622182007E-3</v>
      </c>
      <c r="AC892" s="27">
        <f t="shared" si="303"/>
        <v>1.5819006407412125E-3</v>
      </c>
      <c r="AD892" s="27">
        <f t="shared" si="303"/>
        <v>1.5851963666845706E-3</v>
      </c>
      <c r="AE892" s="27">
        <f t="shared" si="303"/>
        <v>1.5887600001958213E-3</v>
      </c>
      <c r="AF892" s="27">
        <f t="shared" si="303"/>
        <v>1.5925779835193167E-3</v>
      </c>
      <c r="AG892" s="27">
        <f t="shared" si="303"/>
        <v>1.5966891540875985E-3</v>
      </c>
      <c r="AH892" s="27">
        <f t="shared" si="303"/>
        <v>1.6009760997312758E-3</v>
      </c>
      <c r="AI892" s="27">
        <f t="shared" si="303"/>
        <v>1.603600188366805E-3</v>
      </c>
      <c r="AJ892" s="27">
        <f t="shared" si="303"/>
        <v>1.6064656571339415E-3</v>
      </c>
      <c r="AK892" s="27">
        <f t="shared" si="303"/>
        <v>1.6094658740709747E-3</v>
      </c>
      <c r="AL892" s="27">
        <f t="shared" si="303"/>
        <v>1.6126433296987468E-3</v>
      </c>
      <c r="AM892" s="27">
        <f t="shared" si="303"/>
        <v>1.6159932987621793E-3</v>
      </c>
      <c r="AN892" s="27">
        <f t="shared" si="303"/>
        <v>1.6177813377626197E-3</v>
      </c>
      <c r="AO892" s="27">
        <f t="shared" si="303"/>
        <v>1.6196866359537922E-3</v>
      </c>
      <c r="AP892" s="27">
        <f t="shared" si="303"/>
        <v>1.6217543081966182E-3</v>
      </c>
      <c r="AQ892" s="27">
        <f t="shared" si="303"/>
        <v>1.6239817035948131E-3</v>
      </c>
      <c r="AR892" s="27">
        <f t="shared" si="303"/>
        <v>1.6263666305414125E-3</v>
      </c>
      <c r="AS892" s="27">
        <f t="shared" si="303"/>
        <v>1.6271233957116905E-3</v>
      </c>
      <c r="AT892" s="27">
        <f t="shared" si="303"/>
        <v>1.6274112989236218E-3</v>
      </c>
      <c r="AU892" s="27">
        <f t="shared" si="303"/>
        <v>1.6277279279627492E-3</v>
      </c>
      <c r="AV892" s="27">
        <f t="shared" si="303"/>
        <v>1.6281866799814078E-3</v>
      </c>
      <c r="AW892" s="27">
        <f t="shared" si="303"/>
        <v>1.6287294750814919E-3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0.10883984090647958</v>
      </c>
      <c r="T895" s="27">
        <f t="shared" si="306"/>
        <v>0.11021278640091006</v>
      </c>
      <c r="U895" s="27">
        <f t="shared" si="306"/>
        <v>0.11019003746759447</v>
      </c>
      <c r="V895" s="27">
        <f t="shared" si="306"/>
        <v>0.10982068135239569</v>
      </c>
      <c r="W895" s="27">
        <f t="shared" si="306"/>
        <v>0.10973247946676314</v>
      </c>
      <c r="X895" s="27">
        <f t="shared" si="306"/>
        <v>0.10998881008705554</v>
      </c>
      <c r="Y895" s="27">
        <f t="shared" si="306"/>
        <v>0.11043717843552303</v>
      </c>
      <c r="Z895" s="27">
        <f t="shared" si="306"/>
        <v>0.11110268832929743</v>
      </c>
      <c r="AA895" s="27">
        <f t="shared" si="306"/>
        <v>0.1116907138844974</v>
      </c>
      <c r="AB895" s="27">
        <f t="shared" si="306"/>
        <v>0.11246939572290833</v>
      </c>
      <c r="AC895" s="27">
        <f t="shared" si="306"/>
        <v>0.1131925590844388</v>
      </c>
      <c r="AD895" s="27">
        <f t="shared" si="306"/>
        <v>0.11446804355146808</v>
      </c>
      <c r="AE895" s="27">
        <f t="shared" si="306"/>
        <v>0.11587934562323202</v>
      </c>
      <c r="AF895" s="27">
        <f t="shared" si="306"/>
        <v>0.11740112621647256</v>
      </c>
      <c r="AG895" s="27">
        <f t="shared" si="306"/>
        <v>0.11935920711959221</v>
      </c>
      <c r="AH895" s="27">
        <f t="shared" si="306"/>
        <v>0.12100707006315316</v>
      </c>
      <c r="AI895" s="27">
        <f t="shared" si="306"/>
        <v>0.12288115705795989</v>
      </c>
      <c r="AJ895" s="27">
        <f t="shared" si="306"/>
        <v>0.12503561694076748</v>
      </c>
      <c r="AK895" s="27">
        <f t="shared" si="306"/>
        <v>0.12681858330674659</v>
      </c>
      <c r="AL895" s="27">
        <f t="shared" si="306"/>
        <v>0.12855813810198086</v>
      </c>
      <c r="AM895" s="27">
        <f t="shared" si="306"/>
        <v>0.13026528925047434</v>
      </c>
      <c r="AN895" s="27">
        <f t="shared" si="306"/>
        <v>0.13214933415794144</v>
      </c>
      <c r="AO895" s="27">
        <f t="shared" si="306"/>
        <v>0.13375716008774724</v>
      </c>
      <c r="AP895" s="27">
        <f t="shared" si="306"/>
        <v>0.13540435129220346</v>
      </c>
      <c r="AQ895" s="27">
        <f t="shared" si="306"/>
        <v>0.13710301801724445</v>
      </c>
      <c r="AR895" s="27">
        <f t="shared" si="306"/>
        <v>0.13886511768703536</v>
      </c>
      <c r="AS895" s="27">
        <f t="shared" si="306"/>
        <v>0.14059069430953788</v>
      </c>
      <c r="AT895" s="27">
        <f t="shared" si="306"/>
        <v>0.13885129251072426</v>
      </c>
      <c r="AU895" s="27">
        <f t="shared" si="306"/>
        <v>0.13661986637810314</v>
      </c>
      <c r="AV895" s="27">
        <f t="shared" si="306"/>
        <v>0.13457144671342283</v>
      </c>
      <c r="AW895" s="27">
        <f t="shared" si="306"/>
        <v>0.1324010665065006</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1.0591822748179961E-2</v>
      </c>
      <c r="T896" s="27">
        <f t="shared" si="307"/>
        <v>1.0725431867770783E-2</v>
      </c>
      <c r="U896" s="27">
        <f t="shared" si="307"/>
        <v>1.0723218039935482E-2</v>
      </c>
      <c r="V896" s="27">
        <f t="shared" si="307"/>
        <v>1.0687273899714777E-2</v>
      </c>
      <c r="W896" s="27">
        <f t="shared" si="307"/>
        <v>1.0678690473545695E-2</v>
      </c>
      <c r="X896" s="27">
        <f t="shared" si="307"/>
        <v>1.0703635461267616E-2</v>
      </c>
      <c r="Y896" s="27">
        <f t="shared" si="307"/>
        <v>1.0747268730420798E-2</v>
      </c>
      <c r="Z896" s="27">
        <f t="shared" si="307"/>
        <v>1.0812033275952202E-2</v>
      </c>
      <c r="AA896" s="27">
        <f t="shared" si="307"/>
        <v>1.086925738065693E-2</v>
      </c>
      <c r="AB896" s="27">
        <f t="shared" si="307"/>
        <v>1.0945035330541683E-2</v>
      </c>
      <c r="AC896" s="27">
        <f t="shared" si="307"/>
        <v>1.1015410462290452E-2</v>
      </c>
      <c r="AD896" s="27">
        <f t="shared" si="307"/>
        <v>1.1139535096067146E-2</v>
      </c>
      <c r="AE896" s="27">
        <f t="shared" si="307"/>
        <v>1.1276876911929478E-2</v>
      </c>
      <c r="AF896" s="27">
        <f t="shared" si="307"/>
        <v>1.1424970019848239E-2</v>
      </c>
      <c r="AG896" s="27">
        <f t="shared" si="307"/>
        <v>1.1615521987580897E-2</v>
      </c>
      <c r="AH896" s="27">
        <f t="shared" si="307"/>
        <v>1.1775884884716046E-2</v>
      </c>
      <c r="AI896" s="27">
        <f t="shared" si="307"/>
        <v>1.1958262928439193E-2</v>
      </c>
      <c r="AJ896" s="27">
        <f t="shared" si="307"/>
        <v>1.216792564943095E-2</v>
      </c>
      <c r="AK896" s="27">
        <f t="shared" si="307"/>
        <v>1.2341436227516451E-2</v>
      </c>
      <c r="AL896" s="27">
        <f t="shared" si="307"/>
        <v>1.2510722179226906E-2</v>
      </c>
      <c r="AM896" s="27">
        <f t="shared" si="307"/>
        <v>1.2676854748133652E-2</v>
      </c>
      <c r="AN896" s="27">
        <f t="shared" si="307"/>
        <v>1.2860201852863889E-2</v>
      </c>
      <c r="AO896" s="27">
        <f t="shared" si="307"/>
        <v>1.3016668520920335E-2</v>
      </c>
      <c r="AP896" s="27">
        <f t="shared" si="307"/>
        <v>1.3176966047310074E-2</v>
      </c>
      <c r="AQ896" s="27">
        <f t="shared" si="307"/>
        <v>1.3342272948808812E-2</v>
      </c>
      <c r="AR896" s="27">
        <f t="shared" si="307"/>
        <v>1.3513752870238394E-2</v>
      </c>
      <c r="AS896" s="27">
        <f t="shared" si="307"/>
        <v>1.36816785266132E-2</v>
      </c>
      <c r="AT896" s="27">
        <f t="shared" si="307"/>
        <v>1.351240746385292E-2</v>
      </c>
      <c r="AU896" s="27">
        <f t="shared" si="307"/>
        <v>1.3295254720192742E-2</v>
      </c>
      <c r="AV896" s="27">
        <f t="shared" si="307"/>
        <v>1.3095911374764456E-2</v>
      </c>
      <c r="AW896" s="27">
        <f t="shared" si="307"/>
        <v>1.2884699356661354E-2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6.9564113942099659E-2</v>
      </c>
      <c r="T897" s="27">
        <f t="shared" si="308"/>
        <v>7.1303473596630626E-2</v>
      </c>
      <c r="U897" s="27">
        <f t="shared" si="308"/>
        <v>7.2583789160717727E-2</v>
      </c>
      <c r="V897" s="27">
        <f t="shared" si="308"/>
        <v>7.374867077571734E-2</v>
      </c>
      <c r="W897" s="27">
        <f t="shared" si="308"/>
        <v>7.5020394660854431E-2</v>
      </c>
      <c r="X897" s="27">
        <f t="shared" si="308"/>
        <v>7.6430058135887685E-2</v>
      </c>
      <c r="Y897" s="27">
        <f t="shared" si="308"/>
        <v>7.7864201871661695E-2</v>
      </c>
      <c r="Z897" s="27">
        <f t="shared" si="308"/>
        <v>7.9400814477497819E-2</v>
      </c>
      <c r="AA897" s="27">
        <f t="shared" si="308"/>
        <v>8.092860309290778E-2</v>
      </c>
      <c r="AB897" s="27">
        <f t="shared" si="308"/>
        <v>8.2555412189054767E-2</v>
      </c>
      <c r="AC897" s="27">
        <f t="shared" si="308"/>
        <v>8.418463639266309E-2</v>
      </c>
      <c r="AD897" s="27">
        <f t="shared" si="308"/>
        <v>8.6019852212643397E-2</v>
      </c>
      <c r="AE897" s="27">
        <f t="shared" si="308"/>
        <v>8.7948190022651931E-2</v>
      </c>
      <c r="AF897" s="27">
        <f t="shared" si="308"/>
        <v>8.9962934840272554E-2</v>
      </c>
      <c r="AG897" s="27">
        <f t="shared" si="308"/>
        <v>9.2214227484693906E-2</v>
      </c>
      <c r="AH897" s="27">
        <f t="shared" si="308"/>
        <v>9.4372974133792517E-2</v>
      </c>
      <c r="AI897" s="27">
        <f t="shared" si="308"/>
        <v>9.6631254734226776E-2</v>
      </c>
      <c r="AJ897" s="27">
        <f t="shared" si="308"/>
        <v>9.9072469233512553E-2</v>
      </c>
      <c r="AK897" s="27">
        <f t="shared" si="308"/>
        <v>0.10138965913168997</v>
      </c>
      <c r="AL897" s="27">
        <f t="shared" si="308"/>
        <v>0.10373601228832177</v>
      </c>
      <c r="AM897" s="27">
        <f t="shared" si="308"/>
        <v>0.10611720913704607</v>
      </c>
      <c r="AN897" s="27">
        <f t="shared" si="308"/>
        <v>0.10859245394814224</v>
      </c>
      <c r="AO897" s="27">
        <f t="shared" si="308"/>
        <v>0.11097952046707169</v>
      </c>
      <c r="AP897" s="27">
        <f t="shared" si="308"/>
        <v>0.11343979425261792</v>
      </c>
      <c r="AQ897" s="27">
        <f t="shared" si="308"/>
        <v>0.11598250231265604</v>
      </c>
      <c r="AR897" s="27">
        <f t="shared" si="308"/>
        <v>0.1186173696713845</v>
      </c>
      <c r="AS897" s="27">
        <f t="shared" si="308"/>
        <v>0.12124186054638519</v>
      </c>
      <c r="AT897" s="27">
        <f t="shared" si="308"/>
        <v>0.12194206033094986</v>
      </c>
      <c r="AU897" s="27">
        <f t="shared" si="308"/>
        <v>0.12234411782159951</v>
      </c>
      <c r="AV897" s="27">
        <f t="shared" si="308"/>
        <v>0.12283320560075327</v>
      </c>
      <c r="AW897" s="27">
        <f t="shared" si="308"/>
        <v>0.12323048198838889</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0.27426784333069254</v>
      </c>
      <c r="T898" s="27">
        <f t="shared" si="309"/>
        <v>0.28499494140882226</v>
      </c>
      <c r="U898" s="27">
        <f t="shared" si="309"/>
        <v>0.29029368115510285</v>
      </c>
      <c r="V898" s="27">
        <f t="shared" si="309"/>
        <v>0.29417929469057202</v>
      </c>
      <c r="W898" s="27">
        <f t="shared" si="309"/>
        <v>0.29916735565629926</v>
      </c>
      <c r="X898" s="27">
        <f t="shared" si="309"/>
        <v>0.30557175945868731</v>
      </c>
      <c r="Y898" s="27">
        <f t="shared" si="309"/>
        <v>0.31307761704716719</v>
      </c>
      <c r="Z898" s="27">
        <f t="shared" si="309"/>
        <v>0.32156820910274642</v>
      </c>
      <c r="AA898" s="27">
        <f t="shared" si="309"/>
        <v>0.32981838809963687</v>
      </c>
      <c r="AB898" s="27">
        <f t="shared" si="309"/>
        <v>0.33898994588083597</v>
      </c>
      <c r="AC898" s="27">
        <f t="shared" si="309"/>
        <v>0.34803476506260028</v>
      </c>
      <c r="AD898" s="27">
        <f t="shared" si="309"/>
        <v>0.35987504245042701</v>
      </c>
      <c r="AE898" s="27">
        <f t="shared" si="309"/>
        <v>0.37251862019624188</v>
      </c>
      <c r="AF898" s="27">
        <f t="shared" si="309"/>
        <v>0.38588019823197633</v>
      </c>
      <c r="AG898" s="27">
        <f t="shared" si="309"/>
        <v>0.40149943664182242</v>
      </c>
      <c r="AH898" s="27">
        <f t="shared" si="309"/>
        <v>0.41595181406432952</v>
      </c>
      <c r="AI898" s="27">
        <f t="shared" si="309"/>
        <v>0.43193947367441232</v>
      </c>
      <c r="AJ898" s="27">
        <f t="shared" si="309"/>
        <v>0.44957933126101834</v>
      </c>
      <c r="AK898" s="27">
        <f t="shared" si="309"/>
        <v>0.46574909559313815</v>
      </c>
      <c r="AL898" s="27">
        <f t="shared" si="309"/>
        <v>0.48201237931647856</v>
      </c>
      <c r="AM898" s="27">
        <f t="shared" si="309"/>
        <v>0.49842582534923752</v>
      </c>
      <c r="AN898" s="27">
        <f t="shared" si="309"/>
        <v>0.51623375420840689</v>
      </c>
      <c r="AO898" s="27">
        <f t="shared" si="309"/>
        <v>0.53297416761294991</v>
      </c>
      <c r="AP898" s="27">
        <f t="shared" si="309"/>
        <v>0.55024558110835775</v>
      </c>
      <c r="AQ898" s="27">
        <f t="shared" si="309"/>
        <v>0.56813023190840473</v>
      </c>
      <c r="AR898" s="27">
        <f t="shared" si="309"/>
        <v>0.58671342785245539</v>
      </c>
      <c r="AS898" s="27">
        <f t="shared" si="309"/>
        <v>0.60565807102611635</v>
      </c>
      <c r="AT898" s="27">
        <f t="shared" si="309"/>
        <v>0.60601068410706016</v>
      </c>
      <c r="AU898" s="27">
        <f t="shared" si="309"/>
        <v>0.60353850750133542</v>
      </c>
      <c r="AV898" s="27">
        <f t="shared" si="309"/>
        <v>0.60192931533973371</v>
      </c>
      <c r="AW898" s="27">
        <f t="shared" si="309"/>
        <v>0.59948505452316014</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8.9857799026067303E-2</v>
      </c>
      <c r="T899" s="27">
        <f t="shared" si="310"/>
        <v>9.0813701479039763E-2</v>
      </c>
      <c r="U899" s="27">
        <f t="shared" si="310"/>
        <v>9.1430858974628437E-2</v>
      </c>
      <c r="V899" s="27">
        <f t="shared" si="310"/>
        <v>9.1971406468450437E-2</v>
      </c>
      <c r="W899" s="27">
        <f t="shared" si="310"/>
        <v>9.2601337166771561E-2</v>
      </c>
      <c r="X899" s="27">
        <f t="shared" si="310"/>
        <v>9.3341659149158374E-2</v>
      </c>
      <c r="Y899" s="27">
        <f t="shared" si="310"/>
        <v>9.408112256961014E-2</v>
      </c>
      <c r="Z899" s="27">
        <f t="shared" si="310"/>
        <v>9.490129538773158E-2</v>
      </c>
      <c r="AA899" s="27">
        <f t="shared" si="310"/>
        <v>9.5719432890934486E-2</v>
      </c>
      <c r="AB899" s="27">
        <f t="shared" si="310"/>
        <v>9.6613571072468443E-2</v>
      </c>
      <c r="AC899" s="27">
        <f t="shared" si="310"/>
        <v>9.7512545845470172E-2</v>
      </c>
      <c r="AD899" s="27">
        <f t="shared" si="310"/>
        <v>9.8542043810155105E-2</v>
      </c>
      <c r="AE899" s="27">
        <f t="shared" si="310"/>
        <v>9.9639378145907981E-2</v>
      </c>
      <c r="AF899" s="27">
        <f t="shared" si="310"/>
        <v>0.10079874646722524</v>
      </c>
      <c r="AG899" s="27">
        <f t="shared" si="310"/>
        <v>0.10212600730430257</v>
      </c>
      <c r="AH899" s="27">
        <f t="shared" si="310"/>
        <v>0.10338601725039376</v>
      </c>
      <c r="AI899" s="27">
        <f t="shared" si="310"/>
        <v>0.10469555412297549</v>
      </c>
      <c r="AJ899" s="27">
        <f t="shared" si="310"/>
        <v>0.10613166081061423</v>
      </c>
      <c r="AK899" s="27">
        <f t="shared" si="310"/>
        <v>0.10747798063283918</v>
      </c>
      <c r="AL899" s="27">
        <f t="shared" si="310"/>
        <v>0.10884233442883619</v>
      </c>
      <c r="AM899" s="27">
        <f t="shared" si="310"/>
        <v>0.11022845003645158</v>
      </c>
      <c r="AN899" s="27">
        <f t="shared" si="310"/>
        <v>0.11165896334692874</v>
      </c>
      <c r="AO899" s="27">
        <f t="shared" si="310"/>
        <v>0.1130254400760789</v>
      </c>
      <c r="AP899" s="27">
        <f t="shared" si="310"/>
        <v>0.11443954289210567</v>
      </c>
      <c r="AQ899" s="27">
        <f t="shared" si="310"/>
        <v>0.11590711431594793</v>
      </c>
      <c r="AR899" s="27">
        <f t="shared" si="310"/>
        <v>0.11743427782018892</v>
      </c>
      <c r="AS899" s="27">
        <f t="shared" si="310"/>
        <v>0.11893230297731591</v>
      </c>
      <c r="AT899" s="27">
        <f t="shared" si="310"/>
        <v>0.11911981075656988</v>
      </c>
      <c r="AU899" s="27">
        <f t="shared" si="310"/>
        <v>0.11910984127220901</v>
      </c>
      <c r="AV899" s="27">
        <f t="shared" si="310"/>
        <v>0.11916401324152333</v>
      </c>
      <c r="AW899" s="27">
        <f t="shared" si="310"/>
        <v>0.11916124148423328</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2.7134775611139042E-2</v>
      </c>
      <c r="T900" s="27">
        <f t="shared" si="311"/>
        <v>2.7423433900666257E-2</v>
      </c>
      <c r="U900" s="27">
        <f t="shared" si="311"/>
        <v>2.7609799807032084E-2</v>
      </c>
      <c r="V900" s="27">
        <f t="shared" si="311"/>
        <v>2.7773031436462141E-2</v>
      </c>
      <c r="W900" s="27">
        <f t="shared" si="311"/>
        <v>2.796325452599668E-2</v>
      </c>
      <c r="X900" s="27">
        <f t="shared" si="311"/>
        <v>2.8186812982689262E-2</v>
      </c>
      <c r="Y900" s="27">
        <f t="shared" si="311"/>
        <v>2.8410112175459194E-2</v>
      </c>
      <c r="Z900" s="27">
        <f t="shared" si="311"/>
        <v>2.8657783558725825E-2</v>
      </c>
      <c r="AA900" s="27">
        <f t="shared" si="311"/>
        <v>2.890484032852304E-2</v>
      </c>
      <c r="AB900" s="27">
        <f t="shared" si="311"/>
        <v>2.9174847375037036E-2</v>
      </c>
      <c r="AC900" s="27">
        <f t="shared" si="311"/>
        <v>2.9446314949469834E-2</v>
      </c>
      <c r="AD900" s="27">
        <f t="shared" si="311"/>
        <v>2.9757197216414146E-2</v>
      </c>
      <c r="AE900" s="27">
        <f t="shared" si="311"/>
        <v>3.0088564346410447E-2</v>
      </c>
      <c r="AF900" s="27">
        <f t="shared" si="311"/>
        <v>3.043866416624335E-2</v>
      </c>
      <c r="AG900" s="27">
        <f t="shared" si="311"/>
        <v>3.0839463266398224E-2</v>
      </c>
      <c r="AH900" s="27">
        <f t="shared" si="311"/>
        <v>3.1219954303632176E-2</v>
      </c>
      <c r="AI900" s="27">
        <f t="shared" si="311"/>
        <v>3.1615401216166836E-2</v>
      </c>
      <c r="AJ900" s="27">
        <f t="shared" si="311"/>
        <v>3.2049069001769154E-2</v>
      </c>
      <c r="AK900" s="27">
        <f t="shared" si="311"/>
        <v>3.2455623431911669E-2</v>
      </c>
      <c r="AL900" s="27">
        <f t="shared" si="311"/>
        <v>3.2867623664610934E-2</v>
      </c>
      <c r="AM900" s="27">
        <f t="shared" si="311"/>
        <v>3.328619541232123E-2</v>
      </c>
      <c r="AN900" s="27">
        <f t="shared" si="311"/>
        <v>3.3718174139924888E-2</v>
      </c>
      <c r="AO900" s="27">
        <f t="shared" si="311"/>
        <v>3.413081544457755E-2</v>
      </c>
      <c r="AP900" s="27">
        <f t="shared" si="311"/>
        <v>3.4557838619191851E-2</v>
      </c>
      <c r="AQ900" s="27">
        <f t="shared" si="311"/>
        <v>3.5001007956866455E-2</v>
      </c>
      <c r="AR900" s="27">
        <f t="shared" si="311"/>
        <v>3.5462172590968823E-2</v>
      </c>
      <c r="AS900" s="27">
        <f t="shared" si="311"/>
        <v>3.5914538183483391E-2</v>
      </c>
      <c r="AT900" s="27">
        <f t="shared" si="311"/>
        <v>3.5971160775740779E-2</v>
      </c>
      <c r="AU900" s="27">
        <f t="shared" si="311"/>
        <v>3.5968150244389881E-2</v>
      </c>
      <c r="AV900" s="27">
        <f t="shared" si="311"/>
        <v>3.5984508804778513E-2</v>
      </c>
      <c r="AW900" s="27">
        <f t="shared" si="311"/>
        <v>3.5983671804396468E-2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1.4588658828711908E-3</v>
      </c>
      <c r="T901" s="27">
        <f t="shared" si="312"/>
        <v>1.474385219991721E-3</v>
      </c>
      <c r="U901" s="27">
        <f t="shared" si="312"/>
        <v>1.4844049403101693E-3</v>
      </c>
      <c r="V901" s="27">
        <f t="shared" si="312"/>
        <v>1.4931808763486171E-3</v>
      </c>
      <c r="W901" s="27">
        <f t="shared" si="312"/>
        <v>1.5034079730983085E-3</v>
      </c>
      <c r="X901" s="27">
        <f t="shared" si="312"/>
        <v>1.5154273024625894E-3</v>
      </c>
      <c r="Y901" s="27">
        <f t="shared" si="312"/>
        <v>1.527432692839616E-3</v>
      </c>
      <c r="Z901" s="27">
        <f t="shared" si="312"/>
        <v>1.5407484223075565E-3</v>
      </c>
      <c r="AA901" s="27">
        <f t="shared" si="312"/>
        <v>1.5540311078825044E-3</v>
      </c>
      <c r="AB901" s="27">
        <f t="shared" si="312"/>
        <v>1.5685476852052363E-3</v>
      </c>
      <c r="AC901" s="27">
        <f t="shared" si="312"/>
        <v>1.5831427859100025E-3</v>
      </c>
      <c r="AD901" s="27">
        <f t="shared" si="312"/>
        <v>1.5998569662420677E-3</v>
      </c>
      <c r="AE901" s="27">
        <f t="shared" si="312"/>
        <v>1.6176724885660523E-3</v>
      </c>
      <c r="AF901" s="27">
        <f t="shared" si="312"/>
        <v>1.6364951495702546E-3</v>
      </c>
      <c r="AG901" s="27">
        <f t="shared" si="312"/>
        <v>1.6580435913735245E-3</v>
      </c>
      <c r="AH901" s="27">
        <f t="shared" si="312"/>
        <v>1.6785001966137395E-3</v>
      </c>
      <c r="AI901" s="27">
        <f t="shared" si="312"/>
        <v>1.6997608850178379E-3</v>
      </c>
      <c r="AJ901" s="27">
        <f t="shared" si="312"/>
        <v>1.7230764689011194E-3</v>
      </c>
      <c r="AK901" s="27">
        <f t="shared" si="312"/>
        <v>1.7449343385280776E-3</v>
      </c>
      <c r="AL901" s="27">
        <f t="shared" si="312"/>
        <v>1.7670849946393897E-3</v>
      </c>
      <c r="AM901" s="27">
        <f t="shared" si="312"/>
        <v>1.7895889596995487E-3</v>
      </c>
      <c r="AN901" s="27">
        <f t="shared" si="312"/>
        <v>1.8128137335785841E-3</v>
      </c>
      <c r="AO901" s="27">
        <f t="shared" si="312"/>
        <v>1.8349988560888326E-3</v>
      </c>
      <c r="AP901" s="27">
        <f t="shared" si="312"/>
        <v>1.857957201113231E-3</v>
      </c>
      <c r="AQ901" s="27">
        <f t="shared" si="312"/>
        <v>1.8817836235732238E-3</v>
      </c>
      <c r="AR901" s="27">
        <f t="shared" si="312"/>
        <v>1.9065775397168506E-3</v>
      </c>
      <c r="AS901" s="27">
        <f t="shared" si="312"/>
        <v>1.9308983868453378E-3</v>
      </c>
      <c r="AT901" s="27">
        <f t="shared" si="312"/>
        <v>1.9339426267988137E-3</v>
      </c>
      <c r="AU901" s="27">
        <f t="shared" si="312"/>
        <v>1.9337807695002651E-3</v>
      </c>
      <c r="AV901" s="27">
        <f t="shared" si="312"/>
        <v>1.9346602662016887E-3</v>
      </c>
      <c r="AW901" s="27">
        <f t="shared" si="312"/>
        <v>1.9346152659658724E-3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2.4326146272486006E-2</v>
      </c>
      <c r="T902" s="27">
        <f t="shared" si="313"/>
        <v>2.4719682511105276E-2</v>
      </c>
      <c r="U902" s="27">
        <f t="shared" si="313"/>
        <v>2.4804888552705066E-2</v>
      </c>
      <c r="V902" s="27">
        <f t="shared" si="313"/>
        <v>2.4810305314720789E-2</v>
      </c>
      <c r="W902" s="27">
        <f t="shared" si="313"/>
        <v>2.4873614574617241E-2</v>
      </c>
      <c r="X902" s="27">
        <f t="shared" si="313"/>
        <v>2.5009250351463286E-2</v>
      </c>
      <c r="Y902" s="27">
        <f t="shared" si="313"/>
        <v>2.5175807053254621E-2</v>
      </c>
      <c r="Z902" s="27">
        <f t="shared" si="313"/>
        <v>2.5387615978890679E-2</v>
      </c>
      <c r="AA902" s="27">
        <f t="shared" si="313"/>
        <v>2.5579924638639819E-2</v>
      </c>
      <c r="AB902" s="27">
        <f t="shared" si="313"/>
        <v>2.5812044491660791E-2</v>
      </c>
      <c r="AC902" s="27">
        <f t="shared" si="313"/>
        <v>2.6029729543249839E-2</v>
      </c>
      <c r="AD902" s="27">
        <f t="shared" si="313"/>
        <v>2.6139909768395555E-2</v>
      </c>
      <c r="AE902" s="27">
        <f t="shared" si="313"/>
        <v>2.6268696019659202E-2</v>
      </c>
      <c r="AF902" s="27">
        <f t="shared" si="313"/>
        <v>2.6409750967930613E-2</v>
      </c>
      <c r="AG902" s="27">
        <f t="shared" si="313"/>
        <v>2.6632198128116152E-2</v>
      </c>
      <c r="AH902" s="27">
        <f t="shared" si="313"/>
        <v>2.6774655174303719E-2</v>
      </c>
      <c r="AI902" s="27">
        <f t="shared" si="313"/>
        <v>2.6946467750578729E-2</v>
      </c>
      <c r="AJ902" s="27">
        <f t="shared" si="313"/>
        <v>2.7162807452897782E-2</v>
      </c>
      <c r="AK902" s="27">
        <f t="shared" si="313"/>
        <v>2.728681241968306E-2</v>
      </c>
      <c r="AL902" s="27">
        <f t="shared" si="313"/>
        <v>2.7387608403651693E-2</v>
      </c>
      <c r="AM902" s="27">
        <f t="shared" si="313"/>
        <v>2.7467383696194121E-2</v>
      </c>
      <c r="AN902" s="27">
        <f t="shared" si="313"/>
        <v>2.7704390405920095E-2</v>
      </c>
      <c r="AO902" s="27">
        <f t="shared" si="313"/>
        <v>2.7877142450777315E-2</v>
      </c>
      <c r="AP902" s="27">
        <f t="shared" si="313"/>
        <v>2.8049356420307696E-2</v>
      </c>
      <c r="AQ902" s="27">
        <f t="shared" si="313"/>
        <v>2.8223113930483747E-2</v>
      </c>
      <c r="AR902" s="27">
        <f t="shared" si="313"/>
        <v>2.8400392128102938E-2</v>
      </c>
      <c r="AS902" s="27">
        <f t="shared" si="313"/>
        <v>2.8557261075783606E-2</v>
      </c>
      <c r="AT902" s="27">
        <f t="shared" si="313"/>
        <v>2.8030707072407922E-2</v>
      </c>
      <c r="AU902" s="27">
        <f t="shared" si="313"/>
        <v>2.7408666306928953E-2</v>
      </c>
      <c r="AV902" s="27">
        <f t="shared" si="313"/>
        <v>2.6822770311221343E-2</v>
      </c>
      <c r="AW902" s="27">
        <f t="shared" si="313"/>
        <v>2.6214324867287923E-2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3.2292189791538868E-2</v>
      </c>
      <c r="T903" s="27">
        <f t="shared" si="314"/>
        <v>3.2814596701576867E-2</v>
      </c>
      <c r="U903" s="27">
        <f t="shared" si="314"/>
        <v>3.2927705026911488E-2</v>
      </c>
      <c r="V903" s="27">
        <f t="shared" si="314"/>
        <v>3.2934895607166517E-2</v>
      </c>
      <c r="W903" s="27">
        <f t="shared" si="314"/>
        <v>3.301893664733941E-2</v>
      </c>
      <c r="X903" s="27">
        <f t="shared" si="314"/>
        <v>3.3198988851226269E-2</v>
      </c>
      <c r="Y903" s="27">
        <f t="shared" si="314"/>
        <v>3.3420087605013749E-2</v>
      </c>
      <c r="Z903" s="27">
        <f t="shared" si="314"/>
        <v>3.3701257254721798E-2</v>
      </c>
      <c r="AA903" s="27">
        <f t="shared" si="314"/>
        <v>3.3956540918217613E-2</v>
      </c>
      <c r="AB903" s="27">
        <f t="shared" si="314"/>
        <v>3.4264672681636937E-2</v>
      </c>
      <c r="AC903" s="27">
        <f t="shared" si="314"/>
        <v>3.4553642702697993E-2</v>
      </c>
      <c r="AD903" s="27">
        <f t="shared" si="314"/>
        <v>3.4699903466808589E-2</v>
      </c>
      <c r="AE903" s="27">
        <f t="shared" si="314"/>
        <v>3.4870863142120991E-2</v>
      </c>
      <c r="AF903" s="27">
        <f t="shared" si="314"/>
        <v>3.5058109124677959E-2</v>
      </c>
      <c r="AG903" s="27">
        <f t="shared" si="314"/>
        <v>3.5353400694285303E-2</v>
      </c>
      <c r="AH903" s="27">
        <f t="shared" si="314"/>
        <v>3.5542507917480544E-2</v>
      </c>
      <c r="AI903" s="27">
        <f t="shared" si="314"/>
        <v>3.5770583678412772E-2</v>
      </c>
      <c r="AJ903" s="27">
        <f t="shared" si="314"/>
        <v>3.6057767790868493E-2</v>
      </c>
      <c r="AK903" s="27">
        <f t="shared" si="314"/>
        <v>3.6222380462257911E-2</v>
      </c>
      <c r="AL903" s="27">
        <f t="shared" si="314"/>
        <v>3.6356183943009879E-2</v>
      </c>
      <c r="AM903" s="27">
        <f t="shared" si="314"/>
        <v>3.6462083120734116E-2</v>
      </c>
      <c r="AN903" s="27">
        <f t="shared" si="314"/>
        <v>3.6776702031868239E-2</v>
      </c>
      <c r="AO903" s="27">
        <f t="shared" si="314"/>
        <v>3.7006024907629914E-2</v>
      </c>
      <c r="AP903" s="27">
        <f t="shared" si="314"/>
        <v>3.7234633505413423E-2</v>
      </c>
      <c r="AQ903" s="27">
        <f t="shared" si="314"/>
        <v>3.7465291104585074E-2</v>
      </c>
      <c r="AR903" s="27">
        <f t="shared" si="314"/>
        <v>3.7700622304985519E-2</v>
      </c>
      <c r="AS903" s="27">
        <f t="shared" si="314"/>
        <v>3.7908860871594514E-2</v>
      </c>
      <c r="AT903" s="27">
        <f t="shared" si="314"/>
        <v>3.7209877085916387E-2</v>
      </c>
      <c r="AU903" s="27">
        <f t="shared" si="314"/>
        <v>3.638413764359294E-2</v>
      </c>
      <c r="AV903" s="27">
        <f t="shared" si="314"/>
        <v>3.5606379239957436E-2</v>
      </c>
      <c r="AW903" s="27">
        <f t="shared" si="314"/>
        <v>3.4798687156994086E-2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4.658322134603534E-2</v>
      </c>
      <c r="T904" s="27">
        <f t="shared" si="315"/>
        <v>4.8477292963402488E-2</v>
      </c>
      <c r="U904" s="27">
        <f t="shared" si="315"/>
        <v>4.9800269786029985E-2</v>
      </c>
      <c r="V904" s="27">
        <f t="shared" si="315"/>
        <v>5.0979706840080755E-2</v>
      </c>
      <c r="W904" s="27">
        <f t="shared" si="315"/>
        <v>5.2294708100792106E-2</v>
      </c>
      <c r="X904" s="27">
        <f t="shared" si="315"/>
        <v>5.3785574634575874E-2</v>
      </c>
      <c r="Y904" s="27">
        <f t="shared" si="315"/>
        <v>5.5372796844127228E-2</v>
      </c>
      <c r="Z904" s="27">
        <f t="shared" si="315"/>
        <v>5.7094288276551178E-2</v>
      </c>
      <c r="AA904" s="27">
        <f t="shared" si="315"/>
        <v>5.8809148924753772E-2</v>
      </c>
      <c r="AB904" s="27">
        <f t="shared" si="315"/>
        <v>6.0655049729337523E-2</v>
      </c>
      <c r="AC904" s="27">
        <f t="shared" si="315"/>
        <v>6.2509130832859652E-2</v>
      </c>
      <c r="AD904" s="27">
        <f t="shared" si="315"/>
        <v>6.4855470026696657E-2</v>
      </c>
      <c r="AE904" s="27">
        <f t="shared" si="315"/>
        <v>6.7340523385205991E-2</v>
      </c>
      <c r="AF904" s="27">
        <f t="shared" si="315"/>
        <v>6.9957356681567343E-2</v>
      </c>
      <c r="AG904" s="27">
        <f t="shared" si="315"/>
        <v>7.2904058396860913E-2</v>
      </c>
      <c r="AH904" s="27">
        <f t="shared" si="315"/>
        <v>7.5752581985877379E-2</v>
      </c>
      <c r="AI904" s="27">
        <f t="shared" si="315"/>
        <v>7.8807265702884891E-2</v>
      </c>
      <c r="AJ904" s="27">
        <f t="shared" si="315"/>
        <v>8.2129788996604752E-2</v>
      </c>
      <c r="AK904" s="27">
        <f t="shared" si="315"/>
        <v>8.5313963934599987E-2</v>
      </c>
      <c r="AL904" s="27">
        <f t="shared" si="315"/>
        <v>8.8562789812527312E-2</v>
      </c>
      <c r="AM904" s="27">
        <f t="shared" si="315"/>
        <v>9.1884461884288421E-2</v>
      </c>
      <c r="AN904" s="27">
        <f t="shared" si="315"/>
        <v>9.5292213518659172E-2</v>
      </c>
      <c r="AO904" s="27">
        <f t="shared" si="315"/>
        <v>9.8601222904247096E-2</v>
      </c>
      <c r="AP904" s="27">
        <f t="shared" si="315"/>
        <v>0.10203020296966904</v>
      </c>
      <c r="AQ904" s="27">
        <f t="shared" si="315"/>
        <v>0.10559285825913992</v>
      </c>
      <c r="AR904" s="27">
        <f t="shared" si="315"/>
        <v>0.10930376323214244</v>
      </c>
      <c r="AS904" s="27">
        <f t="shared" si="315"/>
        <v>0.11307624312320549</v>
      </c>
      <c r="AT904" s="27">
        <f t="shared" si="315"/>
        <v>0.11420926971201571</v>
      </c>
      <c r="AU904" s="27">
        <f t="shared" si="315"/>
        <v>0.11493221804264731</v>
      </c>
      <c r="AV904" s="27">
        <f t="shared" si="315"/>
        <v>0.11577744845597114</v>
      </c>
      <c r="AW904" s="27">
        <f t="shared" si="315"/>
        <v>0.11649606841020158</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4.4834674009708421E-3</v>
      </c>
      <c r="T905" s="27">
        <f t="shared" si="316"/>
        <v>4.4902281901868625E-3</v>
      </c>
      <c r="U905" s="27">
        <f t="shared" si="316"/>
        <v>4.4977717445606451E-3</v>
      </c>
      <c r="V905" s="27">
        <f t="shared" si="316"/>
        <v>4.5062724617498653E-3</v>
      </c>
      <c r="W905" s="27">
        <f t="shared" si="316"/>
        <v>4.5158243819921852E-3</v>
      </c>
      <c r="X905" s="27">
        <f t="shared" si="316"/>
        <v>4.5263954163858172E-3</v>
      </c>
      <c r="Y905" s="27">
        <f t="shared" si="316"/>
        <v>4.5329090784802717E-3</v>
      </c>
      <c r="Z905" s="27">
        <f t="shared" si="316"/>
        <v>4.540274138789469E-3</v>
      </c>
      <c r="AA905" s="27">
        <f t="shared" si="316"/>
        <v>4.5483762313168882E-3</v>
      </c>
      <c r="AB905" s="27">
        <f t="shared" si="316"/>
        <v>4.5572521014071426E-3</v>
      </c>
      <c r="AC905" s="27">
        <f t="shared" si="316"/>
        <v>4.5668054007260237E-3</v>
      </c>
      <c r="AD905" s="27">
        <f t="shared" si="316"/>
        <v>4.5731470408822963E-3</v>
      </c>
      <c r="AE905" s="27">
        <f t="shared" si="316"/>
        <v>4.5801326497647904E-3</v>
      </c>
      <c r="AF905" s="27">
        <f t="shared" si="316"/>
        <v>4.5877322216947127E-3</v>
      </c>
      <c r="AG905" s="27">
        <f t="shared" si="316"/>
        <v>4.5960199877966715E-3</v>
      </c>
      <c r="AH905" s="27">
        <f t="shared" si="316"/>
        <v>4.6047604402070664E-3</v>
      </c>
      <c r="AI905" s="27">
        <f t="shared" si="316"/>
        <v>4.6102870762609908E-3</v>
      </c>
      <c r="AJ905" s="27">
        <f t="shared" si="316"/>
        <v>4.6163779652103722E-3</v>
      </c>
      <c r="AK905" s="27">
        <f t="shared" si="316"/>
        <v>4.6228184967343159E-3</v>
      </c>
      <c r="AL905" s="27">
        <f t="shared" si="316"/>
        <v>4.6296915255859983E-3</v>
      </c>
      <c r="AM905" s="27">
        <f t="shared" si="316"/>
        <v>4.6369859895786895E-3</v>
      </c>
      <c r="AN905" s="27">
        <f t="shared" si="316"/>
        <v>4.64121298151651E-3</v>
      </c>
      <c r="AO905" s="27">
        <f t="shared" si="316"/>
        <v>4.6457352915736036E-3</v>
      </c>
      <c r="AP905" s="27">
        <f t="shared" si="316"/>
        <v>4.6506425202623982E-3</v>
      </c>
      <c r="AQ905" s="27">
        <f t="shared" si="316"/>
        <v>4.6559285016434509E-3</v>
      </c>
      <c r="AR905" s="27">
        <f t="shared" si="316"/>
        <v>4.6615880945937533E-3</v>
      </c>
      <c r="AS905" s="27">
        <f t="shared" si="316"/>
        <v>4.6639995357318064E-3</v>
      </c>
      <c r="AT905" s="27">
        <f t="shared" si="316"/>
        <v>4.6654993037774373E-3</v>
      </c>
      <c r="AU905" s="27">
        <f t="shared" si="316"/>
        <v>4.6670933365282694E-3</v>
      </c>
      <c r="AV905" s="27">
        <f t="shared" si="316"/>
        <v>4.6690113743532817E-3</v>
      </c>
      <c r="AW905" s="27">
        <f t="shared" si="316"/>
        <v>4.6711347388246382E-3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3.7294379572076434E-3</v>
      </c>
      <c r="T906" s="27">
        <f t="shared" si="317"/>
        <v>3.735061717049736E-3</v>
      </c>
      <c r="U906" s="27">
        <f t="shared" si="317"/>
        <v>3.7413365966234681E-3</v>
      </c>
      <c r="V906" s="27">
        <f t="shared" si="317"/>
        <v>3.748407663392482E-3</v>
      </c>
      <c r="W906" s="27">
        <f t="shared" si="317"/>
        <v>3.7563531419094473E-3</v>
      </c>
      <c r="X906" s="27">
        <f t="shared" si="317"/>
        <v>3.7651463399833358E-3</v>
      </c>
      <c r="Y906" s="27">
        <f t="shared" si="317"/>
        <v>3.7705645345374487E-3</v>
      </c>
      <c r="Z906" s="27">
        <f t="shared" si="317"/>
        <v>3.7766909391742471E-3</v>
      </c>
      <c r="AA906" s="27">
        <f t="shared" si="317"/>
        <v>3.7834304219678595E-3</v>
      </c>
      <c r="AB906" s="27">
        <f t="shared" si="317"/>
        <v>3.7908135484316929E-3</v>
      </c>
      <c r="AC906" s="27">
        <f t="shared" si="317"/>
        <v>3.7987601740921552E-3</v>
      </c>
      <c r="AD906" s="27">
        <f t="shared" si="317"/>
        <v>3.8040352773536686E-3</v>
      </c>
      <c r="AE906" s="27">
        <f t="shared" si="317"/>
        <v>3.8098460466959292E-3</v>
      </c>
      <c r="AF906" s="27">
        <f t="shared" si="317"/>
        <v>3.816167522794504E-3</v>
      </c>
      <c r="AG906" s="27">
        <f t="shared" si="317"/>
        <v>3.8230614525851868E-3</v>
      </c>
      <c r="AH906" s="27">
        <f t="shared" si="317"/>
        <v>3.8303319359114249E-3</v>
      </c>
      <c r="AI906" s="27">
        <f t="shared" si="317"/>
        <v>3.8349291024416679E-3</v>
      </c>
      <c r="AJ906" s="27">
        <f t="shared" si="317"/>
        <v>3.839995625828466E-3</v>
      </c>
      <c r="AK906" s="27">
        <f t="shared" si="317"/>
        <v>3.8453529889097247E-3</v>
      </c>
      <c r="AL906" s="27">
        <f t="shared" si="317"/>
        <v>3.8510701119281484E-3</v>
      </c>
      <c r="AM906" s="27">
        <f t="shared" si="317"/>
        <v>3.8571377931353183E-3</v>
      </c>
      <c r="AN906" s="27">
        <f t="shared" si="317"/>
        <v>3.8606538896668327E-3</v>
      </c>
      <c r="AO906" s="27">
        <f t="shared" si="317"/>
        <v>3.8644156377231559E-3</v>
      </c>
      <c r="AP906" s="27">
        <f t="shared" si="317"/>
        <v>3.8684975688046061E-3</v>
      </c>
      <c r="AQ906" s="27">
        <f t="shared" si="317"/>
        <v>3.8728945539592929E-3</v>
      </c>
      <c r="AR906" s="27">
        <f t="shared" si="317"/>
        <v>3.8776023166981581E-3</v>
      </c>
      <c r="AS906" s="27">
        <f t="shared" si="317"/>
        <v>3.8796082017214036E-3</v>
      </c>
      <c r="AT906" s="27">
        <f t="shared" si="317"/>
        <v>3.8808557388118211E-3</v>
      </c>
      <c r="AU906" s="27">
        <f t="shared" si="317"/>
        <v>3.8821816871714996E-3</v>
      </c>
      <c r="AV906" s="27">
        <f t="shared" si="317"/>
        <v>3.8837771494394761E-3</v>
      </c>
      <c r="AW906" s="27">
        <f t="shared" si="317"/>
        <v>3.8855434065231684E-3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5.6551377462609517E-4</v>
      </c>
      <c r="T907" s="27">
        <f t="shared" si="318"/>
        <v>5.6714395573166209E-4</v>
      </c>
      <c r="U907" s="27">
        <f t="shared" si="318"/>
        <v>5.6887686862630875E-4</v>
      </c>
      <c r="V907" s="27">
        <f t="shared" si="318"/>
        <v>5.70748556021202E-4</v>
      </c>
      <c r="W907" s="27">
        <f t="shared" si="318"/>
        <v>5.7277907570623104E-4</v>
      </c>
      <c r="X907" s="27">
        <f t="shared" si="318"/>
        <v>5.7496410299635317E-4</v>
      </c>
      <c r="Y907" s="27">
        <f t="shared" si="318"/>
        <v>5.7634650174520847E-4</v>
      </c>
      <c r="Z907" s="27">
        <f t="shared" si="318"/>
        <v>5.778588851449119E-4</v>
      </c>
      <c r="AA907" s="27">
        <f t="shared" si="318"/>
        <v>5.7948087139248633E-4</v>
      </c>
      <c r="AB907" s="27">
        <f t="shared" si="318"/>
        <v>5.8122043698302531E-4</v>
      </c>
      <c r="AC907" s="27">
        <f t="shared" si="318"/>
        <v>5.8306042829901945E-4</v>
      </c>
      <c r="AD907" s="27">
        <f t="shared" si="318"/>
        <v>5.8427517423855597E-4</v>
      </c>
      <c r="AE907" s="27">
        <f t="shared" si="318"/>
        <v>5.855886661405486E-4</v>
      </c>
      <c r="AF907" s="27">
        <f t="shared" si="318"/>
        <v>5.8699590685750856E-4</v>
      </c>
      <c r="AG907" s="27">
        <f t="shared" si="318"/>
        <v>5.8851121117600811E-4</v>
      </c>
      <c r="AH907" s="27">
        <f t="shared" si="318"/>
        <v>5.9009130305960839E-4</v>
      </c>
      <c r="AI907" s="27">
        <f t="shared" si="318"/>
        <v>5.9105849543839711E-4</v>
      </c>
      <c r="AJ907" s="27">
        <f t="shared" si="318"/>
        <v>5.9211465623864896E-4</v>
      </c>
      <c r="AK907" s="27">
        <f t="shared" si="318"/>
        <v>5.9322048281665535E-4</v>
      </c>
      <c r="AL907" s="27">
        <f t="shared" si="318"/>
        <v>5.943916364223341E-4</v>
      </c>
      <c r="AM907" s="27">
        <f t="shared" si="318"/>
        <v>5.9562637541074376E-4</v>
      </c>
      <c r="AN907" s="27">
        <f t="shared" si="318"/>
        <v>5.9628541477046233E-4</v>
      </c>
      <c r="AO907" s="27">
        <f t="shared" si="318"/>
        <v>5.9698767378140881E-4</v>
      </c>
      <c r="AP907" s="27">
        <f t="shared" si="318"/>
        <v>5.9774978097855793E-4</v>
      </c>
      <c r="AQ907" s="27">
        <f t="shared" si="318"/>
        <v>5.9857075928870904E-4</v>
      </c>
      <c r="AR907" s="27">
        <f t="shared" si="318"/>
        <v>5.9944980092453194E-4</v>
      </c>
      <c r="AS907" s="27">
        <f t="shared" si="318"/>
        <v>5.9972873110063782E-4</v>
      </c>
      <c r="AT907" s="27">
        <f t="shared" si="318"/>
        <v>5.9983484710169005E-4</v>
      </c>
      <c r="AU907" s="27">
        <f t="shared" si="318"/>
        <v>5.9995155093150771E-4</v>
      </c>
      <c r="AV907" s="27">
        <f t="shared" si="318"/>
        <v>6.0012063876268575E-4</v>
      </c>
      <c r="AW907" s="27">
        <f t="shared" si="318"/>
        <v>6.0032070337823901E-4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6.9740674224392082E-3</v>
      </c>
      <c r="T908" s="27">
        <f t="shared" si="319"/>
        <v>6.9941712527102334E-3</v>
      </c>
      <c r="U908" s="27">
        <f t="shared" si="319"/>
        <v>7.015541998935595E-3</v>
      </c>
      <c r="V908" s="27">
        <f t="shared" si="319"/>
        <v>7.0386241494885945E-3</v>
      </c>
      <c r="W908" s="27">
        <f t="shared" si="319"/>
        <v>7.0636650624094962E-3</v>
      </c>
      <c r="X908" s="27">
        <f t="shared" si="319"/>
        <v>7.0906114045233672E-3</v>
      </c>
      <c r="Y908" s="27">
        <f t="shared" si="319"/>
        <v>7.1076595163674806E-3</v>
      </c>
      <c r="Z908" s="27">
        <f t="shared" si="319"/>
        <v>7.1263106337608332E-3</v>
      </c>
      <c r="AA908" s="27">
        <f t="shared" si="319"/>
        <v>7.1463134028469317E-3</v>
      </c>
      <c r="AB908" s="27">
        <f t="shared" si="319"/>
        <v>7.1677661919009109E-3</v>
      </c>
      <c r="AC908" s="27">
        <f t="shared" si="319"/>
        <v>7.190457457914602E-3</v>
      </c>
      <c r="AD908" s="27">
        <f t="shared" si="319"/>
        <v>7.2054380303844109E-3</v>
      </c>
      <c r="AE908" s="27">
        <f t="shared" si="319"/>
        <v>7.2216363645264585E-3</v>
      </c>
      <c r="AF908" s="27">
        <f t="shared" si="319"/>
        <v>7.2389908341787129E-3</v>
      </c>
      <c r="AG908" s="27">
        <f t="shared" si="319"/>
        <v>7.2576779731254462E-3</v>
      </c>
      <c r="AH908" s="27">
        <f t="shared" si="319"/>
        <v>7.2771640896876167E-3</v>
      </c>
      <c r="AI908" s="27">
        <f t="shared" si="319"/>
        <v>7.2890917653036583E-3</v>
      </c>
      <c r="AJ908" s="27">
        <f t="shared" si="319"/>
        <v>7.3021166233360963E-3</v>
      </c>
      <c r="AK908" s="27">
        <f t="shared" si="319"/>
        <v>7.3157539730498832E-3</v>
      </c>
      <c r="AL908" s="27">
        <f t="shared" si="319"/>
        <v>7.3301969531761211E-3</v>
      </c>
      <c r="AM908" s="27">
        <f t="shared" si="319"/>
        <v>7.3454240852826322E-3</v>
      </c>
      <c r="AN908" s="27">
        <f t="shared" si="319"/>
        <v>7.3535515352846359E-3</v>
      </c>
      <c r="AO908" s="27">
        <f t="shared" si="319"/>
        <v>7.3622119816081485E-3</v>
      </c>
      <c r="AP908" s="27">
        <f t="shared" si="319"/>
        <v>7.3716104918028092E-3</v>
      </c>
      <c r="AQ908" s="27">
        <f t="shared" si="319"/>
        <v>7.381735016340059E-3</v>
      </c>
      <c r="AR908" s="27">
        <f t="shared" si="319"/>
        <v>7.3925755933700573E-3</v>
      </c>
      <c r="AS908" s="27">
        <f t="shared" si="319"/>
        <v>7.3960154350531382E-3</v>
      </c>
      <c r="AT908" s="27">
        <f t="shared" si="319"/>
        <v>7.3973240860164633E-3</v>
      </c>
      <c r="AU908" s="27">
        <f t="shared" si="319"/>
        <v>7.398763308921588E-3</v>
      </c>
      <c r="AV908" s="27">
        <f t="shared" si="319"/>
        <v>7.4008485453700354E-3</v>
      </c>
      <c r="AW908" s="27">
        <f t="shared" si="319"/>
        <v>7.4033157958249621E-3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2.2370479769761493E-2</v>
      </c>
      <c r="T911" s="27">
        <f t="shared" si="322"/>
        <v>2.2652669169822569E-2</v>
      </c>
      <c r="U911" s="27">
        <f t="shared" si="322"/>
        <v>2.2647993450451046E-2</v>
      </c>
      <c r="V911" s="27">
        <f t="shared" si="322"/>
        <v>2.2572077559412651E-2</v>
      </c>
      <c r="W911" s="27">
        <f t="shared" si="322"/>
        <v>2.2553948917531472E-2</v>
      </c>
      <c r="X911" s="27">
        <f t="shared" si="322"/>
        <v>2.2606634027210647E-2</v>
      </c>
      <c r="Y911" s="27">
        <f t="shared" si="322"/>
        <v>2.2698789757917861E-2</v>
      </c>
      <c r="Z911" s="27">
        <f t="shared" si="322"/>
        <v>2.2835575841867104E-2</v>
      </c>
      <c r="AA911" s="27">
        <f t="shared" si="322"/>
        <v>2.2956436123149643E-2</v>
      </c>
      <c r="AB911" s="27">
        <f t="shared" si="322"/>
        <v>2.3116483089115167E-2</v>
      </c>
      <c r="AC911" s="27">
        <f t="shared" si="322"/>
        <v>2.3265119022562102E-2</v>
      </c>
      <c r="AD911" s="27">
        <f t="shared" si="322"/>
        <v>2.3527276695971787E-2</v>
      </c>
      <c r="AE911" s="27">
        <f t="shared" si="322"/>
        <v>2.381734974442971E-2</v>
      </c>
      <c r="AF911" s="27">
        <f t="shared" si="322"/>
        <v>2.4130130080119053E-2</v>
      </c>
      <c r="AG911" s="27">
        <f t="shared" si="322"/>
        <v>2.4532585732993741E-2</v>
      </c>
      <c r="AH911" s="27">
        <f t="shared" si="322"/>
        <v>2.487128050078511E-2</v>
      </c>
      <c r="AI911" s="27">
        <f t="shared" si="322"/>
        <v>2.5256472401608641E-2</v>
      </c>
      <c r="AJ911" s="27">
        <f t="shared" si="322"/>
        <v>2.5699290957954399E-2</v>
      </c>
      <c r="AK911" s="27">
        <f t="shared" si="322"/>
        <v>2.6065754310786504E-2</v>
      </c>
      <c r="AL911" s="27">
        <f t="shared" si="322"/>
        <v>2.6423295033292861E-2</v>
      </c>
      <c r="AM911" s="27">
        <f t="shared" si="322"/>
        <v>2.6774175647535148E-2</v>
      </c>
      <c r="AN911" s="27">
        <f t="shared" si="322"/>
        <v>2.7161414255537433E-2</v>
      </c>
      <c r="AO911" s="27">
        <f t="shared" si="322"/>
        <v>2.7491879985149473E-2</v>
      </c>
      <c r="AP911" s="27">
        <f t="shared" si="322"/>
        <v>2.7830436686531276E-2</v>
      </c>
      <c r="AQ911" s="27">
        <f t="shared" si="322"/>
        <v>2.8179573448323746E-2</v>
      </c>
      <c r="AR911" s="27">
        <f t="shared" si="322"/>
        <v>2.8541747948828865E-2</v>
      </c>
      <c r="AS911" s="27">
        <f t="shared" si="322"/>
        <v>2.8896415656934342E-2</v>
      </c>
      <c r="AT911" s="27">
        <f t="shared" si="322"/>
        <v>2.8538906380664066E-2</v>
      </c>
      <c r="AU911" s="27">
        <f t="shared" si="322"/>
        <v>2.808026850742049E-2</v>
      </c>
      <c r="AV911" s="27">
        <f t="shared" si="322"/>
        <v>2.7659245008239828E-2</v>
      </c>
      <c r="AW911" s="27">
        <f t="shared" si="322"/>
        <v>2.7213154255926415E-2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3.3433783927335737E-3</v>
      </c>
      <c r="T912" s="27">
        <f t="shared" si="323"/>
        <v>3.3855529885640102E-3</v>
      </c>
      <c r="U912" s="27">
        <f t="shared" si="323"/>
        <v>3.384854179272563E-3</v>
      </c>
      <c r="V912" s="27">
        <f t="shared" si="323"/>
        <v>3.373508175415017E-3</v>
      </c>
      <c r="W912" s="27">
        <f t="shared" si="323"/>
        <v>3.3707987605889182E-3</v>
      </c>
      <c r="X912" s="27">
        <f t="shared" si="323"/>
        <v>3.3786728097435653E-3</v>
      </c>
      <c r="Y912" s="27">
        <f t="shared" si="323"/>
        <v>3.3924459376328273E-3</v>
      </c>
      <c r="Z912" s="27">
        <f t="shared" si="323"/>
        <v>3.4128892916515784E-3</v>
      </c>
      <c r="AA912" s="27">
        <f t="shared" si="323"/>
        <v>3.4309524560154447E-3</v>
      </c>
      <c r="AB912" s="27">
        <f t="shared" si="323"/>
        <v>3.4548722634285601E-3</v>
      </c>
      <c r="AC912" s="27">
        <f t="shared" si="323"/>
        <v>3.4770866358240062E-3</v>
      </c>
      <c r="AD912" s="27">
        <f t="shared" si="323"/>
        <v>3.5162673914353377E-3</v>
      </c>
      <c r="AE912" s="27">
        <f t="shared" si="323"/>
        <v>3.559620237351476E-3</v>
      </c>
      <c r="AF912" s="27">
        <f t="shared" si="323"/>
        <v>3.6063667991945198E-3</v>
      </c>
      <c r="AG912" s="27">
        <f t="shared" si="323"/>
        <v>3.666515778908112E-3</v>
      </c>
      <c r="AH912" s="27">
        <f t="shared" si="323"/>
        <v>3.7171353802765302E-3</v>
      </c>
      <c r="AI912" s="27">
        <f t="shared" si="323"/>
        <v>3.7747042072093407E-3</v>
      </c>
      <c r="AJ912" s="27">
        <f t="shared" si="323"/>
        <v>3.8408856216638099E-3</v>
      </c>
      <c r="AK912" s="27">
        <f t="shared" si="323"/>
        <v>3.8956553748473646E-3</v>
      </c>
      <c r="AL912" s="27">
        <f t="shared" si="323"/>
        <v>3.94909159697819E-3</v>
      </c>
      <c r="AM912" s="27">
        <f t="shared" si="323"/>
        <v>4.0015324331229962E-3</v>
      </c>
      <c r="AN912" s="27">
        <f t="shared" si="323"/>
        <v>4.0594071505252174E-3</v>
      </c>
      <c r="AO912" s="27">
        <f t="shared" si="323"/>
        <v>4.1087968816036395E-3</v>
      </c>
      <c r="AP912" s="27">
        <f t="shared" si="323"/>
        <v>4.1593958482670692E-3</v>
      </c>
      <c r="AQ912" s="27">
        <f t="shared" si="323"/>
        <v>4.2115760570734882E-3</v>
      </c>
      <c r="AR912" s="27">
        <f t="shared" si="323"/>
        <v>4.2657048201510082E-3</v>
      </c>
      <c r="AS912" s="27">
        <f t="shared" si="323"/>
        <v>4.3187116561279031E-3</v>
      </c>
      <c r="AT912" s="27">
        <f t="shared" si="323"/>
        <v>4.2652801337919573E-3</v>
      </c>
      <c r="AU912" s="27">
        <f t="shared" si="323"/>
        <v>4.1967344445052847E-3</v>
      </c>
      <c r="AV912" s="27">
        <f t="shared" si="323"/>
        <v>4.1338104087009003E-3</v>
      </c>
      <c r="AW912" s="27">
        <f t="shared" si="323"/>
        <v>4.0671399484410843E-3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1.8052970746219633E-2</v>
      </c>
      <c r="T913" s="27">
        <f t="shared" si="324"/>
        <v>1.850436166002525E-2</v>
      </c>
      <c r="U913" s="27">
        <f t="shared" si="324"/>
        <v>1.8836623484615331E-2</v>
      </c>
      <c r="V913" s="27">
        <f t="shared" si="324"/>
        <v>1.9138928402002774E-2</v>
      </c>
      <c r="W913" s="27">
        <f t="shared" si="324"/>
        <v>1.9468960552124857E-2</v>
      </c>
      <c r="X913" s="27">
        <f t="shared" si="324"/>
        <v>1.9834790173673279E-2</v>
      </c>
      <c r="Y913" s="27">
        <f t="shared" si="324"/>
        <v>2.0206972804064454E-2</v>
      </c>
      <c r="Z913" s="27">
        <f t="shared" si="324"/>
        <v>2.0605747701772793E-2</v>
      </c>
      <c r="AA913" s="27">
        <f t="shared" si="324"/>
        <v>2.1002232636567763E-2</v>
      </c>
      <c r="AB913" s="27">
        <f t="shared" si="324"/>
        <v>2.1424414927955389E-2</v>
      </c>
      <c r="AC913" s="27">
        <f t="shared" si="324"/>
        <v>2.1847223977334712E-2</v>
      </c>
      <c r="AD913" s="27">
        <f t="shared" si="324"/>
        <v>2.2323491058644482E-2</v>
      </c>
      <c r="AE913" s="27">
        <f t="shared" si="324"/>
        <v>2.282392474636296E-2</v>
      </c>
      <c r="AF913" s="27">
        <f t="shared" si="324"/>
        <v>2.3346782397994606E-2</v>
      </c>
      <c r="AG913" s="27">
        <f t="shared" si="324"/>
        <v>2.3931027893951708E-2</v>
      </c>
      <c r="AH913" s="27">
        <f t="shared" si="324"/>
        <v>2.4491256263094945E-2</v>
      </c>
      <c r="AI913" s="27">
        <f t="shared" si="324"/>
        <v>2.5077315242446396E-2</v>
      </c>
      <c r="AJ913" s="27">
        <f t="shared" si="324"/>
        <v>2.5710848417001532E-2</v>
      </c>
      <c r="AK913" s="27">
        <f t="shared" si="324"/>
        <v>2.6312195276390133E-2</v>
      </c>
      <c r="AL913" s="27">
        <f t="shared" si="324"/>
        <v>2.6921110455446824E-2</v>
      </c>
      <c r="AM913" s="27">
        <f t="shared" si="324"/>
        <v>2.7539068115150368E-2</v>
      </c>
      <c r="AN913" s="27">
        <f t="shared" si="324"/>
        <v>2.8181432685504049E-2</v>
      </c>
      <c r="AO913" s="27">
        <f t="shared" si="324"/>
        <v>2.8800913616022064E-2</v>
      </c>
      <c r="AP913" s="27">
        <f t="shared" si="324"/>
        <v>2.9439392972132689E-2</v>
      </c>
      <c r="AQ913" s="27">
        <f t="shared" si="324"/>
        <v>3.0099265306052614E-2</v>
      </c>
      <c r="AR913" s="27">
        <f t="shared" si="324"/>
        <v>3.078305441298906E-2</v>
      </c>
      <c r="AS913" s="27">
        <f t="shared" si="324"/>
        <v>3.1464150660826612E-2</v>
      </c>
      <c r="AT913" s="27">
        <f t="shared" si="324"/>
        <v>3.1645863407685944E-2</v>
      </c>
      <c r="AU913" s="27">
        <f t="shared" si="324"/>
        <v>3.1750203586920288E-2</v>
      </c>
      <c r="AV913" s="27">
        <f t="shared" si="324"/>
        <v>3.1877129481164349E-2</v>
      </c>
      <c r="AW913" s="27">
        <f t="shared" si="324"/>
        <v>3.1980228889720304E-2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6.8566960832673135E-2</v>
      </c>
      <c r="T914" s="27">
        <f t="shared" si="325"/>
        <v>7.1248735352205564E-2</v>
      </c>
      <c r="U914" s="27">
        <f t="shared" si="325"/>
        <v>7.2573420288775711E-2</v>
      </c>
      <c r="V914" s="27">
        <f t="shared" si="325"/>
        <v>7.3544823672643006E-2</v>
      </c>
      <c r="W914" s="27">
        <f t="shared" si="325"/>
        <v>7.4791838914074815E-2</v>
      </c>
      <c r="X914" s="27">
        <f t="shared" si="325"/>
        <v>7.6392939864671841E-2</v>
      </c>
      <c r="Y914" s="27">
        <f t="shared" si="325"/>
        <v>7.8269404261791797E-2</v>
      </c>
      <c r="Z914" s="27">
        <f t="shared" si="325"/>
        <v>8.0392052275686618E-2</v>
      </c>
      <c r="AA914" s="27">
        <f t="shared" si="325"/>
        <v>8.2454597024909232E-2</v>
      </c>
      <c r="AB914" s="27">
        <f t="shared" si="325"/>
        <v>8.4747486470209007E-2</v>
      </c>
      <c r="AC914" s="27">
        <f t="shared" si="325"/>
        <v>8.7008691265650084E-2</v>
      </c>
      <c r="AD914" s="27">
        <f t="shared" si="325"/>
        <v>8.9968760612606752E-2</v>
      </c>
      <c r="AE914" s="27">
        <f t="shared" si="325"/>
        <v>9.312965504906047E-2</v>
      </c>
      <c r="AF914" s="27">
        <f t="shared" si="325"/>
        <v>9.6470049557994084E-2</v>
      </c>
      <c r="AG914" s="27">
        <f t="shared" si="325"/>
        <v>0.1003748591604556</v>
      </c>
      <c r="AH914" s="27">
        <f t="shared" si="325"/>
        <v>0.10398795351608238</v>
      </c>
      <c r="AI914" s="27">
        <f t="shared" si="325"/>
        <v>0.10798486841860308</v>
      </c>
      <c r="AJ914" s="27">
        <f t="shared" si="325"/>
        <v>0.11239483281525456</v>
      </c>
      <c r="AK914" s="27">
        <f t="shared" si="325"/>
        <v>0.11643727389828454</v>
      </c>
      <c r="AL914" s="27">
        <f t="shared" si="325"/>
        <v>0.12050309482911964</v>
      </c>
      <c r="AM914" s="27">
        <f t="shared" si="325"/>
        <v>0.12460645633730935</v>
      </c>
      <c r="AN914" s="27">
        <f t="shared" si="325"/>
        <v>0.12905843855210175</v>
      </c>
      <c r="AO914" s="27">
        <f t="shared" si="325"/>
        <v>0.13324354190323748</v>
      </c>
      <c r="AP914" s="27">
        <f t="shared" si="325"/>
        <v>0.13756139527708947</v>
      </c>
      <c r="AQ914" s="27">
        <f t="shared" si="325"/>
        <v>0.14203255797710121</v>
      </c>
      <c r="AR914" s="27">
        <f t="shared" si="325"/>
        <v>0.14667835696311388</v>
      </c>
      <c r="AS914" s="27">
        <f t="shared" si="325"/>
        <v>0.15141451775652909</v>
      </c>
      <c r="AT914" s="27">
        <f t="shared" si="325"/>
        <v>0.15150267102676507</v>
      </c>
      <c r="AU914" s="27">
        <f t="shared" si="325"/>
        <v>0.15088462687533385</v>
      </c>
      <c r="AV914" s="27">
        <f t="shared" si="325"/>
        <v>0.1504823288349334</v>
      </c>
      <c r="AW914" s="27">
        <f t="shared" si="325"/>
        <v>0.14987126363079004</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72.769767958981859</v>
      </c>
      <c r="T916" s="27">
        <f t="shared" si="327"/>
        <v>73.543888852751451</v>
      </c>
      <c r="U916" s="27">
        <f t="shared" si="327"/>
        <v>74.043683063547846</v>
      </c>
      <c r="V916" s="27">
        <f t="shared" si="327"/>
        <v>74.481436003443747</v>
      </c>
      <c r="W916" s="27">
        <f t="shared" si="327"/>
        <v>74.991574369216195</v>
      </c>
      <c r="X916" s="27">
        <f t="shared" si="327"/>
        <v>75.591111186911832</v>
      </c>
      <c r="Y916" s="27">
        <f t="shared" si="327"/>
        <v>76.189952713230753</v>
      </c>
      <c r="Z916" s="27">
        <f t="shared" si="327"/>
        <v>76.854155334570819</v>
      </c>
      <c r="AA916" s="27">
        <f t="shared" si="327"/>
        <v>77.516709691698395</v>
      </c>
      <c r="AB916" s="27">
        <f t="shared" si="327"/>
        <v>78.240811869792225</v>
      </c>
      <c r="AC916" s="27">
        <f t="shared" si="327"/>
        <v>78.96883087694971</v>
      </c>
      <c r="AD916" s="27">
        <f t="shared" si="327"/>
        <v>79.802551809538244</v>
      </c>
      <c r="AE916" s="27">
        <f t="shared" si="327"/>
        <v>80.691208841556062</v>
      </c>
      <c r="AF916" s="27">
        <f t="shared" si="327"/>
        <v>81.630103012520337</v>
      </c>
      <c r="AG916" s="27">
        <f t="shared" si="327"/>
        <v>82.704962002858409</v>
      </c>
      <c r="AH916" s="27">
        <f t="shared" si="327"/>
        <v>83.725359034578119</v>
      </c>
      <c r="AI916" s="27">
        <f t="shared" si="327"/>
        <v>84.785864582058309</v>
      </c>
      <c r="AJ916" s="27">
        <f t="shared" si="327"/>
        <v>85.948870482008019</v>
      </c>
      <c r="AK916" s="27">
        <f t="shared" si="327"/>
        <v>87.039164058344866</v>
      </c>
      <c r="AL916" s="27">
        <f t="shared" si="327"/>
        <v>88.144062133133644</v>
      </c>
      <c r="AM916" s="27">
        <f t="shared" si="327"/>
        <v>89.266583630697085</v>
      </c>
      <c r="AN916" s="27">
        <f t="shared" si="327"/>
        <v>90.425059831916514</v>
      </c>
      <c r="AO916" s="27">
        <f t="shared" si="327"/>
        <v>91.531677127013609</v>
      </c>
      <c r="AP916" s="27">
        <f t="shared" si="327"/>
        <v>92.676863576133726</v>
      </c>
      <c r="AQ916" s="27">
        <f t="shared" si="327"/>
        <v>93.865350642740523</v>
      </c>
      <c r="AR916" s="27">
        <f t="shared" si="327"/>
        <v>95.102097314076246</v>
      </c>
      <c r="AS916" s="27">
        <f t="shared" si="327"/>
        <v>96.315246804297175</v>
      </c>
      <c r="AT916" s="27">
        <f t="shared" si="327"/>
        <v>96.467096701965559</v>
      </c>
      <c r="AU916" s="27">
        <f t="shared" si="327"/>
        <v>96.459023089307877</v>
      </c>
      <c r="AV916" s="27">
        <f t="shared" si="327"/>
        <v>96.502893311810624</v>
      </c>
      <c r="AW916" s="27">
        <f t="shared" si="327"/>
        <v>96.50064865261551</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58.202465092339359</v>
      </c>
      <c r="T917" s="27">
        <f t="shared" si="328"/>
        <v>58.821619798484242</v>
      </c>
      <c r="U917" s="27">
        <f t="shared" si="328"/>
        <v>59.221363482202278</v>
      </c>
      <c r="V917" s="27">
        <f t="shared" si="328"/>
        <v>59.571485530381985</v>
      </c>
      <c r="W917" s="27">
        <f t="shared" si="328"/>
        <v>59.979502640493855</v>
      </c>
      <c r="X917" s="27">
        <f t="shared" si="328"/>
        <v>60.459022112414807</v>
      </c>
      <c r="Y917" s="27">
        <f t="shared" si="328"/>
        <v>60.937985478782373</v>
      </c>
      <c r="Z917" s="27">
        <f t="shared" si="328"/>
        <v>61.469225730978522</v>
      </c>
      <c r="AA917" s="27">
        <f t="shared" si="327"/>
        <v>61.999147674171077</v>
      </c>
      <c r="AB917" s="27">
        <f t="shared" si="327"/>
        <v>62.578296583475691</v>
      </c>
      <c r="AC917" s="27">
        <f t="shared" si="327"/>
        <v>63.16057823750716</v>
      </c>
      <c r="AD917" s="27">
        <f t="shared" si="327"/>
        <v>63.827402041357807</v>
      </c>
      <c r="AE917" s="27">
        <f t="shared" si="327"/>
        <v>64.538164646980434</v>
      </c>
      <c r="AF917" s="27">
        <f t="shared" si="327"/>
        <v>65.289107747991153</v>
      </c>
      <c r="AG917" s="27">
        <f t="shared" si="327"/>
        <v>66.148797762388369</v>
      </c>
      <c r="AH917" s="27">
        <f t="shared" si="327"/>
        <v>66.964928200683417</v>
      </c>
      <c r="AI917" s="27">
        <f t="shared" si="327"/>
        <v>67.813138093866527</v>
      </c>
      <c r="AJ917" s="27">
        <f t="shared" si="327"/>
        <v>68.743329465813233</v>
      </c>
      <c r="AK917" s="27">
        <f t="shared" si="327"/>
        <v>69.615364317606563</v>
      </c>
      <c r="AL917" s="27">
        <f t="shared" si="327"/>
        <v>70.499080089034265</v>
      </c>
      <c r="AM917" s="27">
        <f t="shared" si="327"/>
        <v>71.39689136574691</v>
      </c>
      <c r="AN917" s="27">
        <f t="shared" si="327"/>
        <v>72.3234598096615</v>
      </c>
      <c r="AO917" s="27">
        <f t="shared" si="327"/>
        <v>73.208550641952925</v>
      </c>
      <c r="AP917" s="27">
        <f t="shared" si="327"/>
        <v>74.124489722131145</v>
      </c>
      <c r="AQ917" s="27">
        <f t="shared" si="327"/>
        <v>75.075061353002226</v>
      </c>
      <c r="AR917" s="27">
        <f t="shared" si="327"/>
        <v>76.064231814656821</v>
      </c>
      <c r="AS917" s="27">
        <f t="shared" si="327"/>
        <v>77.034528860212504</v>
      </c>
      <c r="AT917" s="27">
        <f t="shared" si="327"/>
        <v>77.155980922191077</v>
      </c>
      <c r="AU917" s="27">
        <f t="shared" si="327"/>
        <v>77.149523513131541</v>
      </c>
      <c r="AV917" s="27">
        <f t="shared" si="327"/>
        <v>77.18461164334586</v>
      </c>
      <c r="AW917" s="27">
        <f t="shared" si="327"/>
        <v>77.18281632776204</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26.315577355767893</v>
      </c>
      <c r="T918" s="27">
        <f t="shared" si="327"/>
        <v>26.595521058133311</v>
      </c>
      <c r="U918" s="27">
        <f t="shared" si="327"/>
        <v>26.776260582046472</v>
      </c>
      <c r="V918" s="27">
        <f t="shared" si="327"/>
        <v>26.934564252315681</v>
      </c>
      <c r="W918" s="27">
        <f t="shared" si="327"/>
        <v>27.119044511125868</v>
      </c>
      <c r="X918" s="27">
        <f t="shared" si="327"/>
        <v>27.335853743121671</v>
      </c>
      <c r="Y918" s="27">
        <f t="shared" si="327"/>
        <v>27.552411538366737</v>
      </c>
      <c r="Z918" s="27">
        <f t="shared" si="327"/>
        <v>27.792605728234577</v>
      </c>
      <c r="AA918" s="27">
        <f t="shared" si="327"/>
        <v>28.032203859799587</v>
      </c>
      <c r="AB918" s="27">
        <f t="shared" si="327"/>
        <v>28.294059399751969</v>
      </c>
      <c r="AC918" s="27">
        <f t="shared" si="327"/>
        <v>28.557331374318672</v>
      </c>
      <c r="AD918" s="27">
        <f t="shared" si="327"/>
        <v>28.858828112731018</v>
      </c>
      <c r="AE918" s="27">
        <f t="shared" si="327"/>
        <v>29.180191276648134</v>
      </c>
      <c r="AF918" s="27">
        <f t="shared" si="327"/>
        <v>29.519721590923922</v>
      </c>
      <c r="AG918" s="27">
        <f t="shared" si="327"/>
        <v>29.90842057540781</v>
      </c>
      <c r="AH918" s="27">
        <f t="shared" si="327"/>
        <v>30.277424596926085</v>
      </c>
      <c r="AI918" s="27">
        <f t="shared" si="327"/>
        <v>30.660932976211647</v>
      </c>
      <c r="AJ918" s="27">
        <f t="shared" si="327"/>
        <v>31.081508341280731</v>
      </c>
      <c r="AK918" s="27">
        <f t="shared" si="327"/>
        <v>31.475788902471496</v>
      </c>
      <c r="AL918" s="27">
        <f t="shared" si="327"/>
        <v>31.875350857564332</v>
      </c>
      <c r="AM918" s="27">
        <f t="shared" si="327"/>
        <v>32.281285933780239</v>
      </c>
      <c r="AN918" s="27">
        <f t="shared" si="327"/>
        <v>32.700223233473018</v>
      </c>
      <c r="AO918" s="27">
        <f t="shared" si="327"/>
        <v>33.100406906571621</v>
      </c>
      <c r="AP918" s="27">
        <f t="shared" si="327"/>
        <v>33.514538261306519</v>
      </c>
      <c r="AQ918" s="27">
        <f t="shared" si="327"/>
        <v>33.944328326808041</v>
      </c>
      <c r="AR918" s="27">
        <f t="shared" si="327"/>
        <v>34.391570411149551</v>
      </c>
      <c r="AS918" s="27">
        <f t="shared" si="327"/>
        <v>34.830279096767654</v>
      </c>
      <c r="AT918" s="27">
        <f t="shared" si="327"/>
        <v>34.885192254259252</v>
      </c>
      <c r="AU918" s="27">
        <f t="shared" si="327"/>
        <v>34.882272610781008</v>
      </c>
      <c r="AV918" s="27">
        <f t="shared" si="327"/>
        <v>34.898137306605477</v>
      </c>
      <c r="AW918" s="27">
        <f t="shared" si="327"/>
        <v>34.89732557524583</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371.86802211396304</v>
      </c>
      <c r="T919" s="93">
        <f>IF('Net zero activities &amp; levers'!$C$12="Off",('Activity data'!AM8*EF!$H7)*kgtoGg,('Net zero Activity data'!AM8*EF!$H7)*kgtoGg)</f>
        <v>377.88391715324576</v>
      </c>
      <c r="U919" s="93">
        <f>IF('Net zero activities &amp; levers'!$C$12="Off",('Activity data'!AN8*EF!$H7)*kgtoGg,('Net zero Activity data'!AN8*EF!$H7)*kgtoGg)</f>
        <v>379.18644168002265</v>
      </c>
      <c r="V919" s="93">
        <f>IF('Net zero activities &amp; levers'!$C$12="Off",('Activity data'!AO8*EF!$H7)*kgtoGg,('Net zero Activity data'!AO8*EF!$H7)*kgtoGg)</f>
        <v>379.26924643481152</v>
      </c>
      <c r="W919" s="93">
        <f>IF('Net zero activities &amp; levers'!$C$12="Off",('Activity data'!AP8*EF!$H7)*kgtoGg,('Net zero Activity data'!AP8*EF!$H7)*kgtoGg)</f>
        <v>380.23704005881922</v>
      </c>
      <c r="X919" s="93">
        <f>IF('Net zero activities &amp; levers'!$C$12="Off",('Activity data'!AQ8*EF!$H7)*kgtoGg,('Net zero Activity data'!AQ8*EF!$H7)*kgtoGg)</f>
        <v>382.31047197436595</v>
      </c>
      <c r="Y919" s="93">
        <f>IF('Net zero activities &amp; levers'!$C$12="Off",('Activity data'!AR8*EF!$H7)*kgtoGg,('Net zero Activity data'!AR8*EF!$H7)*kgtoGg)</f>
        <v>384.85658472774611</v>
      </c>
      <c r="Z919" s="93">
        <f>IF('Net zero activities &amp; levers'!$C$12="Off",('Activity data'!AS8*EF!$H7)*kgtoGg,('Net zero Activity data'!AS8*EF!$H7)*kgtoGg)</f>
        <v>388.0944574824394</v>
      </c>
      <c r="AA919" s="93">
        <f>IF('Net zero activities &amp; levers'!$C$12="Off",('Activity data'!AT8*EF!$H7)*kgtoGg,('Net zero Activity data'!AT8*EF!$H7)*kgtoGg)</f>
        <v>391.0342343026249</v>
      </c>
      <c r="AB919" s="93">
        <f>IF('Net zero activities &amp; levers'!$C$12="Off",('Activity data'!AU8*EF!$H7)*kgtoGg,('Net zero Activity data'!AU8*EF!$H7)*kgtoGg)</f>
        <v>394.58259538166374</v>
      </c>
      <c r="AC919" s="93">
        <f>IF('Net zero activities &amp; levers'!$C$12="Off",('Activity data'!AV8*EF!$H7)*kgtoGg,('Net zero Activity data'!AV8*EF!$H7)*kgtoGg)</f>
        <v>397.91029507858417</v>
      </c>
      <c r="AD919" s="93">
        <f>IF('Net zero activities &amp; levers'!$C$12="Off",('Activity data'!AW8*EF!$H7)*kgtoGg,('Net zero Activity data'!AW8*EF!$H7)*kgtoGg)</f>
        <v>399.59459401940535</v>
      </c>
      <c r="AE919" s="93">
        <f>IF('Net zero activities &amp; levers'!$C$12="Off",('Activity data'!AX8*EF!$H7)*kgtoGg,('Net zero Activity data'!AX8*EF!$H7)*kgtoGg)</f>
        <v>401.56331886371214</v>
      </c>
      <c r="AF919" s="93">
        <f>IF('Net zero activities &amp; levers'!$C$12="Off",('Activity data'!AY8*EF!$H7)*kgtoGg,('Net zero Activity data'!AY8*EF!$H7)*kgtoGg)</f>
        <v>403.71959236612065</v>
      </c>
      <c r="AG919" s="93">
        <f>IF('Net zero activities &amp; levers'!$C$12="Off",('Activity data'!AZ8*EF!$H7)*kgtoGg,('Net zero Activity data'!AZ8*EF!$H7)*kgtoGg)</f>
        <v>407.12008928644985</v>
      </c>
      <c r="AH919" s="93">
        <f>IF('Net zero activities &amp; levers'!$C$12="Off",('Activity data'!BA8*EF!$H7)*kgtoGg,('Net zero Activity data'!BA8*EF!$H7)*kgtoGg)</f>
        <v>409.29779632679129</v>
      </c>
      <c r="AI919" s="93">
        <f>IF('Net zero activities &amp; levers'!$C$12="Off",('Activity data'!BB8*EF!$H7)*kgtoGg,('Net zero Activity data'!BB8*EF!$H7)*kgtoGg)</f>
        <v>411.92425438545865</v>
      </c>
      <c r="AJ919" s="93">
        <f>IF('Net zero activities &amp; levers'!$C$12="Off",('Activity data'!BC8*EF!$H7)*kgtoGg,('Net zero Activity data'!BC8*EF!$H7)*kgtoGg)</f>
        <v>415.23138804752585</v>
      </c>
      <c r="AK919" s="93">
        <f>IF('Net zero activities &amp; levers'!$C$12="Off",('Activity data'!BD8*EF!$H7)*kgtoGg,('Net zero Activity data'!BD8*EF!$H7)*kgtoGg)</f>
        <v>417.12702253127077</v>
      </c>
      <c r="AL919" s="93">
        <f>IF('Net zero activities &amp; levers'!$C$12="Off",('Activity data'!BE8*EF!$H7)*kgtoGg,('Net zero Activity data'!BE8*EF!$H7)*kgtoGg)</f>
        <v>418.66786680539423</v>
      </c>
      <c r="AM919" s="93">
        <f>IF('Net zero activities &amp; levers'!$C$12="Off",('Activity data'!BF8*EF!$H7)*kgtoGg,('Net zero Activity data'!BF8*EF!$H7)*kgtoGg)</f>
        <v>419.88737276079786</v>
      </c>
      <c r="AN919" s="93">
        <f>IF('Net zero activities &amp; levers'!$C$12="Off",('Activity data'!BG8*EF!$H7)*kgtoGg,('Net zero Activity data'!BG8*EF!$H7)*kgtoGg)</f>
        <v>423.51043805795996</v>
      </c>
      <c r="AO919" s="93">
        <f>IF('Net zero activities &amp; levers'!$C$12="Off",('Activity data'!BH8*EF!$H7)*kgtoGg,('Net zero Activity data'!BH8*EF!$H7)*kgtoGg)</f>
        <v>426.15125754977788</v>
      </c>
      <c r="AP919" s="93">
        <f>IF('Net zero activities &amp; levers'!$C$12="Off",('Activity data'!BI8*EF!$H7)*kgtoGg,('Net zero Activity data'!BI8*EF!$H7)*kgtoGg)</f>
        <v>428.78385161183411</v>
      </c>
      <c r="AQ919" s="93">
        <f>IF('Net zero activities &amp; levers'!$C$12="Off",('Activity data'!BJ8*EF!$H7)*kgtoGg,('Net zero Activity data'!BJ8*EF!$H7)*kgtoGg)</f>
        <v>431.44004141324541</v>
      </c>
      <c r="AR919" s="93">
        <f>IF('Net zero activities &amp; levers'!$C$12="Off",('Activity data'!BK8*EF!$H7)*kgtoGg,('Net zero Activity data'!BK8*EF!$H7)*kgtoGg)</f>
        <v>434.15005112765465</v>
      </c>
      <c r="AS919" s="93">
        <f>IF('Net zero activities &amp; levers'!$C$12="Off",('Activity data'!BL8*EF!$H7)*kgtoGg,('Net zero Activity data'!BL8*EF!$H7)*kgtoGg)</f>
        <v>436.54806948418684</v>
      </c>
      <c r="AT919" s="93">
        <f>IF('Net zero activities &amp; levers'!$C$12="Off",('Activity data'!BM8*EF!$H7)*kgtoGg,('Net zero Activity data'!BM8*EF!$H7)*kgtoGg)</f>
        <v>428.49876345855586</v>
      </c>
      <c r="AU919" s="93">
        <f>IF('Net zero activities &amp; levers'!$C$12="Off",('Activity data'!BN8*EF!$H7)*kgtoGg,('Net zero Activity data'!BN8*EF!$H7)*kgtoGg)</f>
        <v>418.9897739728454</v>
      </c>
      <c r="AV919" s="93">
        <f>IF('Net zero activities &amp; levers'!$C$12="Off",('Activity data'!BO8*EF!$H7)*kgtoGg,('Net zero Activity data'!BO8*EF!$H7)*kgtoGg)</f>
        <v>410.03332100048516</v>
      </c>
      <c r="AW919" s="93">
        <f>IF('Net zero activities &amp; levers'!$C$12="Off",('Activity data'!BP8*EF!$H7)*kgtoGg,('Net zero Activity data'!BP8*EF!$H7)*kgtoGg)</f>
        <v>400.73215996719455</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261.86170026858338</v>
      </c>
      <c r="T920" s="93">
        <f>IF('Net zero activities &amp; levers'!$C$12="Off",('Activity data'!AM9*EF!$H8)*kgtoGg,('Net zero Activity data'!AM9*EF!$H8)*kgtoGg)</f>
        <v>266.0979680032184</v>
      </c>
      <c r="U920" s="93">
        <f>IF('Net zero activities &amp; levers'!$C$12="Off",('Activity data'!AN9*EF!$H8)*kgtoGg,('Net zero Activity data'!AN9*EF!$H8)*kgtoGg)</f>
        <v>267.01517859122316</v>
      </c>
      <c r="V920" s="93">
        <f>IF('Net zero activities &amp; levers'!$C$12="Off",('Activity data'!AO9*EF!$H8)*kgtoGg,('Net zero Activity data'!AO9*EF!$H8)*kgtoGg)</f>
        <v>267.07348797140611</v>
      </c>
      <c r="W920" s="93">
        <f>IF('Net zero activities &amp; levers'!$C$12="Off",('Activity data'!AP9*EF!$H8)*kgtoGg,('Net zero Activity data'!AP9*EF!$H8)*kgtoGg)</f>
        <v>267.7549880435314</v>
      </c>
      <c r="X920" s="93">
        <f>IF('Net zero activities &amp; levers'!$C$12="Off",('Activity data'!AQ9*EF!$H8)*kgtoGg,('Net zero Activity data'!AQ9*EF!$H8)*kgtoGg)</f>
        <v>269.21505552583238</v>
      </c>
      <c r="Y920" s="93">
        <f>IF('Net zero activities &amp; levers'!$C$12="Off",('Activity data'!AR9*EF!$H8)*kgtoGg,('Net zero Activity data'!AR9*EF!$H8)*kgtoGg)</f>
        <v>271.00797498926329</v>
      </c>
      <c r="Z920" s="93">
        <f>IF('Net zero activities &amp; levers'!$C$12="Off",('Activity data'!AS9*EF!$H8)*kgtoGg,('Net zero Activity data'!AS9*EF!$H8)*kgtoGg)</f>
        <v>273.28801740855329</v>
      </c>
      <c r="AA920" s="93">
        <f>IF('Net zero activities &amp; levers'!$C$12="Off",('Activity data'!AT9*EF!$H8)*kgtoGg,('Net zero Activity data'!AT9*EF!$H8)*kgtoGg)</f>
        <v>275.35814689203983</v>
      </c>
      <c r="AB920" s="93">
        <f>IF('Net zero activities &amp; levers'!$C$12="Off",('Activity data'!AU9*EF!$H8)*kgtoGg,('Net zero Activity data'!AU9*EF!$H8)*kgtoGg)</f>
        <v>277.8568287094273</v>
      </c>
      <c r="AC920" s="93">
        <f>IF('Net zero activities &amp; levers'!$C$12="Off",('Activity data'!AV9*EF!$H8)*kgtoGg,('Net zero Activity data'!AV9*EF!$H8)*kgtoGg)</f>
        <v>280.20012538674092</v>
      </c>
      <c r="AD920" s="93">
        <f>IF('Net zero activities &amp; levers'!$C$12="Off",('Activity data'!AW9*EF!$H8)*kgtoGg,('Net zero Activity data'!AW9*EF!$H8)*kgtoGg)</f>
        <v>281.38617354946473</v>
      </c>
      <c r="AE920" s="93">
        <f>IF('Net zero activities &amp; levers'!$C$12="Off",('Activity data'!AX9*EF!$H8)*kgtoGg,('Net zero Activity data'!AX9*EF!$H8)*kgtoGg)</f>
        <v>282.7725084974403</v>
      </c>
      <c r="AF920" s="93">
        <f>IF('Net zero activities &amp; levers'!$C$12="Off",('Activity data'!AY9*EF!$H8)*kgtoGg,('Net zero Activity data'!AY9*EF!$H8)*kgtoGg)</f>
        <v>284.29091129630149</v>
      </c>
      <c r="AG920" s="93">
        <f>IF('Net zero activities &amp; levers'!$C$12="Off",('Activity data'!AZ9*EF!$H8)*kgtoGg,('Net zero Activity data'!AZ9*EF!$H8)*kgtoGg)</f>
        <v>286.68547025905781</v>
      </c>
      <c r="AH920" s="93">
        <f>IF('Net zero activities &amp; levers'!$C$12="Off",('Activity data'!BA9*EF!$H8)*kgtoGg,('Net zero Activity data'!BA9*EF!$H8)*kgtoGg)</f>
        <v>288.2189661080123</v>
      </c>
      <c r="AI920" s="93">
        <f>IF('Net zero activities &amp; levers'!$C$12="Off",('Activity data'!BB9*EF!$H8)*kgtoGg,('Net zero Activity data'!BB9*EF!$H8)*kgtoGg)</f>
        <v>290.06846305861598</v>
      </c>
      <c r="AJ920" s="93">
        <f>IF('Net zero activities &amp; levers'!$C$12="Off",('Activity data'!BC9*EF!$H8)*kgtoGg,('Net zero Activity data'!BC9*EF!$H8)*kgtoGg)</f>
        <v>292.39727756340005</v>
      </c>
      <c r="AK920" s="93">
        <f>IF('Net zero activities &amp; levers'!$C$12="Off",('Activity data'!BD9*EF!$H8)*kgtoGg,('Net zero Activity data'!BD9*EF!$H8)*kgtoGg)</f>
        <v>293.73214380486758</v>
      </c>
      <c r="AL920" s="93">
        <f>IF('Net zero activities &amp; levers'!$C$12="Off",('Activity data'!BE9*EF!$H8)*kgtoGg,('Net zero Activity data'!BE9*EF!$H8)*kgtoGg)</f>
        <v>294.81717418520878</v>
      </c>
      <c r="AM920" s="93">
        <f>IF('Net zero activities &amp; levers'!$C$12="Off",('Activity data'!BF9*EF!$H8)*kgtoGg,('Net zero Activity data'!BF9*EF!$H8)*kgtoGg)</f>
        <v>295.67592482785426</v>
      </c>
      <c r="AN920" s="93">
        <f>IF('Net zero activities &amp; levers'!$C$12="Off",('Activity data'!BG9*EF!$H8)*kgtoGg,('Net zero Activity data'!BG9*EF!$H8)*kgtoGg)</f>
        <v>298.22721179656338</v>
      </c>
      <c r="AO920" s="93">
        <f>IF('Net zero activities &amp; levers'!$C$12="Off",('Activity data'!BH9*EF!$H8)*kgtoGg,('Net zero Activity data'!BH9*EF!$H8)*kgtoGg)</f>
        <v>300.08682176866768</v>
      </c>
      <c r="AP920" s="93">
        <f>IF('Net zero activities &amp; levers'!$C$12="Off",('Activity data'!BI9*EF!$H8)*kgtoGg,('Net zero Activity data'!BI9*EF!$H8)*kgtoGg)</f>
        <v>301.94063956479908</v>
      </c>
      <c r="AQ920" s="93">
        <f>IF('Net zero activities &amp; levers'!$C$12="Off",('Activity data'!BJ9*EF!$H8)*kgtoGg,('Net zero Activity data'!BJ9*EF!$H8)*kgtoGg)</f>
        <v>303.81107298813993</v>
      </c>
      <c r="AR920" s="93">
        <f>IF('Net zero activities &amp; levers'!$C$12="Off",('Activity data'!BK9*EF!$H8)*kgtoGg,('Net zero Activity data'!BK9*EF!$H8)*kgtoGg)</f>
        <v>305.71940527098968</v>
      </c>
      <c r="AS920" s="93">
        <f>IF('Net zero activities &amp; levers'!$C$12="Off",('Activity data'!BL9*EF!$H8)*kgtoGg,('Net zero Activity data'!BL9*EF!$H8)*kgtoGg)</f>
        <v>307.40803975089761</v>
      </c>
      <c r="AT920" s="93">
        <f>IF('Net zero activities &amp; levers'!$C$12="Off",('Activity data'!BM9*EF!$H8)*kgtoGg,('Net zero Activity data'!BM9*EF!$H8)*kgtoGg)</f>
        <v>301.7398864370644</v>
      </c>
      <c r="AU920" s="93">
        <f>IF('Net zero activities &amp; levers'!$C$12="Off",('Activity data'!BN9*EF!$H8)*kgtoGg,('Net zero Activity data'!BN9*EF!$H8)*kgtoGg)</f>
        <v>295.04385449430936</v>
      </c>
      <c r="AV920" s="93">
        <f>IF('Net zero activities &amp; levers'!$C$12="Off",('Activity data'!BO9*EF!$H8)*kgtoGg,('Net zero Activity data'!BO9*EF!$H8)*kgtoGg)</f>
        <v>288.73690723279117</v>
      </c>
      <c r="AW920" s="93">
        <f>IF('Net zero activities &amp; levers'!$C$12="Off",('Activity data'!BP9*EF!$H8)*kgtoGg,('Net zero Activity data'!BP9*EF!$H8)*kgtoGg)</f>
        <v>282.1872237488401</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35.398874749106575</v>
      </c>
      <c r="T921" s="93">
        <f>IF('Net zero activities &amp; levers'!$C$12="Off",('Activity data'!AM10*EF!$H9)*kgtoGg,('Net zero Activity data'!AM10*EF!$H9)*kgtoGg)</f>
        <v>36.838191353060658</v>
      </c>
      <c r="U921" s="93">
        <f>IF('Net zero activities &amp; levers'!$C$12="Off",('Activity data'!AN10*EF!$H9)*kgtoGg,('Net zero Activity data'!AN10*EF!$H9)*kgtoGg)</f>
        <v>37.843529530347269</v>
      </c>
      <c r="V921" s="93">
        <f>IF('Net zero activities &amp; levers'!$C$12="Off",('Activity data'!AO10*EF!$H9)*kgtoGg,('Net zero Activity data'!AO10*EF!$H9)*kgtoGg)</f>
        <v>38.739790959771824</v>
      </c>
      <c r="W921" s="93">
        <f>IF('Net zero activities &amp; levers'!$C$12="Off",('Activity data'!AP10*EF!$H9)*kgtoGg,('Net zero Activity data'!AP10*EF!$H9)*kgtoGg)</f>
        <v>39.739068458789191</v>
      </c>
      <c r="X921" s="93">
        <f>IF('Net zero activities &amp; levers'!$C$12="Off",('Activity data'!AQ10*EF!$H9)*kgtoGg,('Net zero Activity data'!AQ10*EF!$H9)*kgtoGg)</f>
        <v>40.871987054199685</v>
      </c>
      <c r="Y921" s="93">
        <f>IF('Net zero activities &amp; levers'!$C$12="Off",('Activity data'!AR10*EF!$H9)*kgtoGg,('Net zero Activity data'!AR10*EF!$H9)*kgtoGg)</f>
        <v>42.078126916824068</v>
      </c>
      <c r="Z921" s="93">
        <f>IF('Net zero activities &amp; levers'!$C$12="Off",('Activity data'!AS10*EF!$H9)*kgtoGg,('Net zero Activity data'!AS10*EF!$H9)*kgtoGg)</f>
        <v>43.386298782942156</v>
      </c>
      <c r="AA921" s="93">
        <f>IF('Net zero activities &amp; levers'!$C$12="Off",('Activity data'!AT10*EF!$H9)*kgtoGg,('Net zero Activity data'!AT10*EF!$H9)*kgtoGg)</f>
        <v>44.689431875584368</v>
      </c>
      <c r="AB921" s="93">
        <f>IF('Net zero activities &amp; levers'!$C$12="Off",('Activity data'!AU10*EF!$H9)*kgtoGg,('Net zero Activity data'!AU10*EF!$H9)*kgtoGg)</f>
        <v>46.092143184348259</v>
      </c>
      <c r="AC921" s="93">
        <f>IF('Net zero activities &amp; levers'!$C$12="Off",('Activity data'!AV10*EF!$H9)*kgtoGg,('Net zero Activity data'!AV10*EF!$H9)*kgtoGg)</f>
        <v>47.501070752296521</v>
      </c>
      <c r="AD921" s="93">
        <f>IF('Net zero activities &amp; levers'!$C$12="Off",('Activity data'!AW10*EF!$H9)*kgtoGg,('Net zero Activity data'!AW10*EF!$H9)*kgtoGg)</f>
        <v>49.284068253147211</v>
      </c>
      <c r="AE921" s="93">
        <f>IF('Net zero activities &amp; levers'!$C$12="Off",('Activity data'!AX10*EF!$H9)*kgtoGg,('Net zero Activity data'!AX10*EF!$H9)*kgtoGg)</f>
        <v>51.172475495945278</v>
      </c>
      <c r="AF921" s="93">
        <f>IF('Net zero activities &amp; levers'!$C$12="Off",('Activity data'!AY10*EF!$H9)*kgtoGg,('Net zero Activity data'!AY10*EF!$H9)*kgtoGg)</f>
        <v>53.161023119328362</v>
      </c>
      <c r="AG921" s="93">
        <f>IF('Net zero activities &amp; levers'!$C$12="Off",('Activity data'!AZ10*EF!$H9)*kgtoGg,('Net zero Activity data'!AZ10*EF!$H9)*kgtoGg)</f>
        <v>55.400239771345767</v>
      </c>
      <c r="AH921" s="93">
        <f>IF('Net zero activities &amp; levers'!$C$12="Off",('Activity data'!BA10*EF!$H9)*kgtoGg,('Net zero Activity data'!BA10*EF!$H9)*kgtoGg)</f>
        <v>57.564850264863111</v>
      </c>
      <c r="AI921" s="93">
        <f>IF('Net zero activities &amp; levers'!$C$12="Off",('Activity data'!BB10*EF!$H9)*kgtoGg,('Net zero Activity data'!BB10*EF!$H9)*kgtoGg)</f>
        <v>59.886123100274006</v>
      </c>
      <c r="AJ921" s="93">
        <f>IF('Net zero activities &amp; levers'!$C$12="Off",('Activity data'!BC10*EF!$H9)*kgtoGg,('Net zero Activity data'!BC10*EF!$H9)*kgtoGg)</f>
        <v>62.410928867820786</v>
      </c>
      <c r="AK921" s="93">
        <f>IF('Net zero activities &amp; levers'!$C$12="Off",('Activity data'!BD10*EF!$H9)*kgtoGg,('Net zero Activity data'!BD10*EF!$H9)*kgtoGg)</f>
        <v>64.830602873876416</v>
      </c>
      <c r="AL921" s="93">
        <f>IF('Net zero activities &amp; levers'!$C$12="Off",('Activity data'!BE10*EF!$H9)*kgtoGg,('Net zero Activity data'!BE10*EF!$H9)*kgtoGg)</f>
        <v>67.29940552451562</v>
      </c>
      <c r="AM921" s="93">
        <f>IF('Net zero activities &amp; levers'!$C$12="Off",('Activity data'!BF10*EF!$H9)*kgtoGg,('Net zero Activity data'!BF10*EF!$H9)*kgtoGg)</f>
        <v>69.823564443290891</v>
      </c>
      <c r="AN921" s="93">
        <f>IF('Net zero activities &amp; levers'!$C$12="Off",('Activity data'!BG10*EF!$H9)*kgtoGg,('Net zero Activity data'!BG10*EF!$H9)*kgtoGg)</f>
        <v>72.413135748054685</v>
      </c>
      <c r="AO921" s="93">
        <f>IF('Net zero activities &amp; levers'!$C$12="Off",('Activity data'!BH10*EF!$H9)*kgtoGg,('Net zero Activity data'!BH10*EF!$H9)*kgtoGg)</f>
        <v>74.927672214176809</v>
      </c>
      <c r="AP921" s="93">
        <f>IF('Net zero activities &amp; levers'!$C$12="Off",('Activity data'!BI10*EF!$H9)*kgtoGg,('Net zero Activity data'!BI10*EF!$H9)*kgtoGg)</f>
        <v>77.533375133504563</v>
      </c>
      <c r="AQ921" s="93">
        <f>IF('Net zero activities &amp; levers'!$C$12="Off",('Activity data'!BJ10*EF!$H9)*kgtoGg,('Net zero Activity data'!BJ10*EF!$H9)*kgtoGg)</f>
        <v>80.240658672987692</v>
      </c>
      <c r="AR921" s="93">
        <f>IF('Net zero activities &amp; levers'!$C$12="Off",('Activity data'!BK10*EF!$H9)*kgtoGg,('Net zero Activity data'!BK10*EF!$H9)*kgtoGg)</f>
        <v>83.060598053507462</v>
      </c>
      <c r="AS921" s="93">
        <f>IF('Net zero activities &amp; levers'!$C$12="Off",('Activity data'!BL10*EF!$H9)*kgtoGg,('Net zero Activity data'!BL10*EF!$H9)*kgtoGg)</f>
        <v>85.927328590781258</v>
      </c>
      <c r="AT921" s="93">
        <f>IF('Net zero activities &amp; levers'!$C$12="Off",('Activity data'!BM10*EF!$H9)*kgtoGg,('Net zero Activity data'!BM10*EF!$H9)*kgtoGg)</f>
        <v>86.788322423877631</v>
      </c>
      <c r="AU921" s="93">
        <f>IF('Net zero activities &amp; levers'!$C$12="Off",('Activity data'!BN10*EF!$H9)*kgtoGg,('Net zero Activity data'!BN10*EF!$H9)*kgtoGg)</f>
        <v>87.337695281027223</v>
      </c>
      <c r="AV921" s="93">
        <f>IF('Net zero activities &amp; levers'!$C$12="Off",('Activity data'!BO10*EF!$H9)*kgtoGg,('Net zero Activity data'!BO10*EF!$H9)*kgtoGg)</f>
        <v>87.979991040548214</v>
      </c>
      <c r="AW921" s="93">
        <f>IF('Net zero activities &amp; levers'!$C$12="Off",('Activity data'!BP10*EF!$H9)*kgtoGg,('Net zero Activity data'!BP10*EF!$H9)*kgtoGg)</f>
        <v>88.526074738003331</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135.27274994198945</v>
      </c>
      <c r="T922" s="93">
        <f>IF('Net zero activities &amp; levers'!$C$12="Off",('Activity data'!AM11*EF!$H10)*kgtoGg,('Net zero Activity data'!AM11*EF!$H10)*kgtoGg)</f>
        <v>135.4767328122187</v>
      </c>
      <c r="U922" s="93">
        <f>IF('Net zero activities &amp; levers'!$C$12="Off",('Activity data'!AN11*EF!$H10)*kgtoGg,('Net zero Activity data'!AN11*EF!$H10)*kgtoGg)</f>
        <v>135.70433284880139</v>
      </c>
      <c r="V922" s="93">
        <f>IF('Net zero activities &amp; levers'!$C$12="Off",('Activity data'!AO11*EF!$H10)*kgtoGg,('Net zero Activity data'!AO11*EF!$H10)*kgtoGg)</f>
        <v>135.96081188340216</v>
      </c>
      <c r="W922" s="93">
        <f>IF('Net zero activities &amp; levers'!$C$12="Off",('Activity data'!AP11*EF!$H10)*kgtoGg,('Net zero Activity data'!AP11*EF!$H10)*kgtoGg)</f>
        <v>136.24900724713456</v>
      </c>
      <c r="X922" s="93">
        <f>IF('Net zero activities &amp; levers'!$C$12="Off",('Activity data'!AQ11*EF!$H10)*kgtoGg,('Net zero Activity data'!AQ11*EF!$H10)*kgtoGg)</f>
        <v>136.56795077103493</v>
      </c>
      <c r="Y922" s="93">
        <f>IF('Net zero activities &amp; levers'!$C$12="Off",('Activity data'!AR11*EF!$H10)*kgtoGg,('Net zero Activity data'!AR11*EF!$H10)*kgtoGg)</f>
        <v>136.76447745560924</v>
      </c>
      <c r="Z922" s="93">
        <f>IF('Net zero activities &amp; levers'!$C$12="Off",('Activity data'!AS11*EF!$H10)*kgtoGg,('Net zero Activity data'!AS11*EF!$H10)*kgtoGg)</f>
        <v>136.98669206595702</v>
      </c>
      <c r="AA922" s="93">
        <f>IF('Net zero activities &amp; levers'!$C$12="Off",('Activity data'!AT11*EF!$H10)*kgtoGg,('Net zero Activity data'!AT11*EF!$H10)*kgtoGg)</f>
        <v>137.23114401317784</v>
      </c>
      <c r="AB922" s="93">
        <f>IF('Net zero activities &amp; levers'!$C$12="Off",('Activity data'!AU11*EF!$H10)*kgtoGg,('Net zero Activity data'!AU11*EF!$H10)*kgtoGg)</f>
        <v>137.49894195790617</v>
      </c>
      <c r="AC922" s="93">
        <f>IF('Net zero activities &amp; levers'!$C$12="Off",('Activity data'!AV11*EF!$H10)*kgtoGg,('Net zero Activity data'!AV11*EF!$H10)*kgtoGg)</f>
        <v>137.78717893038962</v>
      </c>
      <c r="AD922" s="93">
        <f>IF('Net zero activities &amp; levers'!$C$12="Off",('Activity data'!AW11*EF!$H10)*kgtoGg,('Net zero Activity data'!AW11*EF!$H10)*kgtoGg)</f>
        <v>137.97851546222114</v>
      </c>
      <c r="AE922" s="93">
        <f>IF('Net zero activities &amp; levers'!$C$12="Off",('Activity data'!AX11*EF!$H10)*kgtoGg,('Net zero Activity data'!AX11*EF!$H10)*kgtoGg)</f>
        <v>138.1892814696532</v>
      </c>
      <c r="AF922" s="93">
        <f>IF('Net zero activities &amp; levers'!$C$12="Off",('Activity data'!AY11*EF!$H10)*kgtoGg,('Net zero Activity data'!AY11*EF!$H10)*kgtoGg)</f>
        <v>138.41857163759772</v>
      </c>
      <c r="AG922" s="93">
        <f>IF('Net zero activities &amp; levers'!$C$12="Off",('Activity data'!AZ11*EF!$H10)*kgtoGg,('Net zero Activity data'!AZ11*EF!$H10)*kgtoGg)</f>
        <v>138.66862562733903</v>
      </c>
      <c r="AH922" s="93">
        <f>IF('Net zero activities &amp; levers'!$C$12="Off",('Activity data'!BA11*EF!$H10)*kgtoGg,('Net zero Activity data'!BA11*EF!$H10)*kgtoGg)</f>
        <v>138.93233782317995</v>
      </c>
      <c r="AI922" s="93">
        <f>IF('Net zero activities &amp; levers'!$C$12="Off",('Activity data'!BB11*EF!$H10)*kgtoGg,('Net zero Activity data'!BB11*EF!$H10)*kgtoGg)</f>
        <v>139.09908449268423</v>
      </c>
      <c r="AJ922" s="93">
        <f>IF('Net zero activities &amp; levers'!$C$12="Off",('Activity data'!BC11*EF!$H10)*kgtoGg,('Net zero Activity data'!BC11*EF!$H10)*kgtoGg)</f>
        <v>139.28285549492142</v>
      </c>
      <c r="AK922" s="93">
        <f>IF('Net zero activities &amp; levers'!$C$12="Off",('Activity data'!BD11*EF!$H10)*kgtoGg,('Net zero Activity data'!BD11*EF!$H10)*kgtoGg)</f>
        <v>139.47717572353361</v>
      </c>
      <c r="AL922" s="93">
        <f>IF('Net zero activities &amp; levers'!$C$12="Off",('Activity data'!BE11*EF!$H10)*kgtoGg,('Net zero Activity data'!BE11*EF!$H10)*kgtoGg)</f>
        <v>139.68454502725515</v>
      </c>
      <c r="AM922" s="93">
        <f>IF('Net zero activities &amp; levers'!$C$12="Off",('Activity data'!BF11*EF!$H10)*kgtoGg,('Net zero Activity data'!BF11*EF!$H10)*kgtoGg)</f>
        <v>139.90462964378</v>
      </c>
      <c r="AN922" s="93">
        <f>IF('Net zero activities &amp; levers'!$C$12="Off",('Activity data'!BG11*EF!$H10)*kgtoGg,('Net zero Activity data'!BG11*EF!$H10)*kgtoGg)</f>
        <v>140.03216415496829</v>
      </c>
      <c r="AO922" s="93">
        <f>IF('Net zero activities &amp; levers'!$C$12="Off",('Activity data'!BH11*EF!$H10)*kgtoGg,('Net zero Activity data'!BH11*EF!$H10)*kgtoGg)</f>
        <v>140.16860884449162</v>
      </c>
      <c r="AP922" s="93">
        <f>IF('Net zero activities &amp; levers'!$C$12="Off",('Activity data'!BI11*EF!$H10)*kgtoGg,('Net zero Activity data'!BI11*EF!$H10)*kgtoGg)</f>
        <v>140.3166670904786</v>
      </c>
      <c r="AQ922" s="93">
        <f>IF('Net zero activities &amp; levers'!$C$12="Off",('Activity data'!BJ11*EF!$H10)*kgtoGg,('Net zero Activity data'!BJ11*EF!$H10)*kgtoGg)</f>
        <v>140.47615285754415</v>
      </c>
      <c r="AR922" s="93">
        <f>IF('Net zero activities &amp; levers'!$C$12="Off",('Activity data'!BK11*EF!$H10)*kgtoGg,('Net zero Activity data'!BK11*EF!$H10)*kgtoGg)</f>
        <v>140.64691103050956</v>
      </c>
      <c r="AS922" s="93">
        <f>IF('Net zero activities &amp; levers'!$C$12="Off",('Activity data'!BL11*EF!$H10)*kgtoGg,('Net zero Activity data'!BL11*EF!$H10)*kgtoGg)</f>
        <v>140.71966772636441</v>
      </c>
      <c r="AT922" s="93">
        <f>IF('Net zero activities &amp; levers'!$C$12="Off",('Activity data'!BM11*EF!$H10)*kgtoGg,('Net zero Activity data'!BM11*EF!$H10)*kgtoGg)</f>
        <v>140.76491791548446</v>
      </c>
      <c r="AU922" s="93">
        <f>IF('Net zero activities &amp; levers'!$C$12="Off",('Activity data'!BN11*EF!$H10)*kgtoGg,('Net zero Activity data'!BN11*EF!$H10)*kgtoGg)</f>
        <v>140.81301220823124</v>
      </c>
      <c r="AV922" s="93">
        <f>IF('Net zero activities &amp; levers'!$C$12="Off",('Activity data'!BO11*EF!$H10)*kgtoGg,('Net zero Activity data'!BO11*EF!$H10)*kgtoGg)</f>
        <v>140.87088220657802</v>
      </c>
      <c r="AW922" s="93">
        <f>IF('Net zero activities &amp; levers'!$C$12="Off",('Activity data'!BP11*EF!$H10)*kgtoGg,('Net zero Activity data'!BP11*EF!$H10)*kgtoGg)</f>
        <v>140.93494720928268</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14.660024134711691</v>
      </c>
      <c r="T923" s="93">
        <f>IF('Net zero activities &amp; levers'!$C$12="Off",('Activity data'!AM12*EF!$H11)*kgtoGg,('Net zero Activity data'!AM12*EF!$H11)*kgtoGg)</f>
        <v>14.682130536791275</v>
      </c>
      <c r="U923" s="93">
        <f>IF('Net zero activities &amp; levers'!$C$12="Off",('Activity data'!AN12*EF!$H11)*kgtoGg,('Net zero Activity data'!AN12*EF!$H11)*kgtoGg)</f>
        <v>14.706796421315655</v>
      </c>
      <c r="V923" s="93">
        <f>IF('Net zero activities &amp; levers'!$C$12="Off",('Activity data'!AO12*EF!$H11)*kgtoGg,('Net zero Activity data'!AO12*EF!$H11)*kgtoGg)</f>
        <v>14.734592033062341</v>
      </c>
      <c r="W923" s="93">
        <f>IF('Net zero activities &amp; levers'!$C$12="Off",('Activity data'!AP12*EF!$H11)*kgtoGg,('Net zero Activity data'!AP12*EF!$H11)*kgtoGg)</f>
        <v>14.765824864431863</v>
      </c>
      <c r="X923" s="93">
        <f>IF('Net zero activities &amp; levers'!$C$12="Off",('Activity data'!AQ12*EF!$H11)*kgtoGg,('Net zero Activity data'!AQ12*EF!$H11)*kgtoGg)</f>
        <v>14.800389991258912</v>
      </c>
      <c r="Y923" s="93">
        <f>IF('Net zero activities &amp; levers'!$C$12="Off",('Activity data'!AR12*EF!$H11)*kgtoGg,('Net zero Activity data'!AR12*EF!$H11)*kgtoGg)</f>
        <v>14.821688338045018</v>
      </c>
      <c r="Z923" s="93">
        <f>IF('Net zero activities &amp; levers'!$C$12="Off",('Activity data'!AS12*EF!$H11)*kgtoGg,('Net zero Activity data'!AS12*EF!$H11)*kgtoGg)</f>
        <v>14.845770583376622</v>
      </c>
      <c r="AA923" s="93">
        <f>IF('Net zero activities &amp; levers'!$C$12="Off",('Activity data'!AT12*EF!$H11)*kgtoGg,('Net zero Activity data'!AT12*EF!$H11)*kgtoGg)</f>
        <v>14.872262773766565</v>
      </c>
      <c r="AB923" s="93">
        <f>IF('Net zero activities &amp; levers'!$C$12="Off",('Activity data'!AU12*EF!$H11)*kgtoGg,('Net zero Activity data'!AU12*EF!$H11)*kgtoGg)</f>
        <v>14.901285058998642</v>
      </c>
      <c r="AC923" s="93">
        <f>IF('Net zero activities &amp; levers'!$C$12="Off",('Activity data'!AV12*EF!$H11)*kgtoGg,('Net zero Activity data'!AV12*EF!$H11)*kgtoGg)</f>
        <v>14.932522399667294</v>
      </c>
      <c r="AD923" s="93">
        <f>IF('Net zero activities &amp; levers'!$C$12="Off",('Activity data'!AW12*EF!$H11)*kgtoGg,('Net zero Activity data'!AW12*EF!$H11)*kgtoGg)</f>
        <v>14.953258269794169</v>
      </c>
      <c r="AE923" s="93">
        <f>IF('Net zero activities &amp; levers'!$C$12="Off",('Activity data'!AX12*EF!$H11)*kgtoGg,('Net zero Activity data'!AX12*EF!$H11)*kgtoGg)</f>
        <v>14.976099786338008</v>
      </c>
      <c r="AF923" s="93">
        <f>IF('Net zero activities &amp; levers'!$C$12="Off",('Activity data'!AY12*EF!$H11)*kgtoGg,('Net zero Activity data'!AY12*EF!$H11)*kgtoGg)</f>
        <v>15.00094883684789</v>
      </c>
      <c r="AG923" s="93">
        <f>IF('Net zero activities &amp; levers'!$C$12="Off",('Activity data'!AZ12*EF!$H11)*kgtoGg,('Net zero Activity data'!AZ12*EF!$H11)*kgtoGg)</f>
        <v>15.028048141964115</v>
      </c>
      <c r="AH923" s="93">
        <f>IF('Net zero activities &amp; levers'!$C$12="Off",('Activity data'!BA12*EF!$H11)*kgtoGg,('Net zero Activity data'!BA12*EF!$H11)*kgtoGg)</f>
        <v>15.056627638997357</v>
      </c>
      <c r="AI923" s="93">
        <f>IF('Net zero activities &amp; levers'!$C$12="Off",('Activity data'!BB12*EF!$H11)*kgtoGg,('Net zero Activity data'!BB12*EF!$H11)*kgtoGg)</f>
        <v>15.074698611904788</v>
      </c>
      <c r="AJ923" s="93">
        <f>IF('Net zero activities &amp; levers'!$C$12="Off",('Activity data'!BC12*EF!$H11)*kgtoGg,('Net zero Activity data'!BC12*EF!$H11)*kgtoGg)</f>
        <v>15.094614576718195</v>
      </c>
      <c r="AK923" s="93">
        <f>IF('Net zero activities &amp; levers'!$C$12="Off",('Activity data'!BD12*EF!$H11)*kgtoGg,('Net zero Activity data'!BD12*EF!$H11)*kgtoGg)</f>
        <v>15.115673801451477</v>
      </c>
      <c r="AL923" s="93">
        <f>IF('Net zero activities &amp; levers'!$C$12="Off",('Activity data'!BE12*EF!$H11)*kgtoGg,('Net zero Activity data'!BE12*EF!$H11)*kgtoGg)</f>
        <v>15.138147204251819</v>
      </c>
      <c r="AM923" s="93">
        <f>IF('Net zero activities &amp; levers'!$C$12="Off",('Activity data'!BF12*EF!$H11)*kgtoGg,('Net zero Activity data'!BF12*EF!$H11)*kgtoGg)</f>
        <v>15.161998614024419</v>
      </c>
      <c r="AN923" s="93">
        <f>IF('Net zero activities &amp; levers'!$C$12="Off",('Activity data'!BG12*EF!$H11)*kgtoGg,('Net zero Activity data'!BG12*EF!$H11)*kgtoGg)</f>
        <v>15.175820015694976</v>
      </c>
      <c r="AO923" s="93">
        <f>IF('Net zero activities &amp; levers'!$C$12="Off",('Activity data'!BH12*EF!$H11)*kgtoGg,('Net zero Activity data'!BH12*EF!$H11)*kgtoGg)</f>
        <v>15.190607047394435</v>
      </c>
      <c r="AP923" s="93">
        <f>IF('Net zero activities &amp; levers'!$C$12="Off",('Activity data'!BI12*EF!$H11)*kgtoGg,('Net zero Activity data'!BI12*EF!$H11)*kgtoGg)</f>
        <v>15.206652684527141</v>
      </c>
      <c r="AQ923" s="93">
        <f>IF('Net zero activities &amp; levers'!$C$12="Off",('Activity data'!BJ12*EF!$H11)*kgtoGg,('Net zero Activity data'!BJ12*EF!$H11)*kgtoGg)</f>
        <v>15.223936765728466</v>
      </c>
      <c r="AR923" s="93">
        <f>IF('Net zero activities &amp; levers'!$C$12="Off",('Activity data'!BK12*EF!$H11)*kgtoGg,('Net zero Activity data'!BK12*EF!$H11)*kgtoGg)</f>
        <v>15.242442480574551</v>
      </c>
      <c r="AS923" s="93">
        <f>IF('Net zero activities &amp; levers'!$C$12="Off",('Activity data'!BL12*EF!$H11)*kgtoGg,('Net zero Activity data'!BL12*EF!$H11)*kgtoGg)</f>
        <v>15.250327401356088</v>
      </c>
      <c r="AT923" s="93">
        <f>IF('Net zero activities &amp; levers'!$C$12="Off",('Activity data'!BM12*EF!$H11)*kgtoGg,('Net zero Activity data'!BM12*EF!$H11)*kgtoGg)</f>
        <v>15.255231337033344</v>
      </c>
      <c r="AU923" s="93">
        <f>IF('Net zero activities &amp; levers'!$C$12="Off",('Activity data'!BN12*EF!$H11)*kgtoGg,('Net zero Activity data'!BN12*EF!$H11)*kgtoGg)</f>
        <v>15.260443499074196</v>
      </c>
      <c r="AV923" s="93">
        <f>IF('Net zero activities &amp; levers'!$C$12="Off",('Activity data'!BO12*EF!$H11)*kgtoGg,('Net zero Activity data'!BO12*EF!$H11)*kgtoGg)</f>
        <v>15.266715091636653</v>
      </c>
      <c r="AW923" s="93">
        <f>IF('Net zero activities &amp; levers'!$C$12="Off",('Activity data'!BP12*EF!$H11)*kgtoGg,('Net zero Activity data'!BP12*EF!$H11)*kgtoGg)</f>
        <v>15.273658060462553</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15.74379363900659</v>
      </c>
      <c r="T924" s="27">
        <f t="shared" si="329"/>
        <v>15.789177564335771</v>
      </c>
      <c r="U924" s="27">
        <f t="shared" si="329"/>
        <v>15.837421522718094</v>
      </c>
      <c r="V924" s="27">
        <f t="shared" si="329"/>
        <v>15.889528936231425</v>
      </c>
      <c r="W924" s="27">
        <f t="shared" si="329"/>
        <v>15.946058209850227</v>
      </c>
      <c r="X924" s="27">
        <f t="shared" si="329"/>
        <v>16.006888945182933</v>
      </c>
      <c r="Y924" s="27">
        <f t="shared" si="329"/>
        <v>16.045374657831026</v>
      </c>
      <c r="Z924" s="27">
        <f t="shared" si="329"/>
        <v>16.087479117910242</v>
      </c>
      <c r="AA924" s="27">
        <f t="shared" ref="L924:AW927" si="330">AA1387</f>
        <v>16.132634899984698</v>
      </c>
      <c r="AB924" s="27">
        <f t="shared" si="330"/>
        <v>16.181064068128425</v>
      </c>
      <c r="AC924" s="27">
        <f t="shared" si="330"/>
        <v>16.232289068961919</v>
      </c>
      <c r="AD924" s="27">
        <f t="shared" si="330"/>
        <v>16.266107359963815</v>
      </c>
      <c r="AE924" s="27">
        <f t="shared" si="330"/>
        <v>16.302674719379858</v>
      </c>
      <c r="AF924" s="27">
        <f t="shared" si="330"/>
        <v>16.341852027594634</v>
      </c>
      <c r="AG924" s="27">
        <f t="shared" si="330"/>
        <v>16.384037805485768</v>
      </c>
      <c r="AH924" s="27">
        <f t="shared" si="330"/>
        <v>16.428027256604828</v>
      </c>
      <c r="AI924" s="27">
        <f t="shared" si="330"/>
        <v>16.454953704560829</v>
      </c>
      <c r="AJ924" s="27">
        <f t="shared" si="330"/>
        <v>16.48435701608895</v>
      </c>
      <c r="AK924" s="27">
        <f t="shared" si="330"/>
        <v>16.515143013222563</v>
      </c>
      <c r="AL924" s="27">
        <f t="shared" si="330"/>
        <v>16.547747702117324</v>
      </c>
      <c r="AM924" s="27">
        <f t="shared" si="330"/>
        <v>16.582122595716356</v>
      </c>
      <c r="AN924" s="27">
        <f t="shared" si="330"/>
        <v>16.600470123477731</v>
      </c>
      <c r="AO924" s="27">
        <f t="shared" si="330"/>
        <v>16.620020877934213</v>
      </c>
      <c r="AP924" s="27">
        <f t="shared" si="330"/>
        <v>16.641237794269543</v>
      </c>
      <c r="AQ924" s="27">
        <f t="shared" si="330"/>
        <v>16.664093670955594</v>
      </c>
      <c r="AR924" s="27">
        <f t="shared" si="330"/>
        <v>16.688566019350009</v>
      </c>
      <c r="AS924" s="27">
        <f t="shared" si="330"/>
        <v>16.696331381272817</v>
      </c>
      <c r="AT924" s="27">
        <f t="shared" si="330"/>
        <v>16.699285630129914</v>
      </c>
      <c r="AU924" s="27">
        <f t="shared" si="330"/>
        <v>16.702534642083243</v>
      </c>
      <c r="AV924" s="27">
        <f t="shared" si="330"/>
        <v>16.707242014459261</v>
      </c>
      <c r="AW924" s="27">
        <f t="shared" si="330"/>
        <v>16.712811774495297</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23.299199623740702</v>
      </c>
      <c r="T925" s="27">
        <f t="shared" si="330"/>
        <v>23.366363177849646</v>
      </c>
      <c r="U925" s="27">
        <f t="shared" si="330"/>
        <v>23.43775928750166</v>
      </c>
      <c r="V925" s="27">
        <f t="shared" si="330"/>
        <v>23.514872914443256</v>
      </c>
      <c r="W925" s="27">
        <f t="shared" si="330"/>
        <v>23.598530440756761</v>
      </c>
      <c r="X925" s="27">
        <f t="shared" si="330"/>
        <v>23.688553689172828</v>
      </c>
      <c r="Y925" s="27">
        <f t="shared" si="330"/>
        <v>23.745508596116498</v>
      </c>
      <c r="Z925" s="27">
        <f t="shared" si="330"/>
        <v>23.807818878055468</v>
      </c>
      <c r="AA925" s="27">
        <f t="shared" si="330"/>
        <v>23.874644803549824</v>
      </c>
      <c r="AB925" s="27">
        <f t="shared" si="330"/>
        <v>23.946315004650327</v>
      </c>
      <c r="AC925" s="27">
        <f t="shared" si="330"/>
        <v>24.022122751341634</v>
      </c>
      <c r="AD925" s="27">
        <f t="shared" si="330"/>
        <v>24.072170353022251</v>
      </c>
      <c r="AE925" s="27">
        <f t="shared" si="330"/>
        <v>24.126286293962728</v>
      </c>
      <c r="AF925" s="27">
        <f t="shared" si="330"/>
        <v>24.184264691402795</v>
      </c>
      <c r="AG925" s="27">
        <f t="shared" si="330"/>
        <v>24.246695315362018</v>
      </c>
      <c r="AH925" s="27">
        <f t="shared" si="330"/>
        <v>24.311795190681927</v>
      </c>
      <c r="AI925" s="27">
        <f t="shared" si="330"/>
        <v>24.351643571603976</v>
      </c>
      <c r="AJ925" s="27">
        <f t="shared" si="330"/>
        <v>24.395157456541803</v>
      </c>
      <c r="AK925" s="27">
        <f t="shared" si="330"/>
        <v>24.440717574343065</v>
      </c>
      <c r="AL925" s="27">
        <f t="shared" si="330"/>
        <v>24.488969169393634</v>
      </c>
      <c r="AM925" s="27">
        <f t="shared" si="330"/>
        <v>24.539840485823007</v>
      </c>
      <c r="AN925" s="27">
        <f t="shared" si="330"/>
        <v>24.566992944862818</v>
      </c>
      <c r="AO925" s="27">
        <f t="shared" si="330"/>
        <v>24.595926055987174</v>
      </c>
      <c r="AP925" s="27">
        <f t="shared" si="330"/>
        <v>24.627324915781191</v>
      </c>
      <c r="AQ925" s="27">
        <f t="shared" si="330"/>
        <v>24.66114926877351</v>
      </c>
      <c r="AR925" s="27">
        <f t="shared" si="330"/>
        <v>24.697365834080266</v>
      </c>
      <c r="AS925" s="27">
        <f t="shared" si="330"/>
        <v>24.708857773173129</v>
      </c>
      <c r="AT925" s="27">
        <f t="shared" si="330"/>
        <v>24.71322975844161</v>
      </c>
      <c r="AU925" s="27">
        <f t="shared" si="330"/>
        <v>24.718037962856389</v>
      </c>
      <c r="AV925" s="27">
        <f t="shared" si="330"/>
        <v>24.72500439110151</v>
      </c>
      <c r="AW925" s="27">
        <f t="shared" si="330"/>
        <v>24.733247064621722</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5.2888001747321844</v>
      </c>
      <c r="T926" s="27">
        <f t="shared" si="330"/>
        <v>5.3549104933648488</v>
      </c>
      <c r="U926" s="27">
        <f t="shared" si="330"/>
        <v>5.3864074181281323</v>
      </c>
      <c r="V926" s="27">
        <f t="shared" si="330"/>
        <v>5.4084520023376257</v>
      </c>
      <c r="W926" s="27">
        <f t="shared" si="330"/>
        <v>5.4367019980088367</v>
      </c>
      <c r="X926" s="27">
        <f t="shared" si="330"/>
        <v>5.4730522028178319</v>
      </c>
      <c r="Y926" s="27">
        <f t="shared" si="330"/>
        <v>5.5183413325460924</v>
      </c>
      <c r="Z926" s="27">
        <f t="shared" si="330"/>
        <v>5.5691056579484624</v>
      </c>
      <c r="AA926" s="27">
        <f t="shared" si="330"/>
        <v>5.6177871904602759</v>
      </c>
      <c r="AB926" s="27">
        <f t="shared" si="330"/>
        <v>5.6715084141713676</v>
      </c>
      <c r="AC926" s="27">
        <f t="shared" si="330"/>
        <v>5.7238215564317478</v>
      </c>
      <c r="AD926" s="27">
        <f t="shared" si="330"/>
        <v>5.7951448499816118</v>
      </c>
      <c r="AE926" s="27">
        <f t="shared" si="330"/>
        <v>5.8708152391256094</v>
      </c>
      <c r="AF926" s="27">
        <f t="shared" si="330"/>
        <v>5.9502777911979985</v>
      </c>
      <c r="AG926" s="27">
        <f t="shared" si="330"/>
        <v>6.0428511203152757</v>
      </c>
      <c r="AH926" s="27">
        <f t="shared" si="330"/>
        <v>6.1276763008750397</v>
      </c>
      <c r="AI926" s="27">
        <f t="shared" si="330"/>
        <v>6.2240584028338324</v>
      </c>
      <c r="AJ926" s="27">
        <f t="shared" si="330"/>
        <v>6.3299559561580176</v>
      </c>
      <c r="AK926" s="27">
        <f t="shared" si="330"/>
        <v>6.4264327438871129</v>
      </c>
      <c r="AL926" s="27">
        <f t="shared" si="330"/>
        <v>6.5229450618536617</v>
      </c>
      <c r="AM926" s="27">
        <f t="shared" si="330"/>
        <v>6.6198156764753957</v>
      </c>
      <c r="AN926" s="27">
        <f t="shared" si="330"/>
        <v>6.7277615297054645</v>
      </c>
      <c r="AO926" s="27">
        <f t="shared" si="330"/>
        <v>6.82889575833455</v>
      </c>
      <c r="AP926" s="27">
        <f t="shared" si="330"/>
        <v>6.932846561035845</v>
      </c>
      <c r="AQ926" s="27">
        <f t="shared" si="330"/>
        <v>7.0400892153101466</v>
      </c>
      <c r="AR926" s="27">
        <f t="shared" si="330"/>
        <v>7.1511154926757348</v>
      </c>
      <c r="AS926" s="27">
        <f t="shared" si="330"/>
        <v>7.2676936564330177</v>
      </c>
      <c r="AT926" s="27">
        <f t="shared" si="330"/>
        <v>7.2719835334173766</v>
      </c>
      <c r="AU926" s="27">
        <f t="shared" si="330"/>
        <v>7.2589495808630424</v>
      </c>
      <c r="AV926" s="27">
        <f t="shared" si="330"/>
        <v>7.2508321439605989</v>
      </c>
      <c r="AW926" s="27">
        <f t="shared" si="330"/>
        <v>7.2374038316981046</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1.531675788558454</v>
      </c>
      <c r="T928" s="93">
        <f>IF('Net zero activities &amp; levers'!$C$12="Off",('Activity data'!AM17*EF!$H16)*kgtoGg,('Net zero Activity data'!AM17*EF!$H16)*kgtoGg)</f>
        <v>1.5509969062237812</v>
      </c>
      <c r="U928" s="93">
        <f>IF('Net zero activities &amp; levers'!$C$12="Off",('Activity data'!AN17*EF!$H16)*kgtoGg,('Net zero Activity data'!AN17*EF!$H16)*kgtoGg)</f>
        <v>1.5506767661897198</v>
      </c>
      <c r="V928" s="93">
        <f>IF('Net zero activities &amp; levers'!$C$12="Off",('Activity data'!AO17*EF!$H16)*kgtoGg,('Net zero Activity data'!AO17*EF!$H16)*kgtoGg)</f>
        <v>1.5454789101997239</v>
      </c>
      <c r="W928" s="93">
        <f>IF('Net zero activities &amp; levers'!$C$12="Off",('Activity data'!AP17*EF!$H16)*kgtoGg,('Net zero Activity data'!AP17*EF!$H16)*kgtoGg)</f>
        <v>1.544237667180592</v>
      </c>
      <c r="X928" s="93">
        <f>IF('Net zero activities &amp; levers'!$C$12="Off",('Activity data'!AQ17*EF!$H16)*kgtoGg,('Net zero Activity data'!AQ17*EF!$H16)*kgtoGg)</f>
        <v>1.5478449437228776</v>
      </c>
      <c r="Y928" s="93">
        <f>IF('Net zero activities &amp; levers'!$C$12="Off",('Activity data'!AR17*EF!$H16)*kgtoGg,('Net zero Activity data'!AR17*EF!$H16)*kgtoGg)</f>
        <v>1.5541547190586729</v>
      </c>
      <c r="Z928" s="93">
        <f>IF('Net zero activities &amp; levers'!$C$12="Off",('Activity data'!AS17*EF!$H16)*kgtoGg,('Net zero Activity data'!AS17*EF!$H16)*kgtoGg)</f>
        <v>1.5635202729114777</v>
      </c>
      <c r="AA928" s="93">
        <f>IF('Net zero activities &amp; levers'!$C$12="Off",('Activity data'!AT17*EF!$H16)*kgtoGg,('Net zero Activity data'!AT17*EF!$H16)*kgtoGg)</f>
        <v>1.5717954090973836</v>
      </c>
      <c r="AB928" s="93">
        <f>IF('Net zero activities &amp; levers'!$C$12="Off",('Activity data'!AU17*EF!$H16)*kgtoGg,('Net zero Activity data'!AU17*EF!$H16)*kgtoGg)</f>
        <v>1.5827536033482281</v>
      </c>
      <c r="AC928" s="93">
        <f>IF('Net zero activities &amp; levers'!$C$12="Off",('Activity data'!AV17*EF!$H16)*kgtoGg,('Net zero Activity data'!AV17*EF!$H16)*kgtoGg)</f>
        <v>1.5929304999956655</v>
      </c>
      <c r="AD928" s="93">
        <f>IF('Net zero activities &amp; levers'!$C$12="Off",('Activity data'!AW17*EF!$H16)*kgtoGg,('Net zero Activity data'!AW17*EF!$H16)*kgtoGg)</f>
        <v>1.6108800730615591</v>
      </c>
      <c r="AE928" s="93">
        <f>IF('Net zero activities &amp; levers'!$C$12="Off",('Activity data'!AX17*EF!$H16)*kgtoGg,('Net zero Activity data'!AX17*EF!$H16)*kgtoGg)</f>
        <v>1.6307409732214615</v>
      </c>
      <c r="AF928" s="93">
        <f>IF('Net zero activities &amp; levers'!$C$12="Off",('Activity data'!AY17*EF!$H16)*kgtoGg,('Net zero Activity data'!AY17*EF!$H16)*kgtoGg)</f>
        <v>1.6521566099106721</v>
      </c>
      <c r="AG928" s="93">
        <f>IF('Net zero activities &amp; levers'!$C$12="Off",('Activity data'!AZ17*EF!$H16)*kgtoGg,('Net zero Activity data'!AZ17*EF!$H16)*kgtoGg)</f>
        <v>1.6797121914547875</v>
      </c>
      <c r="AH928" s="93">
        <f>IF('Net zero activities &amp; levers'!$C$12="Off",('Activity data'!BA17*EF!$H16)*kgtoGg,('Net zero Activity data'!BA17*EF!$H16)*kgtoGg)</f>
        <v>1.7029021534438327</v>
      </c>
      <c r="AI928" s="93">
        <f>IF('Net zero activities &amp; levers'!$C$12="Off",('Activity data'!BB17*EF!$H16)*kgtoGg,('Net zero Activity data'!BB17*EF!$H16)*kgtoGg)</f>
        <v>1.7292757097784488</v>
      </c>
      <c r="AJ928" s="93">
        <f>IF('Net zero activities &amp; levers'!$C$12="Off",('Activity data'!BC17*EF!$H16)*kgtoGg,('Net zero Activity data'!BC17*EF!$H16)*kgtoGg)</f>
        <v>1.7595948834600084</v>
      </c>
      <c r="AK928" s="93">
        <f>IF('Net zero activities &amp; levers'!$C$12="Off",('Activity data'!BD17*EF!$H16)*kgtoGg,('Net zero Activity data'!BD17*EF!$H16)*kgtoGg)</f>
        <v>1.7846861220344088</v>
      </c>
      <c r="AL928" s="93">
        <f>IF('Net zero activities &amp; levers'!$C$12="Off",('Activity data'!BE17*EF!$H16)*kgtoGg,('Net zero Activity data'!BE17*EF!$H16)*kgtoGg)</f>
        <v>1.8091664404595389</v>
      </c>
      <c r="AM928" s="93">
        <f>IF('Net zero activities &amp; levers'!$C$12="Off",('Activity data'!BF17*EF!$H16)*kgtoGg,('Net zero Activity data'!BF17*EF!$H16)*kgtoGg)</f>
        <v>1.8331907504895764</v>
      </c>
      <c r="AN928" s="93">
        <f>IF('Net zero activities &amp; levers'!$C$12="Off",('Activity data'!BG17*EF!$H16)*kgtoGg,('Net zero Activity data'!BG17*EF!$H16)*kgtoGg)</f>
        <v>1.8597044420320308</v>
      </c>
      <c r="AO928" s="93">
        <f>IF('Net zero activities &amp; levers'!$C$12="Off",('Activity data'!BH17*EF!$H16)*kgtoGg,('Net zero Activity data'!BH17*EF!$H16)*kgtoGg)</f>
        <v>1.882330973166122</v>
      </c>
      <c r="AP928" s="93">
        <f>IF('Net zero activities &amp; levers'!$C$12="Off",('Activity data'!BI17*EF!$H16)*kgtoGg,('Net zero Activity data'!BI17*EF!$H16)*kgtoGg)</f>
        <v>1.9055114819391912</v>
      </c>
      <c r="AQ928" s="93">
        <f>IF('Net zero activities &amp; levers'!$C$12="Off",('Activity data'!BJ17*EF!$H16)*kgtoGg,('Net zero Activity data'!BJ17*EF!$H16)*kgtoGg)</f>
        <v>1.929416392805523</v>
      </c>
      <c r="AR928" s="93">
        <f>IF('Net zero activities &amp; levers'!$C$12="Off",('Activity data'!BK17*EF!$H16)*kgtoGg,('Net zero Activity data'!BK17*EF!$H16)*kgtoGg)</f>
        <v>1.9542139795969686</v>
      </c>
      <c r="AS928" s="93">
        <f>IF('Net zero activities &amp; levers'!$C$12="Off",('Activity data'!BL17*EF!$H16)*kgtoGg,('Net zero Activity data'!BL17*EF!$H16)*kgtoGg)</f>
        <v>1.9784975867023906</v>
      </c>
      <c r="AT928" s="93">
        <f>IF('Net zero activities &amp; levers'!$C$12="Off",('Activity data'!BM17*EF!$H16)*kgtoGg,('Net zero Activity data'!BM17*EF!$H16)*kgtoGg)</f>
        <v>1.954019421357523</v>
      </c>
      <c r="AU928" s="93">
        <f>IF('Net zero activities &amp; levers'!$C$12="Off",('Activity data'!BN17*EF!$H16)*kgtoGg,('Net zero Activity data'!BN17*EF!$H16)*kgtoGg)</f>
        <v>1.9226171209422818</v>
      </c>
      <c r="AV928" s="93">
        <f>IF('Net zero activities &amp; levers'!$C$12="Off",('Activity data'!BO17*EF!$H16)*kgtoGg,('Net zero Activity data'!BO17*EF!$H16)*kgtoGg)</f>
        <v>1.8937902246599378</v>
      </c>
      <c r="AW928" s="93">
        <f>IF('Net zero activities &amp; levers'!$C$12="Off",('Activity data'!BP17*EF!$H16)*kgtoGg,('Net zero Activity data'!BP17*EF!$H16)*kgtoGg)</f>
        <v>1.8632470082492709</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0.21223148573110692</v>
      </c>
      <c r="T929" s="93">
        <f>IF('Net zero activities &amp; levers'!$C$12="Off",('Activity data'!AM18*EF!$H17)*kgtoGg,('Net zero Activity data'!AM18*EF!$H17)*kgtoGg)</f>
        <v>0.21490865118526423</v>
      </c>
      <c r="U929" s="93">
        <f>IF('Net zero activities &amp; levers'!$C$12="Off",('Activity data'!AN18*EF!$H17)*kgtoGg,('Net zero Activity data'!AN18*EF!$H17)*kgtoGg)</f>
        <v>0.21486429206202268</v>
      </c>
      <c r="V929" s="93">
        <f>IF('Net zero activities &amp; levers'!$C$12="Off",('Activity data'!AO18*EF!$H17)*kgtoGg,('Net zero Activity data'!AO18*EF!$H17)*kgtoGg)</f>
        <v>0.21414406869124558</v>
      </c>
      <c r="W929" s="93">
        <f>IF('Net zero activities &amp; levers'!$C$12="Off",('Activity data'!AP18*EF!$H17)*kgtoGg,('Net zero Activity data'!AP18*EF!$H17)*kgtoGg)</f>
        <v>0.21397208004190377</v>
      </c>
      <c r="X929" s="93">
        <f>IF('Net zero activities &amp; levers'!$C$12="Off",('Activity data'!AQ18*EF!$H17)*kgtoGg,('Net zero Activity data'!AQ18*EF!$H17)*kgtoGg)</f>
        <v>0.21447191014023859</v>
      </c>
      <c r="Y929" s="93">
        <f>IF('Net zero activities &amp; levers'!$C$12="Off",('Activity data'!AR18*EF!$H17)*kgtoGg,('Net zero Activity data'!AR18*EF!$H17)*kgtoGg)</f>
        <v>0.21534620286207215</v>
      </c>
      <c r="Z929" s="93">
        <f>IF('Net zero activities &amp; levers'!$C$12="Off",('Activity data'!AS18*EF!$H17)*kgtoGg,('Net zero Activity data'!AS18*EF!$H17)*kgtoGg)</f>
        <v>0.21664390921985571</v>
      </c>
      <c r="AA929" s="93">
        <f>IF('Net zero activities &amp; levers'!$C$12="Off",('Activity data'!AT18*EF!$H17)*kgtoGg,('Net zero Activity data'!AT18*EF!$H17)*kgtoGg)</f>
        <v>0.21779052553414435</v>
      </c>
      <c r="AB929" s="93">
        <f>IF('Net zero activities &amp; levers'!$C$12="Off",('Activity data'!AU18*EF!$H17)*kgtoGg,('Net zero Activity data'!AU18*EF!$H17)*kgtoGg)</f>
        <v>0.21930891073299619</v>
      </c>
      <c r="AC929" s="93">
        <f>IF('Net zero activities &amp; levers'!$C$12="Off",('Activity data'!AV18*EF!$H17)*kgtoGg,('Net zero Activity data'!AV18*EF!$H17)*kgtoGg)</f>
        <v>0.22071903806656873</v>
      </c>
      <c r="AD929" s="93">
        <f>IF('Net zero activities &amp; levers'!$C$12="Off",('Activity data'!AW18*EF!$H17)*kgtoGg,('Net zero Activity data'!AW18*EF!$H17)*kgtoGg)</f>
        <v>0.22320616007272054</v>
      </c>
      <c r="AE929" s="93">
        <f>IF('Net zero activities &amp; levers'!$C$12="Off",('Activity data'!AX18*EF!$H17)*kgtoGg,('Net zero Activity data'!AX18*EF!$H17)*kgtoGg)</f>
        <v>0.22595811866629489</v>
      </c>
      <c r="AF929" s="93">
        <f>IF('Net zero activities &amp; levers'!$C$12="Off",('Activity data'!AY18*EF!$H17)*kgtoGg,('Net zero Activity data'!AY18*EF!$H17)*kgtoGg)</f>
        <v>0.22892550407930479</v>
      </c>
      <c r="AG929" s="93">
        <f>IF('Net zero activities &amp; levers'!$C$12="Off",('Activity data'!AZ18*EF!$H17)*kgtoGg,('Net zero Activity data'!AZ18*EF!$H17)*kgtoGg)</f>
        <v>0.23274365022679747</v>
      </c>
      <c r="AH929" s="93">
        <f>IF('Net zero activities &amp; levers'!$C$12="Off",('Activity data'!BA18*EF!$H17)*kgtoGg,('Net zero Activity data'!BA18*EF!$H17)*kgtoGg)</f>
        <v>0.23595688903604636</v>
      </c>
      <c r="AI929" s="93">
        <f>IF('Net zero activities &amp; levers'!$C$12="Off",('Activity data'!BB18*EF!$H17)*kgtoGg,('Net zero Activity data'!BB18*EF!$H17)*kgtoGg)</f>
        <v>0.2396112518501094</v>
      </c>
      <c r="AJ929" s="93">
        <f>IF('Net zero activities &amp; levers'!$C$12="Off",('Activity data'!BC18*EF!$H17)*kgtoGg,('Net zero Activity data'!BC18*EF!$H17)*kgtoGg)</f>
        <v>0.2438123258140929</v>
      </c>
      <c r="AK929" s="93">
        <f>IF('Net zero activities &amp; levers'!$C$12="Off",('Activity data'!BD18*EF!$H17)*kgtoGg,('Net zero Activity data'!BD18*EF!$H17)*kgtoGg)</f>
        <v>0.24728900859595659</v>
      </c>
      <c r="AL929" s="93">
        <f>IF('Net zero activities &amp; levers'!$C$12="Off",('Activity data'!BE18*EF!$H17)*kgtoGg,('Net zero Activity data'!BE18*EF!$H17)*kgtoGg)</f>
        <v>0.25068104128939345</v>
      </c>
      <c r="AM929" s="93">
        <f>IF('Net zero activities &amp; levers'!$C$12="Off",('Activity data'!BF18*EF!$H17)*kgtoGg,('Net zero Activity data'!BF18*EF!$H17)*kgtoGg)</f>
        <v>0.25400988871874292</v>
      </c>
      <c r="AN929" s="93">
        <f>IF('Net zero activities &amp; levers'!$C$12="Off",('Activity data'!BG18*EF!$H17)*kgtoGg,('Net zero Activity data'!BG18*EF!$H17)*kgtoGg)</f>
        <v>0.25768366889487748</v>
      </c>
      <c r="AO929" s="93">
        <f>IF('Net zero activities &amp; levers'!$C$12="Off",('Activity data'!BH18*EF!$H17)*kgtoGg,('Net zero Activity data'!BH18*EF!$H17)*kgtoGg)</f>
        <v>0.26081883780947451</v>
      </c>
      <c r="AP929" s="93">
        <f>IF('Net zero activities &amp; levers'!$C$12="Off",('Activity data'!BI18*EF!$H17)*kgtoGg,('Net zero Activity data'!BI18*EF!$H17)*kgtoGg)</f>
        <v>0.26403076676575937</v>
      </c>
      <c r="AQ929" s="93">
        <f>IF('Net zero activities &amp; levers'!$C$12="Off",('Activity data'!BJ18*EF!$H17)*kgtoGg,('Net zero Activity data'!BJ18*EF!$H17)*kgtoGg)</f>
        <v>0.26734307005300151</v>
      </c>
      <c r="AR929" s="93">
        <f>IF('Net zero activities &amp; levers'!$C$12="Off",('Activity data'!BK18*EF!$H17)*kgtoGg,('Net zero Activity data'!BK18*EF!$H17)*kgtoGg)</f>
        <v>0.27077906396673163</v>
      </c>
      <c r="AS929" s="93">
        <f>IF('Net zero activities &amp; levers'!$C$12="Off",('Activity data'!BL18*EF!$H17)*kgtoGg,('Net zero Activity data'!BL18*EF!$H17)*kgtoGg)</f>
        <v>0.2741438400201186</v>
      </c>
      <c r="AT929" s="93">
        <f>IF('Net zero activities &amp; levers'!$C$12="Off",('Activity data'!BM18*EF!$H17)*kgtoGg,('Net zero Activity data'!BM18*EF!$H17)*kgtoGg)</f>
        <v>0.27075210566098096</v>
      </c>
      <c r="AU929" s="93">
        <f>IF('Net zero activities &amp; levers'!$C$12="Off",('Activity data'!BN18*EF!$H17)*kgtoGg,('Net zero Activity data'!BN18*EF!$H17)*kgtoGg)</f>
        <v>0.26640095189705443</v>
      </c>
      <c r="AV929" s="93">
        <f>IF('Net zero activities &amp; levers'!$C$12="Off",('Activity data'!BO18*EF!$H17)*kgtoGg,('Net zero Activity data'!BO18*EF!$H17)*kgtoGg)</f>
        <v>0.26240665031396532</v>
      </c>
      <c r="AW929" s="93">
        <f>IF('Net zero activities &amp; levers'!$C$12="Off",('Activity data'!BP18*EF!$H17)*kgtoGg,('Net zero Activity data'!BP18*EF!$H17)*kgtoGg)</f>
        <v>0.2581745326254411</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7.4046195421518561</v>
      </c>
      <c r="T930" s="27">
        <f t="shared" si="331"/>
        <v>7.4833894882265142</v>
      </c>
      <c r="U930" s="27">
        <f t="shared" si="331"/>
        <v>7.5342455797617154</v>
      </c>
      <c r="V930" s="27">
        <f t="shared" si="331"/>
        <v>7.5787887199186921</v>
      </c>
      <c r="W930" s="27">
        <f t="shared" si="331"/>
        <v>7.6306973712494122</v>
      </c>
      <c r="X930" s="27">
        <f t="shared" si="331"/>
        <v>7.6917026782754139</v>
      </c>
      <c r="Y930" s="27">
        <f t="shared" si="331"/>
        <v>7.7526372365789742</v>
      </c>
      <c r="Z930" s="27">
        <f t="shared" si="331"/>
        <v>7.8202225518529671</v>
      </c>
      <c r="AA930" s="27">
        <f t="shared" ref="L930:AW932" si="332">AA1393</f>
        <v>7.887640149546697</v>
      </c>
      <c r="AB930" s="27">
        <f t="shared" si="332"/>
        <v>7.9613204880830315</v>
      </c>
      <c r="AC930" s="27">
        <f t="shared" si="332"/>
        <v>8.0353993798900643</v>
      </c>
      <c r="AD930" s="27">
        <f t="shared" si="332"/>
        <v>8.1202338720603002</v>
      </c>
      <c r="AE930" s="27">
        <f t="shared" si="332"/>
        <v>8.2106583355443536</v>
      </c>
      <c r="AF930" s="27">
        <f t="shared" si="332"/>
        <v>8.3061946320219384</v>
      </c>
      <c r="AG930" s="27">
        <f t="shared" si="332"/>
        <v>8.4155659012748671</v>
      </c>
      <c r="AH930" s="27">
        <f t="shared" si="332"/>
        <v>8.5193954449678522</v>
      </c>
      <c r="AI930" s="27">
        <f t="shared" si="332"/>
        <v>8.627306193094169</v>
      </c>
      <c r="AJ930" s="27">
        <f t="shared" si="332"/>
        <v>8.745646768527358</v>
      </c>
      <c r="AK930" s="27">
        <f t="shared" si="332"/>
        <v>8.8565885696140008</v>
      </c>
      <c r="AL930" s="27">
        <f t="shared" si="332"/>
        <v>8.9690164377539467</v>
      </c>
      <c r="AM930" s="27">
        <f t="shared" si="332"/>
        <v>9.0832375607624591</v>
      </c>
      <c r="AN930" s="27">
        <f t="shared" si="332"/>
        <v>9.2011172209463741</v>
      </c>
      <c r="AO930" s="27">
        <f t="shared" si="332"/>
        <v>9.3137200267376201</v>
      </c>
      <c r="AP930" s="27">
        <f t="shared" si="332"/>
        <v>9.430247400651222</v>
      </c>
      <c r="AQ930" s="27">
        <f t="shared" si="332"/>
        <v>9.5511807883178133</v>
      </c>
      <c r="AR930" s="27">
        <f t="shared" si="332"/>
        <v>9.6770247868368919</v>
      </c>
      <c r="AS930" s="27">
        <f t="shared" si="332"/>
        <v>9.8004676763058374</v>
      </c>
      <c r="AT930" s="27">
        <f t="shared" si="332"/>
        <v>9.8159190203362741</v>
      </c>
      <c r="AU930" s="27">
        <f t="shared" si="332"/>
        <v>9.8150974974465104</v>
      </c>
      <c r="AV930" s="27">
        <f t="shared" si="332"/>
        <v>9.8195614708241035</v>
      </c>
      <c r="AW930" s="27">
        <f t="shared" si="332"/>
        <v>9.8193330676312982</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2.1096314921444392</v>
      </c>
      <c r="T931" s="27">
        <f t="shared" si="332"/>
        <v>2.1320736389593615</v>
      </c>
      <c r="U931" s="27">
        <f t="shared" si="332"/>
        <v>2.1465629198277836</v>
      </c>
      <c r="V931" s="27">
        <f t="shared" si="332"/>
        <v>2.1592535936293507</v>
      </c>
      <c r="W931" s="27">
        <f t="shared" si="332"/>
        <v>2.1740427566563829</v>
      </c>
      <c r="X931" s="27">
        <f t="shared" si="332"/>
        <v>2.1914236249315668</v>
      </c>
      <c r="Y931" s="27">
        <f t="shared" si="332"/>
        <v>2.2087843363665458</v>
      </c>
      <c r="Z931" s="27">
        <f t="shared" si="332"/>
        <v>2.2280398982082943</v>
      </c>
      <c r="AA931" s="27">
        <f t="shared" si="332"/>
        <v>2.2472476760569431</v>
      </c>
      <c r="AB931" s="27">
        <f t="shared" si="332"/>
        <v>2.2682397556152867</v>
      </c>
      <c r="AC931" s="27">
        <f t="shared" si="332"/>
        <v>2.289345385981524</v>
      </c>
      <c r="AD931" s="27">
        <f t="shared" si="332"/>
        <v>2.3135153673402695</v>
      </c>
      <c r="AE931" s="27">
        <f t="shared" si="332"/>
        <v>2.3392779733378202</v>
      </c>
      <c r="AF931" s="27">
        <f t="shared" si="332"/>
        <v>2.36649697879038</v>
      </c>
      <c r="AG931" s="27">
        <f t="shared" si="332"/>
        <v>2.3976576714685529</v>
      </c>
      <c r="AH931" s="27">
        <f t="shared" si="332"/>
        <v>2.4272394850840642</v>
      </c>
      <c r="AI931" s="27">
        <f t="shared" si="332"/>
        <v>2.4579840643689557</v>
      </c>
      <c r="AJ931" s="27">
        <f t="shared" si="332"/>
        <v>2.4917001794659104</v>
      </c>
      <c r="AK931" s="27">
        <f t="shared" si="332"/>
        <v>2.5233083284106681</v>
      </c>
      <c r="AL931" s="27">
        <f t="shared" si="332"/>
        <v>2.5553398689742997</v>
      </c>
      <c r="AM931" s="27">
        <f t="shared" si="332"/>
        <v>2.5878823212630548</v>
      </c>
      <c r="AN931" s="27">
        <f t="shared" si="332"/>
        <v>2.6214671181579678</v>
      </c>
      <c r="AO931" s="27">
        <f t="shared" si="332"/>
        <v>2.6535484997669414</v>
      </c>
      <c r="AP931" s="27">
        <f t="shared" si="332"/>
        <v>2.6867480201886997</v>
      </c>
      <c r="AQ931" s="27">
        <f t="shared" si="332"/>
        <v>2.7212028468844967</v>
      </c>
      <c r="AR931" s="27">
        <f t="shared" si="332"/>
        <v>2.7570567433422304</v>
      </c>
      <c r="AS931" s="27">
        <f t="shared" si="332"/>
        <v>2.7922265458719244</v>
      </c>
      <c r="AT931" s="27">
        <f t="shared" si="332"/>
        <v>2.7966287493581405</v>
      </c>
      <c r="AU931" s="27">
        <f t="shared" si="332"/>
        <v>2.7963946913420741</v>
      </c>
      <c r="AV931" s="27">
        <f t="shared" si="332"/>
        <v>2.7976665107466849</v>
      </c>
      <c r="AW931" s="27">
        <f t="shared" si="332"/>
        <v>2.7976014369686593</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0.43571951838874362</v>
      </c>
      <c r="T932" s="27">
        <f t="shared" si="332"/>
        <v>0.44035467928685268</v>
      </c>
      <c r="U932" s="27">
        <f t="shared" si="332"/>
        <v>0.44334726946447206</v>
      </c>
      <c r="V932" s="27">
        <f t="shared" si="332"/>
        <v>0.44596837855268867</v>
      </c>
      <c r="W932" s="27">
        <f t="shared" si="332"/>
        <v>0.44902290585544563</v>
      </c>
      <c r="X932" s="27">
        <f t="shared" si="332"/>
        <v>0.45261271932867114</v>
      </c>
      <c r="Y932" s="27">
        <f t="shared" si="332"/>
        <v>0.45619836964414207</v>
      </c>
      <c r="Z932" s="27">
        <f t="shared" si="332"/>
        <v>0.46017537897645111</v>
      </c>
      <c r="AA932" s="27">
        <f t="shared" si="332"/>
        <v>0.46414251908821719</v>
      </c>
      <c r="AB932" s="27">
        <f t="shared" si="332"/>
        <v>0.46847818568648275</v>
      </c>
      <c r="AC932" s="27">
        <f t="shared" si="332"/>
        <v>0.47283730486569064</v>
      </c>
      <c r="AD932" s="27">
        <f t="shared" si="332"/>
        <v>0.47782932962276903</v>
      </c>
      <c r="AE932" s="27">
        <f t="shared" si="332"/>
        <v>0.48315029222666028</v>
      </c>
      <c r="AF932" s="27">
        <f t="shared" si="332"/>
        <v>0.48877205697134296</v>
      </c>
      <c r="AG932" s="27">
        <f t="shared" si="332"/>
        <v>0.49520793075164554</v>
      </c>
      <c r="AH932" s="27">
        <f t="shared" si="332"/>
        <v>0.50131770567186829</v>
      </c>
      <c r="AI932" s="27">
        <f t="shared" si="332"/>
        <v>0.50766763613553445</v>
      </c>
      <c r="AJ932" s="27">
        <f t="shared" si="332"/>
        <v>0.51463130229556664</v>
      </c>
      <c r="AK932" s="27">
        <f t="shared" si="332"/>
        <v>0.52115959289354707</v>
      </c>
      <c r="AL932" s="27">
        <f t="shared" si="332"/>
        <v>0.52777533003987098</v>
      </c>
      <c r="AM932" s="27">
        <f t="shared" si="332"/>
        <v>0.53449658998088179</v>
      </c>
      <c r="AN932" s="27">
        <f t="shared" si="332"/>
        <v>0.54143313391413539</v>
      </c>
      <c r="AO932" s="27">
        <f t="shared" si="332"/>
        <v>0.54805916514089648</v>
      </c>
      <c r="AP932" s="27">
        <f t="shared" si="332"/>
        <v>0.55491613475988966</v>
      </c>
      <c r="AQ932" s="27">
        <f t="shared" si="332"/>
        <v>0.56203237309343868</v>
      </c>
      <c r="AR932" s="27">
        <f t="shared" si="332"/>
        <v>0.5694375727954224</v>
      </c>
      <c r="AS932" s="27">
        <f t="shared" si="332"/>
        <v>0.57670148096001295</v>
      </c>
      <c r="AT932" s="27">
        <f t="shared" si="332"/>
        <v>0.57761070420113625</v>
      </c>
      <c r="AU932" s="27">
        <f t="shared" si="332"/>
        <v>0.57756236227676927</v>
      </c>
      <c r="AV932" s="27">
        <f t="shared" si="332"/>
        <v>0.57782504158380354</v>
      </c>
      <c r="AW932" s="27">
        <f t="shared" si="332"/>
        <v>0.57781160136197973</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7.615946366368484E-2</v>
      </c>
      <c r="T933" s="93">
        <f>IF('Net zero activities &amp; levers'!$C$12="Off",('Activity data'!AM8*EF!$H21)*kgtoGg,('Net zero Activity data'!AM8*EF!$H21)*kgtoGg)</f>
        <v>7.7391533409946547E-2</v>
      </c>
      <c r="U933" s="93">
        <f>IF('Net zero activities &amp; levers'!$C$12="Off",('Activity data'!AN8*EF!$H21)*kgtoGg,('Net zero Activity data'!AN8*EF!$H21)*kgtoGg)</f>
        <v>7.7658293559970212E-2</v>
      </c>
      <c r="V933" s="93">
        <f>IF('Net zero activities &amp; levers'!$C$12="Off",('Activity data'!AO8*EF!$H21)*kgtoGg,('Net zero Activity data'!AO8*EF!$H21)*kgtoGg)</f>
        <v>7.7675252172538387E-2</v>
      </c>
      <c r="W933" s="93">
        <f>IF('Net zero activities &amp; levers'!$C$12="Off",('Activity data'!AP8*EF!$H21)*kgtoGg,('Net zero Activity data'!AP8*EF!$H21)*kgtoGg)</f>
        <v>7.7873458630094372E-2</v>
      </c>
      <c r="X933" s="93">
        <f>IF('Net zero activities &amp; levers'!$C$12="Off",('Activity data'!AQ8*EF!$H21)*kgtoGg,('Net zero Activity data'!AQ8*EF!$H21)*kgtoGg)</f>
        <v>7.8298102464037178E-2</v>
      </c>
      <c r="Y933" s="93">
        <f>IF('Net zero activities &amp; levers'!$C$12="Off",('Activity data'!AR8*EF!$H21)*kgtoGg,('Net zero Activity data'!AR8*EF!$H21)*kgtoGg)</f>
        <v>7.8819552468321966E-2</v>
      </c>
      <c r="Z933" s="93">
        <f>IF('Net zero activities &amp; levers'!$C$12="Off",('Activity data'!AS8*EF!$H21)*kgtoGg,('Net zero Activity data'!AS8*EF!$H21)*kgtoGg)</f>
        <v>7.9482676581567518E-2</v>
      </c>
      <c r="AA933" s="93">
        <f>IF('Net zero activities &amp; levers'!$C$12="Off",('Activity data'!AT8*EF!$H21)*kgtoGg,('Net zero Activity data'!AT8*EF!$H21)*kgtoGg)</f>
        <v>8.0084749931794041E-2</v>
      </c>
      <c r="AB933" s="93">
        <f>IF('Net zero activities &amp; levers'!$C$12="Off",('Activity data'!AU8*EF!$H21)*kgtoGg,('Net zero Activity data'!AU8*EF!$H21)*kgtoGg)</f>
        <v>8.0811462799247516E-2</v>
      </c>
      <c r="AC933" s="93">
        <f>IF('Net zero activities &amp; levers'!$C$12="Off",('Activity data'!AV8*EF!$H21)*kgtoGg,('Net zero Activity data'!AV8*EF!$H21)*kgtoGg)</f>
        <v>8.14929836859066E-2</v>
      </c>
      <c r="AD933" s="93">
        <f>IF('Net zero activities &amp; levers'!$C$12="Off",('Activity data'!AW8*EF!$H21)*kgtoGg,('Net zero Activity data'!AW8*EF!$H21)*kgtoGg)</f>
        <v>8.183793215244331E-2</v>
      </c>
      <c r="AE933" s="93">
        <f>IF('Net zero activities &amp; levers'!$C$12="Off",('Activity data'!AX8*EF!$H21)*kgtoGg,('Net zero Activity data'!AX8*EF!$H21)*kgtoGg)</f>
        <v>8.2241131726828398E-2</v>
      </c>
      <c r="AF933" s="93">
        <f>IF('Net zero activities &amp; levers'!$C$12="Off",('Activity data'!AY8*EF!$H21)*kgtoGg,('Net zero Activity data'!AY8*EF!$H21)*kgtoGg)</f>
        <v>8.2682741716636352E-2</v>
      </c>
      <c r="AG933" s="93">
        <f>IF('Net zero activities &amp; levers'!$C$12="Off",('Activity data'!AZ8*EF!$H21)*kgtoGg,('Net zero Activity data'!AZ8*EF!$H21)*kgtoGg)</f>
        <v>8.3379171649412123E-2</v>
      </c>
      <c r="AH933" s="93">
        <f>IF('Net zero activities &amp; levers'!$C$12="Off",('Activity data'!BA8*EF!$H21)*kgtoGg,('Net zero Activity data'!BA8*EF!$H21)*kgtoGg)</f>
        <v>8.3825171279243701E-2</v>
      </c>
      <c r="AI933" s="93">
        <f>IF('Net zero activities &amp; levers'!$C$12="Off",('Activity data'!BB8*EF!$H21)*kgtoGg,('Net zero Activity data'!BB8*EF!$H21)*kgtoGg)</f>
        <v>8.4363076194934383E-2</v>
      </c>
      <c r="AJ933" s="93">
        <f>IF('Net zero activities &amp; levers'!$C$12="Off",('Activity data'!BC8*EF!$H21)*kgtoGg,('Net zero Activity data'!BC8*EF!$H21)*kgtoGg)</f>
        <v>8.5040385108283129E-2</v>
      </c>
      <c r="AK933" s="93">
        <f>IF('Net zero activities &amp; levers'!$C$12="Off",('Activity data'!BD8*EF!$H21)*kgtoGg,('Net zero Activity data'!BD8*EF!$H21)*kgtoGg)</f>
        <v>8.5428615601358865E-2</v>
      </c>
      <c r="AL933" s="93">
        <f>IF('Net zero activities &amp; levers'!$C$12="Off",('Activity data'!BE8*EF!$H21)*kgtoGg,('Net zero Activity data'!BE8*EF!$H21)*kgtoGg)</f>
        <v>8.5744184207767651E-2</v>
      </c>
      <c r="AM933" s="93">
        <f>IF('Net zero activities &amp; levers'!$C$12="Off",('Activity data'!BF8*EF!$H21)*kgtoGg,('Net zero Activity data'!BF8*EF!$H21)*kgtoGg)</f>
        <v>8.5993941955073358E-2</v>
      </c>
      <c r="AN933" s="93">
        <f>IF('Net zero activities &amp; levers'!$C$12="Off",('Activity data'!BG8*EF!$H21)*kgtoGg,('Net zero Activity data'!BG8*EF!$H21)*kgtoGg)</f>
        <v>8.6735954425739129E-2</v>
      </c>
      <c r="AO933" s="93">
        <f>IF('Net zero activities &amp; levers'!$C$12="Off",('Activity data'!BH8*EF!$H21)*kgtoGg,('Net zero Activity data'!BH8*EF!$H21)*kgtoGg)</f>
        <v>8.7276800597416201E-2</v>
      </c>
      <c r="AP933" s="93">
        <f>IF('Net zero activities &amp; levers'!$C$12="Off",('Activity data'!BI8*EF!$H21)*kgtoGg,('Net zero Activity data'!BI8*EF!$H21)*kgtoGg)</f>
        <v>8.7815962181331475E-2</v>
      </c>
      <c r="AQ933" s="93">
        <f>IF('Net zero activities &amp; levers'!$C$12="Off",('Activity data'!BJ8*EF!$H21)*kgtoGg,('Net zero Activity data'!BJ8*EF!$H21)*kgtoGg)</f>
        <v>8.8359956229312392E-2</v>
      </c>
      <c r="AR933" s="93">
        <f>IF('Net zero activities &amp; levers'!$C$12="Off",('Activity data'!BK8*EF!$H21)*kgtoGg,('Net zero Activity data'!BK8*EF!$H21)*kgtoGg)</f>
        <v>8.8914972724679478E-2</v>
      </c>
      <c r="AS933" s="93">
        <f>IF('Net zero activities &amp; levers'!$C$12="Off",('Activity data'!BL8*EF!$H21)*kgtoGg,('Net zero Activity data'!BL8*EF!$H21)*kgtoGg)</f>
        <v>8.9406092640963095E-2</v>
      </c>
      <c r="AT933" s="93">
        <f>IF('Net zero activities &amp; levers'!$C$12="Off",('Activity data'!BM8*EF!$H21)*kgtoGg,('Net zero Activity data'!BM8*EF!$H21)*kgtoGg)</f>
        <v>8.7757575443135699E-2</v>
      </c>
      <c r="AU933" s="93">
        <f>IF('Net zero activities &amp; levers'!$C$12="Off",('Activity data'!BN8*EF!$H21)*kgtoGg,('Net zero Activity data'!BN8*EF!$H21)*kgtoGg)</f>
        <v>8.5810111568456568E-2</v>
      </c>
      <c r="AV933" s="93">
        <f>IF('Net zero activities &amp; levers'!$C$12="Off",('Activity data'!BO8*EF!$H21)*kgtoGg,('Net zero Activity data'!BO8*EF!$H21)*kgtoGg)</f>
        <v>8.3975808498172863E-2</v>
      </c>
      <c r="AW933" s="93">
        <f>IF('Net zero activities &amp; levers'!$C$12="Off",('Activity data'!BP8*EF!$H21)*kgtoGg,('Net zero Activity data'!BP8*EF!$H21)*kgtoGg)</f>
        <v>8.2070908389478128E-2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5.5944129053042968E-2</v>
      </c>
      <c r="T934" s="93">
        <f>IF('Net zero activities &amp; levers'!$C$12="Off",('Activity data'!AM9*EF!$H22)*kgtoGg,('Net zero Activity data'!AM9*EF!$H22)*kgtoGg)</f>
        <v>5.6849165217577838E-2</v>
      </c>
      <c r="U934" s="93">
        <f>IF('Net zero activities &amp; levers'!$C$12="Off",('Activity data'!AN9*EF!$H22)*kgtoGg,('Net zero Activity data'!AN9*EF!$H22)*kgtoGg)</f>
        <v>5.7045118071513815E-2</v>
      </c>
      <c r="V934" s="93">
        <f>IF('Net zero activities &amp; levers'!$C$12="Off",('Activity data'!AO9*EF!$H22)*kgtoGg,('Net zero Activity data'!AO9*EF!$H22)*kgtoGg)</f>
        <v>5.7057575286473525E-2</v>
      </c>
      <c r="W934" s="93">
        <f>IF('Net zero activities &amp; levers'!$C$12="Off",('Activity data'!AP9*EF!$H22)*kgtoGg,('Net zero Activity data'!AP9*EF!$H22)*kgtoGg)</f>
        <v>5.7203170949930729E-2</v>
      </c>
      <c r="X934" s="93">
        <f>IF('Net zero activities &amp; levers'!$C$12="Off",('Activity data'!AQ9*EF!$H22)*kgtoGg,('Net zero Activity data'!AQ9*EF!$H22)*kgtoGg)</f>
        <v>5.7515099741243927E-2</v>
      </c>
      <c r="Y934" s="93">
        <f>IF('Net zero activities &amp; levers'!$C$12="Off",('Activity data'!AR9*EF!$H22)*kgtoGg,('Net zero Activity data'!AR9*EF!$H22)*kgtoGg)</f>
        <v>5.7898139023968405E-2</v>
      </c>
      <c r="Z934" s="93">
        <f>IF('Net zero activities &amp; levers'!$C$12="Off",('Activity data'!AS9*EF!$H22)*kgtoGg,('Net zero Activity data'!AS9*EF!$H22)*kgtoGg)</f>
        <v>5.8385247246439821E-2</v>
      </c>
      <c r="AA934" s="93">
        <f>IF('Net zero activities &amp; levers'!$C$12="Off",('Activity data'!AT9*EF!$H22)*kgtoGg,('Net zero Activity data'!AT9*EF!$H22)*kgtoGg)</f>
        <v>5.8827509672987485E-2</v>
      </c>
      <c r="AB934" s="93">
        <f>IF('Net zero activities &amp; levers'!$C$12="Off",('Activity data'!AU9*EF!$H22)*kgtoGg,('Net zero Activity data'!AU9*EF!$H22)*kgtoGg)</f>
        <v>5.9361328012634086E-2</v>
      </c>
      <c r="AC934" s="93">
        <f>IF('Net zero activities &amp; levers'!$C$12="Off",('Activity data'!AV9*EF!$H22)*kgtoGg,('Net zero Activity data'!AV9*EF!$H22)*kgtoGg)</f>
        <v>5.9861949873680376E-2</v>
      </c>
      <c r="AD934" s="93">
        <f>IF('Net zero activities &amp; levers'!$C$12="Off",('Activity data'!AW9*EF!$H22)*kgtoGg,('Net zero Activity data'!AW9*EF!$H22)*kgtoGg)</f>
        <v>6.0115337182364649E-2</v>
      </c>
      <c r="AE934" s="93">
        <f>IF('Net zero activities &amp; levers'!$C$12="Off",('Activity data'!AX9*EF!$H22)*kgtoGg,('Net zero Activity data'!AX9*EF!$H22)*kgtoGg)</f>
        <v>6.0411513756337638E-2</v>
      </c>
      <c r="AF934" s="93">
        <f>IF('Net zero activities &amp; levers'!$C$12="Off",('Activity data'!AY9*EF!$H22)*kgtoGg,('Net zero Activity data'!AY9*EF!$H22)*kgtoGg)</f>
        <v>6.073590530365771E-2</v>
      </c>
      <c r="AG934" s="93">
        <f>IF('Net zero activities &amp; levers'!$C$12="Off",('Activity data'!AZ9*EF!$H22)*kgtoGg,('Net zero Activity data'!AZ9*EF!$H22)*kgtoGg)</f>
        <v>6.1247478838466964E-2</v>
      </c>
      <c r="AH934" s="93">
        <f>IF('Net zero activities &amp; levers'!$C$12="Off",('Activity data'!BA9*EF!$H22)*kgtoGg,('Net zero Activity data'!BA9*EF!$H22)*kgtoGg)</f>
        <v>6.157509486474428E-2</v>
      </c>
      <c r="AI934" s="93">
        <f>IF('Net zero activities &amp; levers'!$C$12="Off",('Activity data'!BB9*EF!$H22)*kgtoGg,('Net zero Activity data'!BB9*EF!$H22)*kgtoGg)</f>
        <v>6.1970221360836131E-2</v>
      </c>
      <c r="AJ934" s="93">
        <f>IF('Net zero activities &amp; levers'!$C$12="Off",('Activity data'!BC9*EF!$H22)*kgtoGg,('Net zero Activity data'!BC9*EF!$H22)*kgtoGg)</f>
        <v>6.2467749250797192E-2</v>
      </c>
      <c r="AK934" s="93">
        <f>IF('Net zero activities &amp; levers'!$C$12="Off",('Activity data'!BD9*EF!$H22)*kgtoGg,('Net zero Activity data'!BD9*EF!$H22)*kgtoGg)</f>
        <v>6.2752930051214392E-2</v>
      </c>
      <c r="AL934" s="93">
        <f>IF('Net zero activities &amp; levers'!$C$12="Off",('Activity data'!BE9*EF!$H22)*kgtoGg,('Net zero Activity data'!BE9*EF!$H22)*kgtoGg)</f>
        <v>6.2984735922642046E-2</v>
      </c>
      <c r="AM934" s="93">
        <f>IF('Net zero activities &amp; levers'!$C$12="Off",('Activity data'!BF9*EF!$H22)*kgtoGg,('Net zero Activity data'!BF9*EF!$H22)*kgtoGg)</f>
        <v>6.3168199394876681E-2</v>
      </c>
      <c r="AN934" s="93">
        <f>IF('Net zero activities &amp; levers'!$C$12="Off",('Activity data'!BG9*EF!$H22)*kgtoGg,('Net zero Activity data'!BG9*EF!$H22)*kgtoGg)</f>
        <v>6.3713256298129115E-2</v>
      </c>
      <c r="AO934" s="93">
        <f>IF('Net zero activities &amp; levers'!$C$12="Off",('Activity data'!BH9*EF!$H22)*kgtoGg,('Net zero Activity data'!BH9*EF!$H22)*kgtoGg)</f>
        <v>6.4110543339957013E-2</v>
      </c>
      <c r="AP934" s="93">
        <f>IF('Net zero activities &amp; levers'!$C$12="Off",('Activity data'!BI9*EF!$H22)*kgtoGg,('Net zero Activity data'!BI9*EF!$H22)*kgtoGg)</f>
        <v>6.4506592941411631E-2</v>
      </c>
      <c r="AQ934" s="93">
        <f>IF('Net zero activities &amp; levers'!$C$12="Off",('Activity data'!BJ9*EF!$H22)*kgtoGg,('Net zero Activity data'!BJ9*EF!$H22)*kgtoGg)</f>
        <v>6.4906192305171875E-2</v>
      </c>
      <c r="AR934" s="93">
        <f>IF('Net zero activities &amp; levers'!$C$12="Off",('Activity data'!BK9*EF!$H22)*kgtoGg,('Net zero Activity data'!BK9*EF!$H22)*kgtoGg)</f>
        <v>6.5313888380613E-2</v>
      </c>
      <c r="AS934" s="93">
        <f>IF('Net zero activities &amp; levers'!$C$12="Off",('Activity data'!BL9*EF!$H22)*kgtoGg,('Net zero Activity data'!BL9*EF!$H22)*kgtoGg)</f>
        <v>6.5674648221286505E-2</v>
      </c>
      <c r="AT934" s="93">
        <f>IF('Net zero activities &amp; levers'!$C$12="Off",('Activity data'!BM9*EF!$H22)*kgtoGg,('Net zero Activity data'!BM9*EF!$H22)*kgtoGg)</f>
        <v>6.4463704046723053E-2</v>
      </c>
      <c r="AU934" s="93">
        <f>IF('Net zero activities &amp; levers'!$C$12="Off",('Activity data'!BN9*EF!$H22)*kgtoGg,('Net zero Activity data'!BN9*EF!$H22)*kgtoGg)</f>
        <v>6.3033163899902933E-2</v>
      </c>
      <c r="AV934" s="93">
        <f>IF('Net zero activities &amp; levers'!$C$12="Off",('Activity data'!BO9*EF!$H22)*kgtoGg,('Net zero Activity data'!BO9*EF!$H22)*kgtoGg)</f>
        <v>6.1685747797558775E-2</v>
      </c>
      <c r="AW934" s="93">
        <f>IF('Net zero activities &amp; levers'!$C$12="Off",('Activity data'!BP9*EF!$H22)*kgtoGg,('Net zero Activity data'!BP9*EF!$H22)*kgtoGg)</f>
        <v>6.0286473532910972E-2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0.52286962702415485</v>
      </c>
      <c r="T935" s="93">
        <f>IF('Net zero activities &amp; levers'!$C$12="Off",('Activity data'!AM10*EF!$H23)*kgtoGg,('Net zero Activity data'!AM10*EF!$H23)*kgtoGg)</f>
        <v>0.54412948178544618</v>
      </c>
      <c r="U935" s="93">
        <f>IF('Net zero activities &amp; levers'!$C$12="Off",('Activity data'!AN10*EF!$H23)*kgtoGg,('Net zero Activity data'!AN10*EF!$H23)*kgtoGg)</f>
        <v>0.55897912888628398</v>
      </c>
      <c r="V935" s="93">
        <f>IF('Net zero activities &amp; levers'!$C$12="Off",('Activity data'!AO10*EF!$H23)*kgtoGg,('Net zero Activity data'!AO10*EF!$H23)*kgtoGg)</f>
        <v>0.57221762538202869</v>
      </c>
      <c r="W935" s="93">
        <f>IF('Net zero activities &amp; levers'!$C$12="Off",('Activity data'!AP10*EF!$H23)*kgtoGg,('Net zero Activity data'!AP10*EF!$H23)*kgtoGg)</f>
        <v>0.58697775142863484</v>
      </c>
      <c r="X935" s="93">
        <f>IF('Net zero activities &amp; levers'!$C$12="Off",('Activity data'!AQ10*EF!$H23)*kgtoGg,('Net zero Activity data'!AQ10*EF!$H23)*kgtoGg)</f>
        <v>0.60371186310957092</v>
      </c>
      <c r="Y935" s="93">
        <f>IF('Net zero activities &amp; levers'!$C$12="Off",('Activity data'!AR10*EF!$H23)*kgtoGg,('Net zero Activity data'!AR10*EF!$H23)*kgtoGg)</f>
        <v>0.62152751133509232</v>
      </c>
      <c r="Z935" s="93">
        <f>IF('Net zero activities &amp; levers'!$C$12="Off",('Activity data'!AS10*EF!$H23)*kgtoGg,('Net zero Activity data'!AS10*EF!$H23)*kgtoGg)</f>
        <v>0.64085025366994364</v>
      </c>
      <c r="AA935" s="93">
        <f>IF('Net zero activities &amp; levers'!$C$12="Off",('Activity data'!AT10*EF!$H23)*kgtoGg,('Net zero Activity data'!AT10*EF!$H23)*kgtoGg)</f>
        <v>0.66009856929980304</v>
      </c>
      <c r="AB935" s="93">
        <f>IF('Net zero activities &amp; levers'!$C$12="Off",('Activity data'!AU10*EF!$H23)*kgtoGg,('Net zero Activity data'!AU10*EF!$H23)*kgtoGg)</f>
        <v>0.68081773464147688</v>
      </c>
      <c r="AC935" s="93">
        <f>IF('Net zero activities &amp; levers'!$C$12="Off",('Activity data'!AV10*EF!$H23)*kgtoGg,('Net zero Activity data'!AV10*EF!$H23)*kgtoGg)</f>
        <v>0.70162871909164637</v>
      </c>
      <c r="AD935" s="93">
        <f>IF('Net zero activities &amp; levers'!$C$12="Off",('Activity data'!AW10*EF!$H23)*kgtoGg,('Net zero Activity data'!AW10*EF!$H23)*kgtoGg)</f>
        <v>0.72796501494461918</v>
      </c>
      <c r="AE935" s="93">
        <f>IF('Net zero activities &amp; levers'!$C$12="Off",('Activity data'!AX10*EF!$H23)*kgtoGg,('Net zero Activity data'!AX10*EF!$H23)*kgtoGg)</f>
        <v>0.7558582967991917</v>
      </c>
      <c r="AF935" s="93">
        <f>IF('Net zero activities &amp; levers'!$C$12="Off",('Activity data'!AY10*EF!$H23)*kgtoGg,('Net zero Activity data'!AY10*EF!$H23)*kgtoGg)</f>
        <v>0.7852307319832883</v>
      </c>
      <c r="AG935" s="93">
        <f>IF('Net zero activities &amp; levers'!$C$12="Off",('Activity data'!AZ10*EF!$H23)*kgtoGg,('Net zero Activity data'!AZ10*EF!$H23)*kgtoGg)</f>
        <v>0.81830574874483564</v>
      </c>
      <c r="AH935" s="93">
        <f>IF('Net zero activities &amp; levers'!$C$12="Off",('Activity data'!BA10*EF!$H23)*kgtoGg,('Net zero Activity data'!BA10*EF!$H23)*kgtoGg)</f>
        <v>0.85027877301240928</v>
      </c>
      <c r="AI935" s="93">
        <f>IF('Net zero activities &amp; levers'!$C$12="Off",('Activity data'!BB10*EF!$H23)*kgtoGg,('Net zero Activity data'!BB10*EF!$H23)*kgtoGg)</f>
        <v>0.88456582508044801</v>
      </c>
      <c r="AJ935" s="93">
        <f>IF('Net zero activities &amp; levers'!$C$12="Off",('Activity data'!BC10*EF!$H23)*kgtoGg,('Net zero Activity data'!BC10*EF!$H23)*kgtoGg)</f>
        <v>0.92185922096781137</v>
      </c>
      <c r="AK935" s="93">
        <f>IF('Net zero activities &amp; levers'!$C$12="Off",('Activity data'!BD10*EF!$H23)*kgtoGg,('Net zero Activity data'!BD10*EF!$H23)*kgtoGg)</f>
        <v>0.95759973684673139</v>
      </c>
      <c r="AL935" s="93">
        <f>IF('Net zero activities &amp; levers'!$C$12="Off",('Activity data'!BE10*EF!$H23)*kgtoGg,('Net zero Activity data'!BE10*EF!$H23)*kgtoGg)</f>
        <v>0.99406592200897448</v>
      </c>
      <c r="AM935" s="93">
        <f>IF('Net zero activities &amp; levers'!$C$12="Off",('Activity data'!BF10*EF!$H23)*kgtoGg,('Net zero Activity data'!BF10*EF!$H23)*kgtoGg)</f>
        <v>1.0313497634238211</v>
      </c>
      <c r="AN935" s="93">
        <f>IF('Net zero activities &amp; levers'!$C$12="Off",('Activity data'!BG10*EF!$H23)*kgtoGg,('Net zero Activity data'!BG10*EF!$H23)*kgtoGg)</f>
        <v>1.0695997979763594</v>
      </c>
      <c r="AO935" s="93">
        <f>IF('Net zero activities &amp; levers'!$C$12="Off",('Activity data'!BH10*EF!$H23)*kgtoGg,('Net zero Activity data'!BH10*EF!$H23)*kgtoGg)</f>
        <v>1.1067415080871619</v>
      </c>
      <c r="AP935" s="93">
        <f>IF('Net zero activities &amp; levers'!$C$12="Off",('Activity data'!BI10*EF!$H23)*kgtoGg,('Net zero Activity data'!BI10*EF!$H23)*kgtoGg)</f>
        <v>1.1452298194592354</v>
      </c>
      <c r="AQ935" s="93">
        <f>IF('Net zero activities &amp; levers'!$C$12="Off",('Activity data'!BJ10*EF!$H23)*kgtoGg,('Net zero Activity data'!BJ10*EF!$H23)*kgtoGg)</f>
        <v>1.185218557648545</v>
      </c>
      <c r="AR935" s="93">
        <f>IF('Net zero activities &amp; levers'!$C$12="Off",('Activity data'!BK10*EF!$H23)*kgtoGg,('Net zero Activity data'!BK10*EF!$H23)*kgtoGg)</f>
        <v>1.2268713125051185</v>
      </c>
      <c r="AS935" s="93">
        <f>IF('Net zero activities &amp; levers'!$C$12="Off",('Activity data'!BL10*EF!$H23)*kgtoGg,('Net zero Activity data'!BL10*EF!$H23)*kgtoGg)</f>
        <v>1.2692152100845446</v>
      </c>
      <c r="AT935" s="93">
        <f>IF('Net zero activities &amp; levers'!$C$12="Off",('Activity data'!BM10*EF!$H23)*kgtoGg,('Net zero Activity data'!BM10*EF!$H23)*kgtoGg)</f>
        <v>1.2819327760402979</v>
      </c>
      <c r="AU935" s="93">
        <f>IF('Net zero activities &amp; levers'!$C$12="Off",('Activity data'!BN10*EF!$H23)*kgtoGg,('Net zero Activity data'!BN10*EF!$H23)*kgtoGg)</f>
        <v>1.2900474515194176</v>
      </c>
      <c r="AV935" s="93">
        <f>IF('Net zero activities &amp; levers'!$C$12="Off",('Activity data'!BO10*EF!$H23)*kgtoGg,('Net zero Activity data'!BO10*EF!$H23)*kgtoGg)</f>
        <v>1.2995346724155679</v>
      </c>
      <c r="AW935" s="93">
        <f>IF('Net zero activities &amp; levers'!$C$12="Off",('Activity data'!BP10*EF!$H23)*kgtoGg,('Net zero Activity data'!BP10*EF!$H23)*kgtoGg)</f>
        <v>1.3076007643813732</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3.6784089815169091E-2</v>
      </c>
      <c r="T936" s="93">
        <f>IF('Net zero activities &amp; levers'!$C$12="Off",('Activity data'!AM11*EF!$H24)*kgtoGg,IF('Net zero activities &amp; levers'!$C$12="PB",('Activity data'!AM11*EF!$H24)*kgtoGg,IF('Net zero activities &amp; levers'!$C$12="MS",('Net zero Activity data'!AM11*EF!$H24)*kgtoGg,"ERROR")))</f>
        <v>3.6839557928462316E-2</v>
      </c>
      <c r="U936" s="93">
        <f>IF('Net zero activities &amp; levers'!$C$12="Off",('Activity data'!AN11*EF!$H24)*kgtoGg,IF('Net zero activities &amp; levers'!$C$12="PB",('Activity data'!AN11*EF!$H24)*kgtoGg,IF('Net zero activities &amp; levers'!$C$12="MS",('Net zero Activity data'!AN11*EF!$H24)*kgtoGg,"ERROR")))</f>
        <v>3.6901448147972048E-2</v>
      </c>
      <c r="V936" s="93">
        <f>IF('Net zero activities &amp; levers'!$C$12="Off",('Activity data'!AO11*EF!$H24)*kgtoGg,IF('Net zero activities &amp; levers'!$C$12="PB",('Activity data'!AO11*EF!$H24)*kgtoGg,IF('Net zero activities &amp; levers'!$C$12="MS",('Net zero Activity data'!AO11*EF!$H24)*kgtoGg,"ERROR")))</f>
        <v>3.697119129911304E-2</v>
      </c>
      <c r="W936" s="93">
        <f>IF('Net zero activities &amp; levers'!$C$12="Off",('Activity data'!AP11*EF!$H24)*kgtoGg,IF('Net zero activities &amp; levers'!$C$12="PB",('Activity data'!AP11*EF!$H24)*kgtoGg,IF('Net zero activities &amp; levers'!$C$12="MS",('Net zero Activity data'!AP11*EF!$H24)*kgtoGg,"ERROR")))</f>
        <v>3.7049558924140212E-2</v>
      </c>
      <c r="X936" s="93">
        <f>IF('Net zero activities &amp; levers'!$C$12="Off",('Activity data'!AQ11*EF!$H24)*kgtoGg,IF('Net zero activities &amp; levers'!$C$12="PB",('Activity data'!AQ11*EF!$H24)*kgtoGg,IF('Net zero activities &amp; levers'!$C$12="MS",('Net zero Activity data'!AQ11*EF!$H24)*kgtoGg,"ERROR")))</f>
        <v>3.7136287753369662E-2</v>
      </c>
      <c r="Y936" s="93">
        <f>IF('Net zero activities &amp; levers'!$C$12="Off",('Activity data'!AR11*EF!$H24)*kgtoGg,IF('Net zero activities &amp; levers'!$C$12="PB",('Activity data'!AR11*EF!$H24)*kgtoGg,IF('Net zero activities &amp; levers'!$C$12="MS",('Net zero Activity data'!AR11*EF!$H24)*kgtoGg,"ERROR")))</f>
        <v>3.7189728340772221E-2</v>
      </c>
      <c r="Z936" s="93">
        <f>IF('Net zero activities &amp; levers'!$C$12="Off",('Activity data'!AS11*EF!$H24)*kgtoGg,IF('Net zero activities &amp; levers'!$C$12="PB",('Activity data'!AS11*EF!$H24)*kgtoGg,IF('Net zero activities &amp; levers'!$C$12="MS",('Net zero Activity data'!AS11*EF!$H24)*kgtoGg,"ERROR")))</f>
        <v>3.7250154126370436E-2</v>
      </c>
      <c r="AA936" s="93">
        <f>IF('Net zero activities &amp; levers'!$C$12="Off",('Activity data'!AT11*EF!$H24)*kgtoGg,IF('Net zero activities &amp; levers'!$C$12="PB",('Activity data'!AT11*EF!$H24)*kgtoGg,IF('Net zero activities &amp; levers'!$C$12="MS",('Net zero Activity data'!AT11*EF!$H24)*kgtoGg,"ERROR")))</f>
        <v>3.7316626807571335E-2</v>
      </c>
      <c r="AB936" s="93">
        <f>IF('Net zero activities &amp; levers'!$C$12="Off",('Activity data'!AU11*EF!$H24)*kgtoGg,IF('Net zero activities &amp; levers'!$C$12="PB",('Activity data'!AU11*EF!$H24)*kgtoGg,IF('Net zero activities &amp; levers'!$C$12="MS",('Net zero Activity data'!AU11*EF!$H24)*kgtoGg,"ERROR")))</f>
        <v>3.7389447857305524E-2</v>
      </c>
      <c r="AC936" s="93">
        <f>IF('Net zero activities &amp; levers'!$C$12="Off",('Activity data'!AV11*EF!$H24)*kgtoGg,IF('Net zero activities &amp; levers'!$C$12="PB",('Activity data'!AV11*EF!$H24)*kgtoGg,IF('Net zero activities &amp; levers'!$C$12="MS",('Net zero Activity data'!AV11*EF!$H24)*kgtoGg,"ERROR")))</f>
        <v>3.7467826796806859E-2</v>
      </c>
      <c r="AD936" s="93">
        <f>IF('Net zero activities &amp; levers'!$C$12="Off",('Activity data'!AW11*EF!$H24)*kgtoGg,IF('Net zero activities &amp; levers'!$C$12="PB",('Activity data'!AW11*EF!$H24)*kgtoGg,IF('Net zero activities &amp; levers'!$C$12="MS",('Net zero Activity data'!AW11*EF!$H24)*kgtoGg,"ERROR")))</f>
        <v>3.7519856050110517E-2</v>
      </c>
      <c r="AE936" s="93">
        <f>IF('Net zero activities &amp; levers'!$C$12="Off",('Activity data'!AX11*EF!$H24)*kgtoGg,IF('Net zero activities &amp; levers'!$C$12="PB",('Activity data'!AX11*EF!$H24)*kgtoGg,IF('Net zero activities &amp; levers'!$C$12="MS",('Net zero Activity data'!AX11*EF!$H24)*kgtoGg,"ERROR")))</f>
        <v>3.757716867035879E-2</v>
      </c>
      <c r="AF936" s="93">
        <f>IF('Net zero activities &amp; levers'!$C$12="Off",('Activity data'!AY11*EF!$H24)*kgtoGg,IF('Net zero activities &amp; levers'!$C$12="PB",('Activity data'!AY11*EF!$H24)*kgtoGg,IF('Net zero activities &amp; levers'!$C$12="MS",('Net zero Activity data'!AY11*EF!$H24)*kgtoGg,"ERROR")))</f>
        <v>3.7639518479429895E-2</v>
      </c>
      <c r="AG936" s="93">
        <f>IF('Net zero activities &amp; levers'!$C$12="Off",('Activity data'!AZ11*EF!$H24)*kgtoGg,IF('Net zero activities &amp; levers'!$C$12="PB",('Activity data'!AZ11*EF!$H24)*kgtoGg,IF('Net zero activities &amp; levers'!$C$12="MS",('Net zero Activity data'!AZ11*EF!$H24)*kgtoGg,"ERROR")))</f>
        <v>3.7707514498001492E-2</v>
      </c>
      <c r="AH936" s="93">
        <f>IF('Net zero activities &amp; levers'!$C$12="Off",('Activity data'!BA11*EF!$H24)*kgtoGg,IF('Net zero activities &amp; levers'!$C$12="PB",('Activity data'!BA11*EF!$H24)*kgtoGg,IF('Net zero activities &amp; levers'!$C$12="MS",('Net zero Activity data'!BA11*EF!$H24)*kgtoGg,"ERROR")))</f>
        <v>3.7779224529041207E-2</v>
      </c>
      <c r="AI936" s="93">
        <f>IF('Net zero activities &amp; levers'!$C$12="Off",('Activity data'!BB11*EF!$H24)*kgtoGg,IF('Net zero activities &amp; levers'!$C$12="PB",('Activity data'!BB11*EF!$H24)*kgtoGg,IF('Net zero activities &amp; levers'!$C$12="MS",('Net zero Activity data'!BB11*EF!$H24)*kgtoGg,"ERROR")))</f>
        <v>3.7824567175435662E-2</v>
      </c>
      <c r="AJ936" s="93">
        <f>IF('Net zero activities &amp; levers'!$C$12="Off",('Activity data'!BC11*EF!$H24)*kgtoGg,IF('Net zero activities &amp; levers'!$C$12="PB",('Activity data'!BC11*EF!$H24)*kgtoGg,IF('Net zero activities &amp; levers'!$C$12="MS",('Net zero Activity data'!BC11*EF!$H24)*kgtoGg,"ERROR")))</f>
        <v>3.7874539169459702E-2</v>
      </c>
      <c r="AK936" s="93">
        <f>IF('Net zero activities &amp; levers'!$C$12="Off",('Activity data'!BD11*EF!$H24)*kgtoGg,IF('Net zero activities &amp; levers'!$C$12="PB",('Activity data'!BD11*EF!$H24)*kgtoGg,IF('Net zero activities &amp; levers'!$C$12="MS",('Net zero Activity data'!BD11*EF!$H24)*kgtoGg,"ERROR")))</f>
        <v>3.7927379765553451E-2</v>
      </c>
      <c r="AL936" s="93">
        <f>IF('Net zero activities &amp; levers'!$C$12="Off",('Activity data'!BE11*EF!$H24)*kgtoGg,IF('Net zero activities &amp; levers'!$C$12="PB",('Activity data'!BE11*EF!$H24)*kgtoGg,IF('Net zero activities &amp; levers'!$C$12="MS",('Net zero Activity data'!BE11*EF!$H24)*kgtoGg,"ERROR")))</f>
        <v>3.7983768735957858E-2</v>
      </c>
      <c r="AM936" s="93">
        <f>IF('Net zero activities &amp; levers'!$C$12="Off",('Activity data'!BF11*EF!$H24)*kgtoGg,IF('Net zero activities &amp; levers'!$C$12="PB",('Activity data'!BF11*EF!$H24)*kgtoGg,IF('Net zero activities &amp; levers'!$C$12="MS",('Net zero Activity data'!BF11*EF!$H24)*kgtoGg,"ERROR")))</f>
        <v>3.8043615322241195E-2</v>
      </c>
      <c r="AN936" s="93">
        <f>IF('Net zero activities &amp; levers'!$C$12="Off",('Activity data'!BG11*EF!$H24)*kgtoGg,IF('Net zero activities &amp; levers'!$C$12="PB",('Activity data'!BG11*EF!$H24)*kgtoGg,IF('Net zero activities &amp; levers'!$C$12="MS",('Net zero Activity data'!BG11*EF!$H24)*kgtoGg,"ERROR")))</f>
        <v>3.8078295188778213E-2</v>
      </c>
      <c r="AO936" s="93">
        <f>IF('Net zero activities &amp; levers'!$C$12="Off",('Activity data'!BH11*EF!$H24)*kgtoGg,IF('Net zero activities &amp; levers'!$C$12="PB",('Activity data'!BH11*EF!$H24)*kgtoGg,IF('Net zero activities &amp; levers'!$C$12="MS",('Net zero Activity data'!BH11*EF!$H24)*kgtoGg,"ERROR")))</f>
        <v>3.8115397958673719E-2</v>
      </c>
      <c r="AP936" s="93">
        <f>IF('Net zero activities &amp; levers'!$C$12="Off",('Activity data'!BI11*EF!$H24)*kgtoGg,IF('Net zero activities &amp; levers'!$C$12="PB",('Activity data'!BI11*EF!$H24)*kgtoGg,IF('Net zero activities &amp; levers'!$C$12="MS",('Net zero Activity data'!BI11*EF!$H24)*kgtoGg,"ERROR")))</f>
        <v>3.8155658748970339E-2</v>
      </c>
      <c r="AQ936" s="93">
        <f>IF('Net zero activities &amp; levers'!$C$12="Off",('Activity data'!BJ11*EF!$H24)*kgtoGg,IF('Net zero activities &amp; levers'!$C$12="PB",('Activity data'!BJ11*EF!$H24)*kgtoGg,IF('Net zero activities &amp; levers'!$C$12="MS",('Net zero Activity data'!BJ11*EF!$H24)*kgtoGg,"ERROR")))</f>
        <v>3.8199026971930949E-2</v>
      </c>
      <c r="AR936" s="93">
        <f>IF('Net zero activities &amp; levers'!$C$12="Off",('Activity data'!BK11*EF!$H24)*kgtoGg,IF('Net zero activities &amp; levers'!$C$12="PB",('Activity data'!BK11*EF!$H24)*kgtoGg,IF('Net zero activities &amp; levers'!$C$12="MS",('Net zero Activity data'!BK11*EF!$H24)*kgtoGg,"ERROR")))</f>
        <v>3.8245460447806377E-2</v>
      </c>
      <c r="AS936" s="93">
        <f>IF('Net zero activities &amp; levers'!$C$12="Off",('Activity data'!BL11*EF!$H24)*kgtoGg,IF('Net zero activities &amp; levers'!$C$12="PB",('Activity data'!BL11*EF!$H24)*kgtoGg,IF('Net zero activities &amp; levers'!$C$12="MS",('Net zero Activity data'!BL11*EF!$H24)*kgtoGg,"ERROR")))</f>
        <v>3.8265244837760212E-2</v>
      </c>
      <c r="AT936" s="93">
        <f>IF('Net zero activities &amp; levers'!$C$12="Off",('Activity data'!BM11*EF!$H24)*kgtoGg,IF('Net zero activities &amp; levers'!$C$12="PB",('Activity data'!BM11*EF!$H24)*kgtoGg,IF('Net zero activities &amp; levers'!$C$12="MS",('Net zero Activity data'!BM11*EF!$H24)*kgtoGg,"ERROR")))</f>
        <v>3.8277549511254755E-2</v>
      </c>
      <c r="AU936" s="93">
        <f>IF('Net zero activities &amp; levers'!$C$12="Off",('Activity data'!BN11*EF!$H24)*kgtoGg,IF('Net zero activities &amp; levers'!$C$12="PB",('Activity data'!BN11*EF!$H24)*kgtoGg,IF('Net zero activities &amp; levers'!$C$12="MS",('Net zero Activity data'!BN11*EF!$H24)*kgtoGg,"ERROR")))</f>
        <v>3.8290627568622206E-2</v>
      </c>
      <c r="AV936" s="93">
        <f>IF('Net zero activities &amp; levers'!$C$12="Off",('Activity data'!BO11*EF!$H24)*kgtoGg,IF('Net zero activities &amp; levers'!$C$12="PB",('Activity data'!BO11*EF!$H24)*kgtoGg,IF('Net zero activities &amp; levers'!$C$12="MS",('Net zero Activity data'!BO11*EF!$H24)*kgtoGg,"ERROR")))</f>
        <v>3.8306363888152228E-2</v>
      </c>
      <c r="AW936" s="93">
        <f>IF('Net zero activities &amp; levers'!$C$12="Off",('Activity data'!BP11*EF!$H24)*kgtoGg,IF('Net zero activities &amp; levers'!$C$12="PB",('Activity data'!BP11*EF!$H24)*kgtoGg,IF('Net zero activities &amp; levers'!$C$12="MS",('Net zero Activity data'!BP11*EF!$H24)*kgtoGg,"ERROR")))</f>
        <v>3.8323784786407848E-2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4.200918389270311E-3</v>
      </c>
      <c r="T937" s="93">
        <f>IF('Net zero activities &amp; levers'!$C$12="Off",('Activity data'!AM12*EF!$H25)*kgtoGg,IF('Net zero activities &amp; levers'!$C$12="PB",('Activity data'!AM12*EF!$H25)*kgtoGg,IF('Net zero activities &amp; levers'!$C$12="MS",('Net zero Activity data'!AM12*EF!$H25)*kgtoGg,"ERROR")))</f>
        <v>4.207253112198688E-3</v>
      </c>
      <c r="U937" s="93">
        <f>IF('Net zero activities &amp; levers'!$C$12="Off",('Activity data'!AN12*EF!$H25)*kgtoGg,IF('Net zero activities &amp; levers'!$C$12="PB",('Activity data'!AN12*EF!$H25)*kgtoGg,IF('Net zero activities &amp; levers'!$C$12="MS",('Net zero Activity data'!AN12*EF!$H25)*kgtoGg,"ERROR")))</f>
        <v>4.2143212702681378E-3</v>
      </c>
      <c r="V937" s="93">
        <f>IF('Net zero activities &amp; levers'!$C$12="Off",('Activity data'!AO12*EF!$H25)*kgtoGg,IF('Net zero activities &amp; levers'!$C$12="PB",('Activity data'!AO12*EF!$H25)*kgtoGg,IF('Net zero activities &amp; levers'!$C$12="MS",('Net zero Activity data'!AO12*EF!$H25)*kgtoGg,"ERROR")))</f>
        <v>4.2222862705610905E-3</v>
      </c>
      <c r="W937" s="93">
        <f>IF('Net zero activities &amp; levers'!$C$12="Off",('Activity data'!AP12*EF!$H25)*kgtoGg,IF('Net zero activities &amp; levers'!$C$12="PB",('Activity data'!AP12*EF!$H25)*kgtoGg,IF('Net zero activities &amp; levers'!$C$12="MS",('Net zero Activity data'!AP12*EF!$H25)*kgtoGg,"ERROR")))</f>
        <v>4.2312362268806386E-3</v>
      </c>
      <c r="X937" s="93">
        <f>IF('Net zero activities &amp; levers'!$C$12="Off",('Activity data'!AQ12*EF!$H25)*kgtoGg,IF('Net zero activities &amp; levers'!$C$12="PB",('Activity data'!AQ12*EF!$H25)*kgtoGg,IF('Net zero activities &amp; levers'!$C$12="MS",('Net zero Activity data'!AQ12*EF!$H25)*kgtoGg,"ERROR")))</f>
        <v>4.2411410725739966E-3</v>
      </c>
      <c r="Y937" s="93">
        <f>IF('Net zero activities &amp; levers'!$C$12="Off",('Activity data'!AR12*EF!$H25)*kgtoGg,IF('Net zero activities &amp; levers'!$C$12="PB",('Activity data'!AR12*EF!$H25)*kgtoGg,IF('Net zero activities &amp; levers'!$C$12="MS",('Net zero Activity data'!AR12*EF!$H25)*kgtoGg,"ERROR")))</f>
        <v>4.2472442423814013E-3</v>
      </c>
      <c r="Z937" s="93">
        <f>IF('Net zero activities &amp; levers'!$C$12="Off",('Activity data'!AS12*EF!$H25)*kgtoGg,IF('Net zero activities &amp; levers'!$C$12="PB",('Activity data'!AS12*EF!$H25)*kgtoGg,IF('Net zero activities &amp; levers'!$C$12="MS",('Net zero Activity data'!AS12*EF!$H25)*kgtoGg,"ERROR")))</f>
        <v>4.2541451551178899E-3</v>
      </c>
      <c r="AA937" s="93">
        <f>IF('Net zero activities &amp; levers'!$C$12="Off",('Activity data'!AT12*EF!$H25)*kgtoGg,IF('Net zero activities &amp; levers'!$C$12="PB",('Activity data'!AT12*EF!$H25)*kgtoGg,IF('Net zero activities &amp; levers'!$C$12="MS",('Net zero Activity data'!AT12*EF!$H25)*kgtoGg,"ERROR")))</f>
        <v>4.2617366521548999E-3</v>
      </c>
      <c r="AB937" s="93">
        <f>IF('Net zero activities &amp; levers'!$C$12="Off",('Activity data'!AU12*EF!$H25)*kgtoGg,IF('Net zero activities &amp; levers'!$C$12="PB",('Activity data'!AU12*EF!$H25)*kgtoGg,IF('Net zero activities &amp; levers'!$C$12="MS",('Net zero Activity data'!AU12*EF!$H25)*kgtoGg,"ERROR")))</f>
        <v>4.2700531631380849E-3</v>
      </c>
      <c r="AC937" s="93">
        <f>IF('Net zero activities &amp; levers'!$C$12="Off",('Activity data'!AV12*EF!$H25)*kgtoGg,IF('Net zero activities &amp; levers'!$C$12="PB",('Activity data'!AV12*EF!$H25)*kgtoGg,IF('Net zero activities &amp; levers'!$C$12="MS",('Net zero Activity data'!AV12*EF!$H25)*kgtoGg,"ERROR")))</f>
        <v>4.2790044116245134E-3</v>
      </c>
      <c r="AD937" s="93">
        <f>IF('Net zero activities &amp; levers'!$C$12="Off",('Activity data'!AW12*EF!$H25)*kgtoGg,IF('Net zero activities &amp; levers'!$C$12="PB",('Activity data'!AW12*EF!$H25)*kgtoGg,IF('Net zero activities &amp; levers'!$C$12="MS",('Net zero Activity data'!AW12*EF!$H25)*kgtoGg,"ERROR")))</f>
        <v>4.284946400350661E-3</v>
      </c>
      <c r="AE937" s="93">
        <f>IF('Net zero activities &amp; levers'!$C$12="Off",('Activity data'!AX12*EF!$H25)*kgtoGg,IF('Net zero activities &amp; levers'!$C$12="PB",('Activity data'!AX12*EF!$H25)*kgtoGg,IF('Net zero activities &amp; levers'!$C$12="MS",('Net zero Activity data'!AX12*EF!$H25)*kgtoGg,"ERROR")))</f>
        <v>4.2914917747651979E-3</v>
      </c>
      <c r="AF937" s="93">
        <f>IF('Net zero activities &amp; levers'!$C$12="Off",('Activity data'!AY12*EF!$H25)*kgtoGg,IF('Net zero activities &amp; levers'!$C$12="PB",('Activity data'!AY12*EF!$H25)*kgtoGg,IF('Net zero activities &amp; levers'!$C$12="MS",('Net zero Activity data'!AY12*EF!$H25)*kgtoGg,"ERROR")))</f>
        <v>4.2986124201532016E-3</v>
      </c>
      <c r="AG937" s="93">
        <f>IF('Net zero activities &amp; levers'!$C$12="Off",('Activity data'!AZ12*EF!$H25)*kgtoGg,IF('Net zero activities &amp; levers'!$C$12="PB",('Activity data'!AZ12*EF!$H25)*kgtoGg,IF('Net zero activities &amp; levers'!$C$12="MS",('Net zero Activity data'!AZ12*EF!$H25)*kgtoGg,"ERROR")))</f>
        <v>4.3063778895789757E-3</v>
      </c>
      <c r="AH937" s="93">
        <f>IF('Net zero activities &amp; levers'!$C$12="Off",('Activity data'!BA12*EF!$H25)*kgtoGg,IF('Net zero activities &amp; levers'!$C$12="PB",('Activity data'!BA12*EF!$H25)*kgtoGg,IF('Net zero activities &amp; levers'!$C$12="MS",('Net zero Activity data'!BA12*EF!$H25)*kgtoGg,"ERROR")))</f>
        <v>4.3145675169315497E-3</v>
      </c>
      <c r="AI937" s="93">
        <f>IF('Net zero activities &amp; levers'!$C$12="Off",('Activity data'!BB12*EF!$H25)*kgtoGg,IF('Net zero activities &amp; levers'!$C$12="PB",('Activity data'!BB12*EF!$H25)*kgtoGg,IF('Net zero activities &amp; levers'!$C$12="MS",('Net zero Activity data'!BB12*EF!$H25)*kgtoGg,"ERROR")))</f>
        <v>4.3197458632767711E-3</v>
      </c>
      <c r="AJ937" s="93">
        <f>IF('Net zero activities &amp; levers'!$C$12="Off",('Activity data'!BC12*EF!$H25)*kgtoGg,IF('Net zero activities &amp; levers'!$C$12="PB",('Activity data'!BC12*EF!$H25)*kgtoGg,IF('Net zero activities &amp; levers'!$C$12="MS",('Net zero Activity data'!BC12*EF!$H25)*kgtoGg,"ERROR")))</f>
        <v>4.3254529031872034E-3</v>
      </c>
      <c r="AK937" s="93">
        <f>IF('Net zero activities &amp; levers'!$C$12="Off",('Activity data'!BD12*EF!$H25)*kgtoGg,IF('Net zero activities &amp; levers'!$C$12="PB",('Activity data'!BD12*EF!$H25)*kgtoGg,IF('Net zero activities &amp; levers'!$C$12="MS",('Net zero Activity data'!BD12*EF!$H25)*kgtoGg,"ERROR")))</f>
        <v>4.3314875511272664E-3</v>
      </c>
      <c r="AL937" s="93">
        <f>IF('Net zero activities &amp; levers'!$C$12="Off",('Activity data'!BE12*EF!$H25)*kgtoGg,IF('Net zero activities &amp; levers'!$C$12="PB",('Activity data'!BE12*EF!$H25)*kgtoGg,IF('Net zero activities &amp; levers'!$C$12="MS",('Net zero Activity data'!BE12*EF!$H25)*kgtoGg,"ERROR")))</f>
        <v>4.3379274403270328E-3</v>
      </c>
      <c r="AM937" s="93">
        <f>IF('Net zero activities &amp; levers'!$C$12="Off",('Activity data'!BF12*EF!$H25)*kgtoGg,IF('Net zero activities &amp; levers'!$C$12="PB",('Activity data'!BF12*EF!$H25)*kgtoGg,IF('Net zero activities &amp; levers'!$C$12="MS",('Net zero Activity data'!BF12*EF!$H25)*kgtoGg,"ERROR")))</f>
        <v>4.3447622057409914E-3</v>
      </c>
      <c r="AN937" s="93">
        <f>IF('Net zero activities &amp; levers'!$C$12="Off",('Activity data'!BG12*EF!$H25)*kgtoGg,IF('Net zero activities &amp; levers'!$C$12="PB",('Activity data'!BG12*EF!$H25)*kgtoGg,IF('Net zero activities &amp; levers'!$C$12="MS",('Net zero Activity data'!BG12*EF!$H25)*kgtoGg,"ERROR")))</f>
        <v>4.3487228118020589E-3</v>
      </c>
      <c r="AO937" s="93">
        <f>IF('Net zero activities &amp; levers'!$C$12="Off",('Activity data'!BH12*EF!$H25)*kgtoGg,IF('Net zero activities &amp; levers'!$C$12="PB",('Activity data'!BH12*EF!$H25)*kgtoGg,IF('Net zero activities &amp; levers'!$C$12="MS",('Net zero Activity data'!BH12*EF!$H25)*kgtoGg,"ERROR")))</f>
        <v>4.3529601249755016E-3</v>
      </c>
      <c r="AP937" s="93">
        <f>IF('Net zero activities &amp; levers'!$C$12="Off",('Activity data'!BI12*EF!$H25)*kgtoGg,IF('Net zero activities &amp; levers'!$C$12="PB",('Activity data'!BI12*EF!$H25)*kgtoGg,IF('Net zero activities &amp; levers'!$C$12="MS",('Net zero Activity data'!BI12*EF!$H25)*kgtoGg,"ERROR")))</f>
        <v>4.3575580991315416E-3</v>
      </c>
      <c r="AQ937" s="93">
        <f>IF('Net zero activities &amp; levers'!$C$12="Off",('Activity data'!BJ12*EF!$H25)*kgtoGg,IF('Net zero activities &amp; levers'!$C$12="PB",('Activity data'!BJ12*EF!$H25)*kgtoGg,IF('Net zero activities &amp; levers'!$C$12="MS",('Net zero Activity data'!BJ12*EF!$H25)*kgtoGg,"ERROR")))</f>
        <v>4.3625109569094744E-3</v>
      </c>
      <c r="AR937" s="93">
        <f>IF('Net zero activities &amp; levers'!$C$12="Off",('Activity data'!BK12*EF!$H25)*kgtoGg,IF('Net zero activities &amp; levers'!$C$12="PB",('Activity data'!BK12*EF!$H25)*kgtoGg,IF('Net zero activities &amp; levers'!$C$12="MS",('Net zero Activity data'!BK12*EF!$H25)*kgtoGg,"ERROR")))</f>
        <v>4.3678138811808912E-3</v>
      </c>
      <c r="AS937" s="93">
        <f>IF('Net zero activities &amp; levers'!$C$12="Off",('Activity data'!BL12*EF!$H25)*kgtoGg,IF('Net zero activities &amp; levers'!$C$12="PB",('Activity data'!BL12*EF!$H25)*kgtoGg,IF('Net zero activities &amp; levers'!$C$12="MS",('Net zero Activity data'!BL12*EF!$H25)*kgtoGg,"ERROR")))</f>
        <v>4.370073352816457E-3</v>
      </c>
      <c r="AT937" s="93">
        <f>IF('Net zero activities &amp; levers'!$C$12="Off",('Activity data'!BM12*EF!$H25)*kgtoGg,IF('Net zero activities &amp; levers'!$C$12="PB",('Activity data'!BM12*EF!$H25)*kgtoGg,IF('Net zero activities &amp; levers'!$C$12="MS",('Net zero Activity data'!BM12*EF!$H25)*kgtoGg,"ERROR")))</f>
        <v>4.3714786051801012E-3</v>
      </c>
      <c r="AU937" s="93">
        <f>IF('Net zero activities &amp; levers'!$C$12="Off",('Activity data'!BN12*EF!$H25)*kgtoGg,IF('Net zero activities &amp; levers'!$C$12="PB",('Activity data'!BN12*EF!$H25)*kgtoGg,IF('Net zero activities &amp; levers'!$C$12="MS",('Net zero Activity data'!BN12*EF!$H25)*kgtoGg,"ERROR")))</f>
        <v>4.3729721816683845E-3</v>
      </c>
      <c r="AV937" s="93">
        <f>IF('Net zero activities &amp; levers'!$C$12="Off",('Activity data'!BO12*EF!$H25)*kgtoGg,IF('Net zero activities &amp; levers'!$C$12="PB",('Activity data'!BO12*EF!$H25)*kgtoGg,IF('Net zero activities &amp; levers'!$C$12="MS",('Net zero Activity data'!BO12*EF!$H25)*kgtoGg,"ERROR")))</f>
        <v>4.3747693443663138E-3</v>
      </c>
      <c r="AW937" s="93">
        <f>IF('Net zero activities &amp; levers'!$C$12="Off",('Activity data'!BP12*EF!$H25)*kgtoGg,IF('Net zero activities &amp; levers'!$C$12="PB",('Activity data'!BP12*EF!$H25)*kgtoGg,IF('Net zero activities &amp; levers'!$C$12="MS",('Net zero Activity data'!BP12*EF!$H25)*kgtoGg,"ERROR")))</f>
        <v>4.3767588939842977E-3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1.6437382879249268E-2</v>
      </c>
      <c r="T938" s="27">
        <f t="shared" si="333"/>
        <v>1.6484766183064346E-2</v>
      </c>
      <c r="U938" s="27">
        <f t="shared" si="333"/>
        <v>1.6535135518036832E-2</v>
      </c>
      <c r="V938" s="27">
        <f t="shared" si="333"/>
        <v>1.6589538511775512E-2</v>
      </c>
      <c r="W938" s="27">
        <f t="shared" si="333"/>
        <v>1.6648558169658729E-2</v>
      </c>
      <c r="X938" s="27">
        <f t="shared" si="333"/>
        <v>1.6712068789171211E-2</v>
      </c>
      <c r="Y938" s="27">
        <f t="shared" si="333"/>
        <v>1.6752249981117868E-2</v>
      </c>
      <c r="Z938" s="27">
        <f t="shared" si="333"/>
        <v>1.6796209343588896E-2</v>
      </c>
      <c r="AA938" s="27">
        <f t="shared" ref="L938:AW941" si="334">AA1401</f>
        <v>1.6843354453350164E-2</v>
      </c>
      <c r="AB938" s="27">
        <f t="shared" si="334"/>
        <v>1.6893917157457878E-2</v>
      </c>
      <c r="AC938" s="27">
        <f t="shared" si="334"/>
        <v>1.6947398864027248E-2</v>
      </c>
      <c r="AD938" s="27">
        <f t="shared" si="334"/>
        <v>1.6982707012130935E-2</v>
      </c>
      <c r="AE938" s="27">
        <f t="shared" si="334"/>
        <v>1.7020885338231165E-2</v>
      </c>
      <c r="AF938" s="27">
        <f t="shared" si="334"/>
        <v>1.7061788593829553E-2</v>
      </c>
      <c r="AG938" s="27">
        <f t="shared" si="334"/>
        <v>1.7105832856550169E-2</v>
      </c>
      <c r="AH938" s="27">
        <f t="shared" si="334"/>
        <v>1.7151760252911648E-2</v>
      </c>
      <c r="AI938" s="27">
        <f t="shared" si="334"/>
        <v>1.7179872939394939E-2</v>
      </c>
      <c r="AJ938" s="27">
        <f t="shared" si="334"/>
        <v>1.7210571607110457E-2</v>
      </c>
      <c r="AK938" s="27">
        <f t="shared" si="334"/>
        <v>1.7242713874330656E-2</v>
      </c>
      <c r="AL938" s="27">
        <f t="shared" si="334"/>
        <v>1.7276754955363009E-2</v>
      </c>
      <c r="AM938" s="27">
        <f t="shared" si="334"/>
        <v>1.7312644227064383E-2</v>
      </c>
      <c r="AN938" s="27">
        <f t="shared" si="334"/>
        <v>1.7331800050979288E-2</v>
      </c>
      <c r="AO938" s="27">
        <f t="shared" si="334"/>
        <v>1.7352212109467094E-2</v>
      </c>
      <c r="AP938" s="27">
        <f t="shared" si="334"/>
        <v>1.7374363732215552E-2</v>
      </c>
      <c r="AQ938" s="27">
        <f t="shared" si="334"/>
        <v>1.7398226519339408E-2</v>
      </c>
      <c r="AR938" s="27">
        <f t="shared" si="334"/>
        <v>1.7423776991464291E-2</v>
      </c>
      <c r="AS938" s="27">
        <f t="shared" si="334"/>
        <v>1.7431884454636632E-2</v>
      </c>
      <c r="AT938" s="27">
        <f t="shared" si="334"/>
        <v>1.7434968852253756E-2</v>
      </c>
      <c r="AU938" s="27">
        <f t="shared" si="334"/>
        <v>1.7438360998688136E-2</v>
      </c>
      <c r="AV938" s="27">
        <f t="shared" si="334"/>
        <v>1.7443275753281213E-2</v>
      </c>
      <c r="AW938" s="27">
        <f t="shared" si="334"/>
        <v>1.7449090887826105E-2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2.7683061491625756E-2</v>
      </c>
      <c r="T939" s="27">
        <f t="shared" si="334"/>
        <v>2.7762862207033147E-2</v>
      </c>
      <c r="U939" s="27">
        <f t="shared" si="334"/>
        <v>2.7847691854646691E-2</v>
      </c>
      <c r="V939" s="27">
        <f t="shared" si="334"/>
        <v>2.7939314799251682E-2</v>
      </c>
      <c r="W939" s="27">
        <f t="shared" si="334"/>
        <v>2.8038712910885274E-2</v>
      </c>
      <c r="X939" s="27">
        <f t="shared" si="334"/>
        <v>2.8145674487326664E-2</v>
      </c>
      <c r="Y939" s="27">
        <f t="shared" si="334"/>
        <v>2.8213345747139587E-2</v>
      </c>
      <c r="Z939" s="27">
        <f t="shared" si="334"/>
        <v>2.8287380022751329E-2</v>
      </c>
      <c r="AA939" s="27">
        <f t="shared" si="334"/>
        <v>2.8366779583018205E-2</v>
      </c>
      <c r="AB939" s="27">
        <f t="shared" si="334"/>
        <v>2.8451934893768058E-2</v>
      </c>
      <c r="AC939" s="27">
        <f t="shared" si="334"/>
        <v>2.8542006250170299E-2</v>
      </c>
      <c r="AD939" s="27">
        <f t="shared" si="334"/>
        <v>2.8601470560413008E-2</v>
      </c>
      <c r="AE939" s="27">
        <f t="shared" si="334"/>
        <v>2.8665768688457115E-2</v>
      </c>
      <c r="AF939" s="27">
        <f t="shared" si="334"/>
        <v>2.8734656013663078E-2</v>
      </c>
      <c r="AG939" s="27">
        <f t="shared" si="334"/>
        <v>2.8808833274252866E-2</v>
      </c>
      <c r="AH939" s="27">
        <f t="shared" si="334"/>
        <v>2.8886182019303399E-2</v>
      </c>
      <c r="AI939" s="27">
        <f t="shared" si="334"/>
        <v>2.8933528073984294E-2</v>
      </c>
      <c r="AJ939" s="27">
        <f t="shared" si="334"/>
        <v>2.8985229315740518E-2</v>
      </c>
      <c r="AK939" s="27">
        <f t="shared" si="334"/>
        <v>2.9039361799389138E-2</v>
      </c>
      <c r="AL939" s="27">
        <f t="shared" si="334"/>
        <v>2.9096692175300115E-2</v>
      </c>
      <c r="AM939" s="27">
        <f t="shared" si="334"/>
        <v>2.9157135186374163E-2</v>
      </c>
      <c r="AN939" s="27">
        <f t="shared" si="334"/>
        <v>2.9189396517466496E-2</v>
      </c>
      <c r="AO939" s="27">
        <f t="shared" si="334"/>
        <v>2.9223773539309921E-2</v>
      </c>
      <c r="AP939" s="27">
        <f t="shared" si="334"/>
        <v>2.9261080252865827E-2</v>
      </c>
      <c r="AQ939" s="27">
        <f t="shared" si="334"/>
        <v>2.9301268828392974E-2</v>
      </c>
      <c r="AR939" s="27">
        <f t="shared" si="334"/>
        <v>2.9344299723041426E-2</v>
      </c>
      <c r="AS939" s="27">
        <f t="shared" si="334"/>
        <v>2.9357953928409133E-2</v>
      </c>
      <c r="AT939" s="27">
        <f t="shared" si="334"/>
        <v>2.9363148524746446E-2</v>
      </c>
      <c r="AU939" s="27">
        <f t="shared" si="334"/>
        <v>2.9368861417061555E-2</v>
      </c>
      <c r="AV939" s="27">
        <f t="shared" si="334"/>
        <v>2.9377138613900979E-2</v>
      </c>
      <c r="AW939" s="27">
        <f t="shared" si="334"/>
        <v>2.9386932187997955E-2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3.9372179078561824E-3</v>
      </c>
      <c r="T940" s="27">
        <f t="shared" si="334"/>
        <v>3.9864333672827218E-3</v>
      </c>
      <c r="U940" s="27">
        <f t="shared" si="334"/>
        <v>4.0098810779398324E-3</v>
      </c>
      <c r="V940" s="27">
        <f t="shared" si="334"/>
        <v>4.0262920461846766E-3</v>
      </c>
      <c r="W940" s="27">
        <f t="shared" si="334"/>
        <v>4.0473225985176902E-3</v>
      </c>
      <c r="X940" s="27">
        <f t="shared" si="334"/>
        <v>4.074383306542164E-3</v>
      </c>
      <c r="Y940" s="27">
        <f t="shared" si="334"/>
        <v>4.1080985475620913E-3</v>
      </c>
      <c r="Z940" s="27">
        <f t="shared" si="334"/>
        <v>4.1458897675838548E-3</v>
      </c>
      <c r="AA940" s="27">
        <f t="shared" si="334"/>
        <v>4.1821304640093163E-3</v>
      </c>
      <c r="AB940" s="27">
        <f t="shared" si="334"/>
        <v>4.2221229305497961E-3</v>
      </c>
      <c r="AC940" s="27">
        <f t="shared" si="334"/>
        <v>4.2610671586769686E-3</v>
      </c>
      <c r="AD940" s="27">
        <f t="shared" si="334"/>
        <v>4.3141633883196449E-3</v>
      </c>
      <c r="AE940" s="27">
        <f t="shared" si="334"/>
        <v>4.3704957891268431E-3</v>
      </c>
      <c r="AF940" s="27">
        <f t="shared" si="334"/>
        <v>4.4296512445585103E-3</v>
      </c>
      <c r="AG940" s="27">
        <f t="shared" si="334"/>
        <v>4.4985669451235956E-3</v>
      </c>
      <c r="AH940" s="27">
        <f t="shared" si="334"/>
        <v>4.5617145795403069E-3</v>
      </c>
      <c r="AI940" s="27">
        <f t="shared" si="334"/>
        <v>4.6334656998874083E-3</v>
      </c>
      <c r="AJ940" s="27">
        <f t="shared" si="334"/>
        <v>4.7123005451398577E-3</v>
      </c>
      <c r="AK940" s="27">
        <f t="shared" si="334"/>
        <v>4.7841221537826282E-3</v>
      </c>
      <c r="AL940" s="27">
        <f t="shared" si="334"/>
        <v>4.8559702127132821E-3</v>
      </c>
      <c r="AM940" s="27">
        <f t="shared" si="334"/>
        <v>4.9280850035983512E-3</v>
      </c>
      <c r="AN940" s="27">
        <f t="shared" si="334"/>
        <v>5.0084446943362898E-3</v>
      </c>
      <c r="AO940" s="27">
        <f t="shared" si="334"/>
        <v>5.0837335089823875E-3</v>
      </c>
      <c r="AP940" s="27">
        <f t="shared" si="334"/>
        <v>5.1611191065489073E-3</v>
      </c>
      <c r="AQ940" s="27">
        <f t="shared" si="334"/>
        <v>5.2409553047308866E-3</v>
      </c>
      <c r="AR940" s="27">
        <f t="shared" si="334"/>
        <v>5.3236082001030466E-3</v>
      </c>
      <c r="AS940" s="27">
        <f t="shared" si="334"/>
        <v>5.410394166455691E-3</v>
      </c>
      <c r="AT940" s="27">
        <f t="shared" si="334"/>
        <v>5.4135877415440467E-3</v>
      </c>
      <c r="AU940" s="27">
        <f t="shared" si="334"/>
        <v>5.4038846879758207E-3</v>
      </c>
      <c r="AV940" s="27">
        <f t="shared" si="334"/>
        <v>5.3978417071706688E-3</v>
      </c>
      <c r="AW940" s="27">
        <f t="shared" si="334"/>
        <v>5.3878450747085888E-3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19.377199881674734</v>
      </c>
      <c r="T942" s="93">
        <f>IF('Net zero activities &amp; levers'!$C$12="Off",('Activity data'!AM17*EF!$H30)*kgtoGg,IF('Net zero activities &amp; levers'!$C$12="PB",('Activity data'!AM17*EF!$H30)*kgtoGg,IF('Net zero activities &amp; levers'!$C$12="MS",('Net zero Activity data'!AM17*EF!$H30)*kgtoGg,"ERROR")))</f>
        <v>19.621630956276206</v>
      </c>
      <c r="U942" s="93">
        <f>IF('Net zero activities &amp; levers'!$C$12="Off",('Activity data'!AN17*EF!$H30)*kgtoGg,IF('Net zero activities &amp; levers'!$C$12="PB",('Activity data'!AN17*EF!$H30)*kgtoGg,IF('Net zero activities &amp; levers'!$C$12="MS",('Net zero Activity data'!AN17*EF!$H30)*kgtoGg,"ERROR")))</f>
        <v>19.617580871084247</v>
      </c>
      <c r="V942" s="93">
        <f>IF('Net zero activities &amp; levers'!$C$12="Off",('Activity data'!AO17*EF!$H30)*kgtoGg,IF('Net zero activities &amp; levers'!$C$12="PB",('Activity data'!AO17*EF!$H30)*kgtoGg,IF('Net zero activities &amp; levers'!$C$12="MS",('Net zero Activity data'!AO17*EF!$H30)*kgtoGg,"ERROR")))</f>
        <v>19.551822898524588</v>
      </c>
      <c r="W942" s="93">
        <f>IF('Net zero activities &amp; levers'!$C$12="Off",('Activity data'!AP17*EF!$H30)*kgtoGg,IF('Net zero activities &amp; levers'!$C$12="PB",('Activity data'!AP17*EF!$H30)*kgtoGg,IF('Net zero activities &amp; levers'!$C$12="MS",('Net zero Activity data'!AP17*EF!$H30)*kgtoGg,"ERROR")))</f>
        <v>19.536119957821917</v>
      </c>
      <c r="X942" s="93">
        <f>IF('Net zero activities &amp; levers'!$C$12="Off",('Activity data'!AQ17*EF!$H30)*kgtoGg,IF('Net zero activities &amp; levers'!$C$12="PB",('Activity data'!AQ17*EF!$H30)*kgtoGg,IF('Net zero activities &amp; levers'!$C$12="MS",('Net zero Activity data'!AQ17*EF!$H30)*kgtoGg,"ERROR")))</f>
        <v>19.581755541481652</v>
      </c>
      <c r="Y942" s="93">
        <f>IF('Net zero activities &amp; levers'!$C$12="Off",('Activity data'!AR17*EF!$H30)*kgtoGg,IF('Net zero activities &amp; levers'!$C$12="PB",('Activity data'!AR17*EF!$H30)*kgtoGg,IF('Net zero activities &amp; levers'!$C$12="MS",('Net zero Activity data'!AR17*EF!$H30)*kgtoGg,"ERROR")))</f>
        <v>19.661580383529479</v>
      </c>
      <c r="Z942" s="93">
        <f>IF('Net zero activities &amp; levers'!$C$12="Off",('Activity data'!AS17*EF!$H30)*kgtoGg,IF('Net zero activities &amp; levers'!$C$12="PB",('Activity data'!AS17*EF!$H30)*kgtoGg,IF('Net zero activities &amp; levers'!$C$12="MS",('Net zero Activity data'!AS17*EF!$H30)*kgtoGg,"ERROR")))</f>
        <v>19.780063818708143</v>
      </c>
      <c r="AA942" s="93">
        <f>IF('Net zero activities &amp; levers'!$C$12="Off",('Activity data'!AT17*EF!$H30)*kgtoGg,IF('Net zero activities &amp; levers'!$C$12="PB",('Activity data'!AT17*EF!$H30)*kgtoGg,IF('Net zero activities &amp; levers'!$C$12="MS",('Net zero Activity data'!AT17*EF!$H30)*kgtoGg,"ERROR")))</f>
        <v>19.884752401709957</v>
      </c>
      <c r="AB942" s="93">
        <f>IF('Net zero activities &amp; levers'!$C$12="Off",('Activity data'!AU17*EF!$H30)*kgtoGg,IF('Net zero activities &amp; levers'!$C$12="PB",('Activity data'!AU17*EF!$H30)*kgtoGg,IF('Net zero activities &amp; levers'!$C$12="MS",('Net zero Activity data'!AU17*EF!$H30)*kgtoGg,"ERROR")))</f>
        <v>20.023384298830091</v>
      </c>
      <c r="AC942" s="93">
        <f>IF('Net zero activities &amp; levers'!$C$12="Off",('Activity data'!AV17*EF!$H30)*kgtoGg,IF('Net zero activities &amp; levers'!$C$12="PB",('Activity data'!AV17*EF!$H30)*kgtoGg,IF('Net zero activities &amp; levers'!$C$12="MS",('Net zero Activity data'!AV17*EF!$H30)*kgtoGg,"ERROR")))</f>
        <v>20.152132015537255</v>
      </c>
      <c r="AD942" s="93">
        <f>IF('Net zero activities &amp; levers'!$C$12="Off",('Activity data'!AW17*EF!$H30)*kgtoGg,IF('Net zero activities &amp; levers'!$C$12="PB",('Activity data'!AW17*EF!$H30)*kgtoGg,IF('Net zero activities &amp; levers'!$C$12="MS",('Net zero Activity data'!AW17*EF!$H30)*kgtoGg,"ERROR")))</f>
        <v>20.379211706739977</v>
      </c>
      <c r="AE942" s="93">
        <f>IF('Net zero activities &amp; levers'!$C$12="Off",('Activity data'!AX17*EF!$H30)*kgtoGg,IF('Net zero activities &amp; levers'!$C$12="PB",('Activity data'!AX17*EF!$H30)*kgtoGg,IF('Net zero activities &amp; levers'!$C$12="MS",('Net zero Activity data'!AX17*EF!$H30)*kgtoGg,"ERROR")))</f>
        <v>20.630471558924892</v>
      </c>
      <c r="AF942" s="93">
        <f>IF('Net zero activities &amp; levers'!$C$12="Off",('Activity data'!AY17*EF!$H30)*kgtoGg,IF('Net zero activities &amp; levers'!$C$12="PB",('Activity data'!AY17*EF!$H30)*kgtoGg,IF('Net zero activities &amp; levers'!$C$12="MS",('Net zero Activity data'!AY17*EF!$H30)*kgtoGg,"ERROR")))</f>
        <v>20.901400351963218</v>
      </c>
      <c r="AG942" s="93">
        <f>IF('Net zero activities &amp; levers'!$C$12="Off",('Activity data'!AZ17*EF!$H30)*kgtoGg,IF('Net zero activities &amp; levers'!$C$12="PB",('Activity data'!AZ17*EF!$H30)*kgtoGg,IF('Net zero activities &amp; levers'!$C$12="MS",('Net zero Activity data'!AZ17*EF!$H30)*kgtoGg,"ERROR")))</f>
        <v>21.250005465019576</v>
      </c>
      <c r="AH942" s="93">
        <f>IF('Net zero activities &amp; levers'!$C$12="Off",('Activity data'!BA17*EF!$H30)*kgtoGg,IF('Net zero activities &amp; levers'!$C$12="PB",('Activity data'!BA17*EF!$H30)*kgtoGg,IF('Net zero activities &amp; levers'!$C$12="MS",('Net zero Activity data'!BA17*EF!$H30)*kgtoGg,"ERROR")))</f>
        <v>21.543381212071822</v>
      </c>
      <c r="AI942" s="93">
        <f>IF('Net zero activities &amp; levers'!$C$12="Off",('Activity data'!BB17*EF!$H30)*kgtoGg,IF('Net zero activities &amp; levers'!$C$12="PB",('Activity data'!BB17*EF!$H30)*kgtoGg,IF('Net zero activities &amp; levers'!$C$12="MS",('Net zero Activity data'!BB17*EF!$H30)*kgtoGg,"ERROR")))</f>
        <v>21.877032547755228</v>
      </c>
      <c r="AJ942" s="93">
        <f>IF('Net zero activities &amp; levers'!$C$12="Off",('Activity data'!BC17*EF!$H30)*kgtoGg,IF('Net zero activities &amp; levers'!$C$12="PB",('Activity data'!BC17*EF!$H30)*kgtoGg,IF('Net zero activities &amp; levers'!$C$12="MS",('Net zero Activity data'!BC17*EF!$H30)*kgtoGg,"ERROR")))</f>
        <v>22.260599809876492</v>
      </c>
      <c r="AK942" s="93">
        <f>IF('Net zero activities &amp; levers'!$C$12="Off",('Activity data'!BD17*EF!$H30)*kgtoGg,IF('Net zero activities &amp; levers'!$C$12="PB",('Activity data'!BD17*EF!$H30)*kgtoGg,IF('Net zero activities &amp; levers'!$C$12="MS",('Net zero Activity data'!BD17*EF!$H30)*kgtoGg,"ERROR")))</f>
        <v>22.578028569126211</v>
      </c>
      <c r="AL942" s="93">
        <f>IF('Net zero activities &amp; levers'!$C$12="Off",('Activity data'!BE17*EF!$H30)*kgtoGg,IF('Net zero activities &amp; levers'!$C$12="PB",('Activity data'!BE17*EF!$H30)*kgtoGg,IF('Net zero activities &amp; levers'!$C$12="MS",('Net zero Activity data'!BE17*EF!$H30)*kgtoGg,"ERROR")))</f>
        <v>22.887728589740387</v>
      </c>
      <c r="AM942" s="93">
        <f>IF('Net zero activities &amp; levers'!$C$12="Off",('Activity data'!BF17*EF!$H30)*kgtoGg,IF('Net zero activities &amp; levers'!$C$12="PB",('Activity data'!BF17*EF!$H30)*kgtoGg,IF('Net zero activities &amp; levers'!$C$12="MS",('Net zero Activity data'!BF17*EF!$H30)*kgtoGg,"ERROR")))</f>
        <v>23.191659657234435</v>
      </c>
      <c r="AN942" s="93">
        <f>IF('Net zero activities &amp; levers'!$C$12="Off",('Activity data'!BG17*EF!$H30)*kgtoGg,IF('Net zero activities &amp; levers'!$C$12="PB",('Activity data'!BG17*EF!$H30)*kgtoGg,IF('Net zero activities &amp; levers'!$C$12="MS",('Net zero Activity data'!BG17*EF!$H30)*kgtoGg,"ERROR")))</f>
        <v>23.527083840639943</v>
      </c>
      <c r="AO942" s="93">
        <f>IF('Net zero activities &amp; levers'!$C$12="Off",('Activity data'!BH17*EF!$H30)*kgtoGg,IF('Net zero activities &amp; levers'!$C$12="PB",('Activity data'!BH17*EF!$H30)*kgtoGg,IF('Net zero activities &amp; levers'!$C$12="MS",('Net zero Activity data'!BH17*EF!$H30)*kgtoGg,"ERROR")))</f>
        <v>23.813331635172794</v>
      </c>
      <c r="AP942" s="93">
        <f>IF('Net zero activities &amp; levers'!$C$12="Off",('Activity data'!BI17*EF!$H30)*kgtoGg,IF('Net zero activities &amp; levers'!$C$12="PB",('Activity data'!BI17*EF!$H30)*kgtoGg,IF('Net zero activities &amp; levers'!$C$12="MS",('Net zero Activity data'!BI17*EF!$H30)*kgtoGg,"ERROR")))</f>
        <v>24.106587789778082</v>
      </c>
      <c r="AQ942" s="93">
        <f>IF('Net zero activities &amp; levers'!$C$12="Off",('Activity data'!BJ17*EF!$H30)*kgtoGg,IF('Net zero activities &amp; levers'!$C$12="PB",('Activity data'!BJ17*EF!$H30)*kgtoGg,IF('Net zero activities &amp; levers'!$C$12="MS",('Net zero Activity data'!BJ17*EF!$H30)*kgtoGg,"ERROR")))</f>
        <v>24.409008340831178</v>
      </c>
      <c r="AR942" s="93">
        <f>IF('Net zero activities &amp; levers'!$C$12="Off",('Activity data'!BK17*EF!$H30)*kgtoGg,IF('Net zero activities &amp; levers'!$C$12="PB",('Activity data'!BK17*EF!$H30)*kgtoGg,IF('Net zero activities &amp; levers'!$C$12="MS",('Net zero Activity data'!BK17*EF!$H30)*kgtoGg,"ERROR")))</f>
        <v>24.722722117225889</v>
      </c>
      <c r="AS942" s="93">
        <f>IF('Net zero activities &amp; levers'!$C$12="Off",('Activity data'!BL17*EF!$H30)*kgtoGg,IF('Net zero activities &amp; levers'!$C$12="PB",('Activity data'!BL17*EF!$H30)*kgtoGg,IF('Net zero activities &amp; levers'!$C$12="MS",('Net zero Activity data'!BL17*EF!$H30)*kgtoGg,"ERROR")))</f>
        <v>25.029933546854007</v>
      </c>
      <c r="AT942" s="93">
        <f>IF('Net zero activities &amp; levers'!$C$12="Off",('Activity data'!BM17*EF!$H30)*kgtoGg,IF('Net zero activities &amp; levers'!$C$12="PB",('Activity data'!BM17*EF!$H30)*kgtoGg,IF('Net zero activities &amp; levers'!$C$12="MS",('Net zero Activity data'!BM17*EF!$H30)*kgtoGg,"ERROR")))</f>
        <v>24.720260764815329</v>
      </c>
      <c r="AU942" s="93">
        <f>IF('Net zero activities &amp; levers'!$C$12="Off",('Activity data'!BN17*EF!$H30)*kgtoGg,IF('Net zero activities &amp; levers'!$C$12="PB",('Activity data'!BN17*EF!$H30)*kgtoGg,IF('Net zero activities &amp; levers'!$C$12="MS",('Net zero Activity data'!BN17*EF!$H30)*kgtoGg,"ERROR")))</f>
        <v>24.322990887968082</v>
      </c>
      <c r="AV942" s="93">
        <f>IF('Net zero activities &amp; levers'!$C$12="Off",('Activity data'!BO17*EF!$H30)*kgtoGg,IF('Net zero activities &amp; levers'!$C$12="PB",('Activity data'!BO17*EF!$H30)*kgtoGg,IF('Net zero activities &amp; levers'!$C$12="MS",('Net zero Activity data'!BO17*EF!$H30)*kgtoGg,"ERROR")))</f>
        <v>23.958302397489952</v>
      </c>
      <c r="AW942" s="93">
        <f>IF('Net zero activities &amp; levers'!$C$12="Off",('Activity data'!BP17*EF!$H30)*kgtoGg,IF('Net zero activities &amp; levers'!$C$12="PB",('Activity data'!BP17*EF!$H30)*kgtoGg,IF('Net zero activities &amp; levers'!$C$12="MS",('Net zero Activity data'!BP17*EF!$H30)*kgtoGg,"ERROR")))</f>
        <v>23.571900775266911</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6.4869656548252941E-2</v>
      </c>
      <c r="T943" s="93">
        <f>IF('Net zero activities &amp; levers'!$C$12="Off",('Activity data'!AM18*EF!$H31)*kgtoGg,IF('Net zero activities &amp; levers'!$C$12="PB",('Activity data'!AM18*EF!$H31)*kgtoGg,IF('Net zero activities &amp; levers'!$C$12="MS",('Net zero Activity data'!AM18*EF!$H31)*kgtoGg,"ERROR")))</f>
        <v>6.5687946082135129E-2</v>
      </c>
      <c r="U943" s="93">
        <f>IF('Net zero activities &amp; levers'!$C$12="Off",('Activity data'!AN18*EF!$H31)*kgtoGg,IF('Net zero activities &amp; levers'!$C$12="PB",('Activity data'!AN18*EF!$H31)*kgtoGg,IF('Net zero activities &amp; levers'!$C$12="MS",('Net zero Activity data'!AN18*EF!$H31)*kgtoGg,"ERROR")))</f>
        <v>6.5674387485588778E-2</v>
      </c>
      <c r="V943" s="93">
        <f>IF('Net zero activities &amp; levers'!$C$12="Off",('Activity data'!AO18*EF!$H31)*kgtoGg,IF('Net zero activities &amp; levers'!$C$12="PB",('Activity data'!AO18*EF!$H31)*kgtoGg,IF('Net zero activities &amp; levers'!$C$12="MS",('Net zero Activity data'!AO18*EF!$H31)*kgtoGg,"ERROR")))</f>
        <v>6.5454247469420163E-2</v>
      </c>
      <c r="W943" s="93">
        <f>IF('Net zero activities &amp; levers'!$C$12="Off",('Activity data'!AP18*EF!$H31)*kgtoGg,IF('Net zero activities &amp; levers'!$C$12="PB",('Activity data'!AP18*EF!$H31)*kgtoGg,IF('Net zero activities &amp; levers'!$C$12="MS",('Net zero Activity data'!AP18*EF!$H31)*kgtoGg,"ERROR")))</f>
        <v>6.5401678244950162E-2</v>
      </c>
      <c r="X943" s="93">
        <f>IF('Net zero activities &amp; levers'!$C$12="Off",('Activity data'!AQ18*EF!$H31)*kgtoGg,IF('Net zero activities &amp; levers'!$C$12="PB",('Activity data'!AQ18*EF!$H31)*kgtoGg,IF('Net zero activities &amp; levers'!$C$12="MS",('Net zero Activity data'!AQ18*EF!$H31)*kgtoGg,"ERROR")))</f>
        <v>6.5554453912046687E-2</v>
      </c>
      <c r="Y943" s="93">
        <f>IF('Net zero activities &amp; levers'!$C$12="Off",('Activity data'!AR18*EF!$H31)*kgtoGg,IF('Net zero activities &amp; levers'!$C$12="PB",('Activity data'!AR18*EF!$H31)*kgtoGg,IF('Net zero activities &amp; levers'!$C$12="MS",('Net zero Activity data'!AR18*EF!$H31)*kgtoGg,"ERROR")))</f>
        <v>6.5821686026040549E-2</v>
      </c>
      <c r="Z943" s="93">
        <f>IF('Net zero activities &amp; levers'!$C$12="Off",('Activity data'!AS18*EF!$H31)*kgtoGg,IF('Net zero activities &amp; levers'!$C$12="PB",('Activity data'!AS18*EF!$H31)*kgtoGg,IF('Net zero activities &amp; levers'!$C$12="MS",('Net zero Activity data'!AS18*EF!$H31)*kgtoGg,"ERROR")))</f>
        <v>6.621833671827837E-2</v>
      </c>
      <c r="AA943" s="93">
        <f>IF('Net zero activities &amp; levers'!$C$12="Off",('Activity data'!AT18*EF!$H31)*kgtoGg,IF('Net zero activities &amp; levers'!$C$12="PB",('Activity data'!AT18*EF!$H31)*kgtoGg,IF('Net zero activities &amp; levers'!$C$12="MS",('Net zero Activity data'!AT18*EF!$H31)*kgtoGg,"ERROR")))</f>
        <v>6.6568805953530139E-2</v>
      </c>
      <c r="AB943" s="93">
        <f>IF('Net zero activities &amp; levers'!$C$12="Off",('Activity data'!AU18*EF!$H31)*kgtoGg,IF('Net zero activities &amp; levers'!$C$12="PB",('Activity data'!AU18*EF!$H31)*kgtoGg,IF('Net zero activities &amp; levers'!$C$12="MS",('Net zero Activity data'!AU18*EF!$H31)*kgtoGg,"ERROR")))</f>
        <v>6.7032908280374615E-2</v>
      </c>
      <c r="AC943" s="93">
        <f>IF('Net zero activities &amp; levers'!$C$12="Off",('Activity data'!AV18*EF!$H31)*kgtoGg,IF('Net zero activities &amp; levers'!$C$12="PB",('Activity data'!AV18*EF!$H31)*kgtoGg,IF('Net zero activities &amp; levers'!$C$12="MS",('Net zero Activity data'!AV18*EF!$H31)*kgtoGg,"ERROR")))</f>
        <v>6.7463921028096938E-2</v>
      </c>
      <c r="AD943" s="93">
        <f>IF('Net zero activities &amp; levers'!$C$12="Off",('Activity data'!AW18*EF!$H31)*kgtoGg,IF('Net zero activities &amp; levers'!$C$12="PB",('Activity data'!AW18*EF!$H31)*kgtoGg,IF('Net zero activities &amp; levers'!$C$12="MS",('Net zero Activity data'!AW18*EF!$H31)*kgtoGg,"ERROR")))</f>
        <v>6.8224122794469558E-2</v>
      </c>
      <c r="AE943" s="93">
        <f>IF('Net zero activities &amp; levers'!$C$12="Off",('Activity data'!AX18*EF!$H31)*kgtoGg,IF('Net zero activities &amp; levers'!$C$12="PB",('Activity data'!AX18*EF!$H31)*kgtoGg,IF('Net zero activities &amp; levers'!$C$12="MS",('Net zero Activity data'!AX18*EF!$H31)*kgtoGg,"ERROR")))</f>
        <v>6.9065273240103045E-2</v>
      </c>
      <c r="AF943" s="93">
        <f>IF('Net zero activities &amp; levers'!$C$12="Off",('Activity data'!AY18*EF!$H31)*kgtoGg,IF('Net zero activities &amp; levers'!$C$12="PB",('Activity data'!AY18*EF!$H31)*kgtoGg,IF('Net zero activities &amp; levers'!$C$12="MS",('Net zero Activity data'!AY18*EF!$H31)*kgtoGg,"ERROR")))</f>
        <v>6.9972270012637228E-2</v>
      </c>
      <c r="AG943" s="93">
        <f>IF('Net zero activities &amp; levers'!$C$12="Off",('Activity data'!AZ18*EF!$H31)*kgtoGg,IF('Net zero activities &amp; levers'!$C$12="PB",('Activity data'!AZ18*EF!$H31)*kgtoGg,IF('Net zero activities &amp; levers'!$C$12="MS",('Net zero Activity data'!AZ18*EF!$H31)*kgtoGg,"ERROR")))</f>
        <v>7.1139306224939358E-2</v>
      </c>
      <c r="AH943" s="93">
        <f>IF('Net zero activities &amp; levers'!$C$12="Off",('Activity data'!BA18*EF!$H31)*kgtoGg,IF('Net zero activities &amp; levers'!$C$12="PB",('Activity data'!BA18*EF!$H31)*kgtoGg,IF('Net zero activities &amp; levers'!$C$12="MS",('Net zero Activity data'!BA18*EF!$H31)*kgtoGg,"ERROR")))</f>
        <v>7.2121449365696463E-2</v>
      </c>
      <c r="AI943" s="93">
        <f>IF('Net zero activities &amp; levers'!$C$12="Off",('Activity data'!BB18*EF!$H31)*kgtoGg,IF('Net zero activities &amp; levers'!$C$12="PB",('Activity data'!BB18*EF!$H31)*kgtoGg,IF('Net zero activities &amp; levers'!$C$12="MS",('Net zero Activity data'!BB18*EF!$H31)*kgtoGg,"ERROR")))</f>
        <v>7.3238424350978909E-2</v>
      </c>
      <c r="AJ943" s="93">
        <f>IF('Net zero activities &amp; levers'!$C$12="Off",('Activity data'!BC18*EF!$H31)*kgtoGg,IF('Net zero activities &amp; levers'!$C$12="PB",('Activity data'!BC18*EF!$H31)*kgtoGg,IF('Net zero activities &amp; levers'!$C$12="MS",('Net zero Activity data'!BC18*EF!$H31)*kgtoGg,"ERROR")))</f>
        <v>7.4522504440408713E-2</v>
      </c>
      <c r="AK943" s="93">
        <f>IF('Net zero activities &amp; levers'!$C$12="Off",('Activity data'!BD18*EF!$H31)*kgtoGg,IF('Net zero activities &amp; levers'!$C$12="PB",('Activity data'!BD18*EF!$H31)*kgtoGg,IF('Net zero activities &amp; levers'!$C$12="MS",('Net zero Activity data'!BD18*EF!$H31)*kgtoGg,"ERROR")))</f>
        <v>7.5585170600473497E-2</v>
      </c>
      <c r="AL943" s="93">
        <f>IF('Net zero activities &amp; levers'!$C$12="Off",('Activity data'!BE18*EF!$H31)*kgtoGg,IF('Net zero activities &amp; levers'!$C$12="PB",('Activity data'!BE18*EF!$H31)*kgtoGg,IF('Net zero activities &amp; levers'!$C$12="MS",('Net zero Activity data'!BE18*EF!$H31)*kgtoGg,"ERROR")))</f>
        <v>7.662196302109707E-2</v>
      </c>
      <c r="AM943" s="93">
        <f>IF('Net zero activities &amp; levers'!$C$12="Off",('Activity data'!BF18*EF!$H31)*kgtoGg,IF('Net zero activities &amp; levers'!$C$12="PB",('Activity data'!BF18*EF!$H31)*kgtoGg,IF('Net zero activities &amp; levers'!$C$12="MS",('Net zero Activity data'!BF18*EF!$H31)*kgtoGg,"ERROR")))</f>
        <v>7.7639442537388206E-2</v>
      </c>
      <c r="AN943" s="93">
        <f>IF('Net zero activities &amp; levers'!$C$12="Off",('Activity data'!BG18*EF!$H31)*kgtoGg,IF('Net zero activities &amp; levers'!$C$12="PB",('Activity data'!BG18*EF!$H31)*kgtoGg,IF('Net zero activities &amp; levers'!$C$12="MS",('Net zero Activity data'!BG18*EF!$H31)*kgtoGg,"ERROR")))</f>
        <v>7.8762352540296898E-2</v>
      </c>
      <c r="AO943" s="93">
        <f>IF('Net zero activities &amp; levers'!$C$12="Off",('Activity data'!BH18*EF!$H31)*kgtoGg,IF('Net zero activities &amp; levers'!$C$12="PB",('Activity data'!BH18*EF!$H31)*kgtoGg,IF('Net zero activities &amp; levers'!$C$12="MS",('Net zero Activity data'!BH18*EF!$H31)*kgtoGg,"ERROR")))</f>
        <v>7.9720633212036346E-2</v>
      </c>
      <c r="AP943" s="93">
        <f>IF('Net zero activities &amp; levers'!$C$12="Off",('Activity data'!BI18*EF!$H31)*kgtoGg,IF('Net zero activities &amp; levers'!$C$12="PB",('Activity data'!BI18*EF!$H31)*kgtoGg,IF('Net zero activities &amp; levers'!$C$12="MS",('Net zero Activity data'!BI18*EF!$H31)*kgtoGg,"ERROR")))</f>
        <v>8.070237598942788E-2</v>
      </c>
      <c r="AQ943" s="93">
        <f>IF('Net zero activities &amp; levers'!$C$12="Off",('Activity data'!BJ18*EF!$H31)*kgtoGg,IF('Net zero activities &amp; levers'!$C$12="PB",('Activity data'!BJ18*EF!$H31)*kgtoGg,IF('Net zero activities &amp; levers'!$C$12="MS",('Net zero Activity data'!BJ18*EF!$H31)*kgtoGg,"ERROR")))</f>
        <v>8.1714798702706537E-2</v>
      </c>
      <c r="AR943" s="93">
        <f>IF('Net zero activities &amp; levers'!$C$12="Off",('Activity data'!BK18*EF!$H31)*kgtoGg,IF('Net zero activities &amp; levers'!$C$12="PB",('Activity data'!BK18*EF!$H31)*kgtoGg,IF('Net zero activities &amp; levers'!$C$12="MS",('Net zero Activity data'!BK18*EF!$H31)*kgtoGg,"ERROR")))</f>
        <v>8.2765028098772481E-2</v>
      </c>
      <c r="AS943" s="93">
        <f>IF('Net zero activities &amp; levers'!$C$12="Off",('Activity data'!BL18*EF!$H31)*kgtoGg,IF('Net zero activities &amp; levers'!$C$12="PB",('Activity data'!BL18*EF!$H31)*kgtoGg,IF('Net zero activities &amp; levers'!$C$12="MS",('Net zero Activity data'!BL18*EF!$H31)*kgtoGg,"ERROR")))</f>
        <v>8.3793489385716236E-2</v>
      </c>
      <c r="AT943" s="93">
        <f>IF('Net zero activities &amp; levers'!$C$12="Off",('Activity data'!BM18*EF!$H31)*kgtoGg,IF('Net zero activities &amp; levers'!$C$12="PB",('Activity data'!BM18*EF!$H31)*kgtoGg,IF('Net zero activities &amp; levers'!$C$12="MS",('Net zero Activity data'!BM18*EF!$H31)*kgtoGg,"ERROR")))</f>
        <v>8.2756788152521604E-2</v>
      </c>
      <c r="AU943" s="93">
        <f>IF('Net zero activities &amp; levers'!$C$12="Off",('Activity data'!BN18*EF!$H31)*kgtoGg,IF('Net zero activities &amp; levers'!$C$12="PB",('Activity data'!BN18*EF!$H31)*kgtoGg,IF('Net zero activities &amp; levers'!$C$12="MS",('Net zero Activity data'!BN18*EF!$H31)*kgtoGg,"ERROR")))</f>
        <v>8.1426835392297475E-2</v>
      </c>
      <c r="AV943" s="93">
        <f>IF('Net zero activities &amp; levers'!$C$12="Off",('Activity data'!BO18*EF!$H31)*kgtoGg,IF('Net zero activities &amp; levers'!$C$12="PB",('Activity data'!BO18*EF!$H31)*kgtoGg,IF('Net zero activities &amp; levers'!$C$12="MS",('Net zero Activity data'!BO18*EF!$H31)*kgtoGg,"ERROR")))</f>
        <v>8.0205956355652461E-2</v>
      </c>
      <c r="AW943" s="93">
        <f>IF('Net zero activities &amp; levers'!$C$12="Off",('Activity data'!BP18*EF!$H31)*kgtoGg,IF('Net zero activities &amp; levers'!$C$12="PB",('Activity data'!BP18*EF!$H31)*kgtoGg,IF('Net zero activities &amp; levers'!$C$12="MS",('Net zero Activity data'!BP18*EF!$H31)*kgtoGg,"ERROR")))</f>
        <v>7.8912387590487312E-2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0.59994215914204641</v>
      </c>
      <c r="T944" s="93">
        <f>IF('Net zero activities &amp; levers'!$C$12="Off",('Activity data'!AM19*EF!$H32)*kgtoGg,IF('Net zero activities &amp; levers'!$C$12="PB",('Activity data'!AM19*EF!$H32)*kgtoGg,IF('Net zero activities &amp; levers'!$C$12="MS",('Net zero Activity data'!AM19*EF!$H32)*kgtoGg,"ERROR")))</f>
        <v>0.61494292789376837</v>
      </c>
      <c r="U944" s="93">
        <f>IF('Net zero activities &amp; levers'!$C$12="Off",('Activity data'!AN19*EF!$H32)*kgtoGg,IF('Net zero activities &amp; levers'!$C$12="PB",('Activity data'!AN19*EF!$H32)*kgtoGg,IF('Net zero activities &amp; levers'!$C$12="MS",('Net zero Activity data'!AN19*EF!$H32)*kgtoGg,"ERROR")))</f>
        <v>0.62598476024630745</v>
      </c>
      <c r="V944" s="93">
        <f>IF('Net zero activities &amp; levers'!$C$12="Off",('Activity data'!AO19*EF!$H32)*kgtoGg,IF('Net zero activities &amp; levers'!$C$12="PB",('Activity data'!AO19*EF!$H32)*kgtoGg,IF('Net zero activities &amp; levers'!$C$12="MS",('Net zero Activity data'!AO19*EF!$H32)*kgtoGg,"ERROR")))</f>
        <v>0.63603105497564771</v>
      </c>
      <c r="W944" s="93">
        <f>IF('Net zero activities &amp; levers'!$C$12="Off",('Activity data'!AP19*EF!$H32)*kgtoGg,IF('Net zero activities &amp; levers'!$C$12="PB",('Activity data'!AP19*EF!$H32)*kgtoGg,IF('Net zero activities &amp; levers'!$C$12="MS",('Net zero Activity data'!AP19*EF!$H32)*kgtoGg,"ERROR")))</f>
        <v>0.64699879006556338</v>
      </c>
      <c r="X944" s="93">
        <f>IF('Net zero activities &amp; levers'!$C$12="Off",('Activity data'!AQ19*EF!$H32)*kgtoGg,IF('Net zero activities &amp; levers'!$C$12="PB",('Activity data'!AQ19*EF!$H32)*kgtoGg,IF('Net zero activities &amp; levers'!$C$12="MS",('Net zero Activity data'!AQ19*EF!$H32)*kgtoGg,"ERROR")))</f>
        <v>0.65915615829681906</v>
      </c>
      <c r="Y944" s="93">
        <f>IF('Net zero activities &amp; levers'!$C$12="Off",('Activity data'!AR19*EF!$H32)*kgtoGg,IF('Net zero activities &amp; levers'!$C$12="PB",('Activity data'!AR19*EF!$H32)*kgtoGg,IF('Net zero activities &amp; levers'!$C$12="MS",('Net zero Activity data'!AR19*EF!$H32)*kgtoGg,"ERROR")))</f>
        <v>0.67152465177143505</v>
      </c>
      <c r="Z944" s="93">
        <f>IF('Net zero activities &amp; levers'!$C$12="Off",('Activity data'!AS19*EF!$H32)*kgtoGg,IF('Net zero activities &amp; levers'!$C$12="PB",('Activity data'!AS19*EF!$H32)*kgtoGg,IF('Net zero activities &amp; levers'!$C$12="MS",('Net zero Activity data'!AS19*EF!$H32)*kgtoGg,"ERROR")))</f>
        <v>0.68477686806901517</v>
      </c>
      <c r="AA944" s="93">
        <f>IF('Net zero activities &amp; levers'!$C$12="Off",('Activity data'!AT19*EF!$H32)*kgtoGg,IF('Net zero activities &amp; levers'!$C$12="PB",('Activity data'!AT19*EF!$H32)*kgtoGg,IF('Net zero activities &amp; levers'!$C$12="MS",('Net zero Activity data'!AT19*EF!$H32)*kgtoGg,"ERROR")))</f>
        <v>0.69795298357886826</v>
      </c>
      <c r="AB944" s="93">
        <f>IF('Net zero activities &amp; levers'!$C$12="Off",('Activity data'!AU19*EF!$H32)*kgtoGg,IF('Net zero activities &amp; levers'!$C$12="PB",('Activity data'!AU19*EF!$H32)*kgtoGg,IF('Net zero activities &amp; levers'!$C$12="MS",('Net zero Activity data'!AU19*EF!$H32)*kgtoGg,"ERROR")))</f>
        <v>0.71198308194922444</v>
      </c>
      <c r="AC944" s="93">
        <f>IF('Net zero activities &amp; levers'!$C$12="Off",('Activity data'!AV19*EF!$H32)*kgtoGg,IF('Net zero activities &amp; levers'!$C$12="PB",('Activity data'!AV19*EF!$H32)*kgtoGg,IF('Net zero activities &amp; levers'!$C$12="MS",('Net zero Activity data'!AV19*EF!$H32)*kgtoGg,"ERROR")))</f>
        <v>0.72603400894374959</v>
      </c>
      <c r="AD944" s="93">
        <f>IF('Net zero activities &amp; levers'!$C$12="Off",('Activity data'!AW19*EF!$H32)*kgtoGg,IF('Net zero activities &amp; levers'!$C$12="PB",('Activity data'!AW19*EF!$H32)*kgtoGg,IF('Net zero activities &amp; levers'!$C$12="MS",('Net zero Activity data'!AW19*EF!$H32)*kgtoGg,"ERROR")))</f>
        <v>0.74186147053475093</v>
      </c>
      <c r="AE944" s="93">
        <f>IF('Net zero activities &amp; levers'!$C$12="Off",('Activity data'!AX19*EF!$H32)*kgtoGg,IF('Net zero activities &amp; levers'!$C$12="PB",('Activity data'!AX19*EF!$H32)*kgtoGg,IF('Net zero activities &amp; levers'!$C$12="MS",('Net zero Activity data'!AX19*EF!$H32)*kgtoGg,"ERROR")))</f>
        <v>0.75849204460135511</v>
      </c>
      <c r="AF944" s="93">
        <f>IF('Net zero activities &amp; levers'!$C$12="Off",('Activity data'!AY19*EF!$H32)*kgtoGg,IF('Net zero activities &amp; levers'!$C$12="PB",('Activity data'!AY19*EF!$H32)*kgtoGg,IF('Net zero activities &amp; levers'!$C$12="MS",('Net zero Activity data'!AY19*EF!$H32)*kgtoGg,"ERROR")))</f>
        <v>0.77586781908487135</v>
      </c>
      <c r="AG944" s="93">
        <f>IF('Net zero activities &amp; levers'!$C$12="Off",('Activity data'!AZ19*EF!$H32)*kgtoGg,IF('Net zero activities &amp; levers'!$C$12="PB",('Activity data'!AZ19*EF!$H32)*kgtoGg,IF('Net zero activities &amp; levers'!$C$12="MS",('Net zero Activity data'!AZ19*EF!$H32)*kgtoGg,"ERROR")))</f>
        <v>0.79528365425354652</v>
      </c>
      <c r="AH944" s="93">
        <f>IF('Net zero activities &amp; levers'!$C$12="Off",('Activity data'!BA19*EF!$H32)*kgtoGg,IF('Net zero activities &amp; levers'!$C$12="PB",('Activity data'!BA19*EF!$H32)*kgtoGg,IF('Net zero activities &amp; levers'!$C$12="MS",('Net zero Activity data'!BA19*EF!$H32)*kgtoGg,"ERROR")))</f>
        <v>0.81390134450083207</v>
      </c>
      <c r="AI944" s="93">
        <f>IF('Net zero activities &amp; levers'!$C$12="Off",('Activity data'!BB19*EF!$H32)*kgtoGg,IF('Net zero activities &amp; levers'!$C$12="PB",('Activity data'!BB19*EF!$H32)*kgtoGg,IF('Net zero activities &amp; levers'!$C$12="MS",('Net zero Activity data'!BB19*EF!$H32)*kgtoGg,"ERROR")))</f>
        <v>0.83337744593584484</v>
      </c>
      <c r="AJ944" s="93">
        <f>IF('Net zero activities &amp; levers'!$C$12="Off",('Activity data'!BC19*EF!$H32)*kgtoGg,IF('Net zero activities &amp; levers'!$C$12="PB",('Activity data'!BC19*EF!$H32)*kgtoGg,IF('Net zero activities &amp; levers'!$C$12="MS",('Net zero Activity data'!BC19*EF!$H32)*kgtoGg,"ERROR")))</f>
        <v>0.85443122517106096</v>
      </c>
      <c r="AK944" s="93">
        <f>IF('Net zero activities &amp; levers'!$C$12="Off",('Activity data'!BD19*EF!$H32)*kgtoGg,IF('Net zero activities &amp; levers'!$C$12="PB",('Activity data'!BD19*EF!$H32)*kgtoGg,IF('Net zero activities &amp; levers'!$C$12="MS",('Net zero Activity data'!BD19*EF!$H32)*kgtoGg,"ERROR")))</f>
        <v>0.87441537837700556</v>
      </c>
      <c r="AL944" s="93">
        <f>IF('Net zero activities &amp; levers'!$C$12="Off",('Activity data'!BE19*EF!$H32)*kgtoGg,IF('Net zero activities &amp; levers'!$C$12="PB",('Activity data'!BE19*EF!$H32)*kgtoGg,IF('Net zero activities &amp; levers'!$C$12="MS",('Net zero Activity data'!BE19*EF!$H32)*kgtoGg,"ERROR")))</f>
        <v>0.89465104442848542</v>
      </c>
      <c r="AM944" s="93">
        <f>IF('Net zero activities &amp; levers'!$C$12="Off",('Activity data'!BF19*EF!$H32)*kgtoGg,IF('Net zero activities &amp; levers'!$C$12="PB",('Activity data'!BF19*EF!$H32)*kgtoGg,IF('Net zero activities &amp; levers'!$C$12="MS",('Net zero Activity data'!BF19*EF!$H32)*kgtoGg,"ERROR")))</f>
        <v>0.91518721311964357</v>
      </c>
      <c r="AN944" s="93">
        <f>IF('Net zero activities &amp; levers'!$C$12="Off",('Activity data'!BG19*EF!$H32)*kgtoGg,IF('Net zero activities &amp; levers'!$C$12="PB",('Activity data'!BG19*EF!$H32)*kgtoGg,IF('Net zero activities &amp; levers'!$C$12="MS",('Net zero Activity data'!BG19*EF!$H32)*kgtoGg,"ERROR")))</f>
        <v>0.93653448015462948</v>
      </c>
      <c r="AO944" s="93">
        <f>IF('Net zero activities &amp; levers'!$C$12="Off",('Activity data'!BH19*EF!$H32)*kgtoGg,IF('Net zero activities &amp; levers'!$C$12="PB",('Activity data'!BH19*EF!$H32)*kgtoGg,IF('Net zero activities &amp; levers'!$C$12="MS",('Net zero Activity data'!BH19*EF!$H32)*kgtoGg,"ERROR")))</f>
        <v>0.95712127067386477</v>
      </c>
      <c r="AP944" s="93">
        <f>IF('Net zero activities &amp; levers'!$C$12="Off",('Activity data'!BI19*EF!$H32)*kgtoGg,IF('Net zero activities &amp; levers'!$C$12="PB",('Activity data'!BI19*EF!$H32)*kgtoGg,IF('Net zero activities &amp; levers'!$C$12="MS",('Net zero Activity data'!BI19*EF!$H32)*kgtoGg,"ERROR")))</f>
        <v>0.97833942301329824</v>
      </c>
      <c r="AQ944" s="93">
        <f>IF('Net zero activities &amp; levers'!$C$12="Off",('Activity data'!BJ19*EF!$H32)*kgtoGg,IF('Net zero activities &amp; levers'!$C$12="PB",('Activity data'!BJ19*EF!$H32)*kgtoGg,IF('Net zero activities &amp; levers'!$C$12="MS",('Net zero Activity data'!BJ19*EF!$H32)*kgtoGg,"ERROR")))</f>
        <v>1.0002685137061929</v>
      </c>
      <c r="AR944" s="93">
        <f>IF('Net zero activities &amp; levers'!$C$12="Off",('Activity data'!BK19*EF!$H32)*kgtoGg,IF('Net zero activities &amp; levers'!$C$12="PB",('Activity data'!BK19*EF!$H32)*kgtoGg,IF('Net zero activities &amp; levers'!$C$12="MS",('Net zero Activity data'!BK19*EF!$H32)*kgtoGg,"ERROR")))</f>
        <v>1.0229924143306466</v>
      </c>
      <c r="AS944" s="93">
        <f>IF('Net zero activities &amp; levers'!$C$12="Off",('Activity data'!BL19*EF!$H32)*kgtoGg,IF('Net zero activities &amp; levers'!$C$12="PB",('Activity data'!BL19*EF!$H32)*kgtoGg,IF('Net zero activities &amp; levers'!$C$12="MS",('Net zero Activity data'!BL19*EF!$H32)*kgtoGg,"ERROR")))</f>
        <v>1.0456268249911065</v>
      </c>
      <c r="AT944" s="93">
        <f>IF('Net zero activities &amp; levers'!$C$12="Off",('Activity data'!BM19*EF!$H32)*kgtoGg,IF('Net zero activities &amp; levers'!$C$12="PB",('Activity data'!BM19*EF!$H32)*kgtoGg,IF('Net zero activities &amp; levers'!$C$12="MS",('Net zero Activity data'!BM19*EF!$H32)*kgtoGg,"ERROR")))</f>
        <v>1.0516655617301693</v>
      </c>
      <c r="AU944" s="93">
        <f>IF('Net zero activities &amp; levers'!$C$12="Off",('Activity data'!BN19*EF!$H32)*kgtoGg,IF('Net zero activities &amp; levers'!$C$12="PB",('Activity data'!BN19*EF!$H32)*kgtoGg,IF('Net zero activities &amp; levers'!$C$12="MS",('Net zero Activity data'!BN19*EF!$H32)*kgtoGg,"ERROR")))</f>
        <v>1.0551330282926035</v>
      </c>
      <c r="AV944" s="93">
        <f>IF('Net zero activities &amp; levers'!$C$12="Off",('Activity data'!BO19*EF!$H32)*kgtoGg,IF('Net zero activities &amp; levers'!$C$12="PB",('Activity data'!BO19*EF!$H32)*kgtoGg,IF('Net zero activities &amp; levers'!$C$12="MS",('Net zero Activity data'!BO19*EF!$H32)*kgtoGg,"ERROR")))</f>
        <v>1.0593510706366738</v>
      </c>
      <c r="AW944" s="93">
        <f>IF('Net zero activities &amp; levers'!$C$12="Off",('Activity data'!BP19*EF!$H32)*kgtoGg,IF('Net zero activities &amp; levers'!$C$12="PB",('Activity data'!BP19*EF!$H32)*kgtoGg,IF('Net zero activities &amp; levers'!$C$12="MS",('Net zero Activity data'!BP19*EF!$H32)*kgtoGg,"ERROR")))</f>
        <v>1.0627773035068668</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1.9531194903852347</v>
      </c>
      <c r="T945" s="93">
        <f>IF('Net zero activities &amp; levers'!$C$12="Off",('Activity data'!AM20*EF!$H33)*kgtoGg,IF('Net zero activities &amp; levers'!$C$12="PB",('Activity data'!AM20*EF!$H33)*kgtoGg,IF('Net zero activities &amp; levers'!$C$12="MS",('Net zero Activity data'!AM20*EF!$H33)*kgtoGg,"ERROR")))</f>
        <v>2.0295094312446431</v>
      </c>
      <c r="U945" s="93">
        <f>IF('Net zero activities &amp; levers'!$C$12="Off",('Activity data'!AN20*EF!$H33)*kgtoGg,IF('Net zero activities &amp; levers'!$C$12="PB",('Activity data'!AN20*EF!$H33)*kgtoGg,IF('Net zero activities &amp; levers'!$C$12="MS",('Net zero Activity data'!AN20*EF!$H33)*kgtoGg,"ERROR")))</f>
        <v>2.067242880953005</v>
      </c>
      <c r="V945" s="93">
        <f>IF('Net zero activities &amp; levers'!$C$12="Off",('Activity data'!AO20*EF!$H33)*kgtoGg,IF('Net zero activities &amp; levers'!$C$12="PB",('Activity data'!AO20*EF!$H33)*kgtoGg,IF('Net zero activities &amp; levers'!$C$12="MS",('Net zero Activity data'!AO20*EF!$H33)*kgtoGg,"ERROR")))</f>
        <v>2.094913159160134</v>
      </c>
      <c r="W945" s="93">
        <f>IF('Net zero activities &amp; levers'!$C$12="Off",('Activity data'!AP20*EF!$H33)*kgtoGg,IF('Net zero activities &amp; levers'!$C$12="PB",('Activity data'!AP20*EF!$H33)*kgtoGg,IF('Net zero activities &amp; levers'!$C$12="MS",('Net zero Activity data'!AP20*EF!$H33)*kgtoGg,"ERROR")))</f>
        <v>2.1304341993706162</v>
      </c>
      <c r="X945" s="93">
        <f>IF('Net zero activities &amp; levers'!$C$12="Off",('Activity data'!AQ20*EF!$H33)*kgtoGg,IF('Net zero activities &amp; levers'!$C$12="PB",('Activity data'!AQ20*EF!$H33)*kgtoGg,IF('Net zero activities &amp; levers'!$C$12="MS",('Net zero Activity data'!AQ20*EF!$H33)*kgtoGg,"ERROR")))</f>
        <v>2.1760413173573192</v>
      </c>
      <c r="Y945" s="93">
        <f>IF('Net zero activities &amp; levers'!$C$12="Off",('Activity data'!AR20*EF!$H33)*kgtoGg,IF('Net zero activities &amp; levers'!$C$12="PB",('Activity data'!AR20*EF!$H33)*kgtoGg,IF('Net zero activities &amp; levers'!$C$12="MS",('Net zero Activity data'!AR20*EF!$H33)*kgtoGg,"ERROR")))</f>
        <v>2.2294921213964933</v>
      </c>
      <c r="Z945" s="93">
        <f>IF('Net zero activities &amp; levers'!$C$12="Off",('Activity data'!AS20*EF!$H33)*kgtoGg,IF('Net zero activities &amp; levers'!$C$12="PB",('Activity data'!AS20*EF!$H33)*kgtoGg,IF('Net zero activities &amp; levers'!$C$12="MS",('Net zero Activity data'!AS20*EF!$H33)*kgtoGg,"ERROR")))</f>
        <v>2.2899554284589527</v>
      </c>
      <c r="AA945" s="93">
        <f>IF('Net zero activities &amp; levers'!$C$12="Off",('Activity data'!AT20*EF!$H33)*kgtoGg,IF('Net zero activities &amp; levers'!$C$12="PB",('Activity data'!AT20*EF!$H33)*kgtoGg,IF('Net zero activities &amp; levers'!$C$12="MS",('Net zero Activity data'!AT20*EF!$H33)*kgtoGg,"ERROR")))</f>
        <v>2.3487067031337783</v>
      </c>
      <c r="AB945" s="93">
        <f>IF('Net zero activities &amp; levers'!$C$12="Off",('Activity data'!AU20*EF!$H33)*kgtoGg,IF('Net zero activities &amp; levers'!$C$12="PB",('Activity data'!AU20*EF!$H33)*kgtoGg,IF('Net zero activities &amp; levers'!$C$12="MS",('Net zero Activity data'!AU20*EF!$H33)*kgtoGg,"ERROR")))</f>
        <v>2.4140193115756508</v>
      </c>
      <c r="AC945" s="93">
        <f>IF('Net zero activities &amp; levers'!$C$12="Off",('Activity data'!AV20*EF!$H33)*kgtoGg,IF('Net zero activities &amp; levers'!$C$12="PB",('Activity data'!AV20*EF!$H33)*kgtoGg,IF('Net zero activities &amp; levers'!$C$12="MS",('Net zero Activity data'!AV20*EF!$H33)*kgtoGg,"ERROR")))</f>
        <v>2.4784293875670027</v>
      </c>
      <c r="AD945" s="93">
        <f>IF('Net zero activities &amp; levers'!$C$12="Off",('Activity data'!AW20*EF!$H33)*kgtoGg,IF('Net zero activities &amp; levers'!$C$12="PB",('Activity data'!AW20*EF!$H33)*kgtoGg,IF('Net zero activities &amp; levers'!$C$12="MS",('Net zero Activity data'!AW20*EF!$H33)*kgtoGg,"ERROR")))</f>
        <v>2.5627465144197079</v>
      </c>
      <c r="AE945" s="93">
        <f>IF('Net zero activities &amp; levers'!$C$12="Off",('Activity data'!AX20*EF!$H33)*kgtoGg,IF('Net zero activities &amp; levers'!$C$12="PB",('Activity data'!AX20*EF!$H33)*kgtoGg,IF('Net zero activities &amp; levers'!$C$12="MS",('Net zero Activity data'!AX20*EF!$H33)*kgtoGg,"ERROR")))</f>
        <v>2.6527841135186923</v>
      </c>
      <c r="AF945" s="93">
        <f>IF('Net zero activities &amp; levers'!$C$12="Off",('Activity data'!AY20*EF!$H33)*kgtoGg,IF('Net zero activities &amp; levers'!$C$12="PB",('Activity data'!AY20*EF!$H33)*kgtoGg,IF('Net zero activities &amp; levers'!$C$12="MS",('Net zero Activity data'!AY20*EF!$H33)*kgtoGg,"ERROR")))</f>
        <v>2.7479347449852871</v>
      </c>
      <c r="AG945" s="93">
        <f>IF('Net zero activities &amp; levers'!$C$12="Off",('Activity data'!AZ20*EF!$H33)*kgtoGg,IF('Net zero activities &amp; levers'!$C$12="PB",('Activity data'!AZ20*EF!$H33)*kgtoGg,IF('Net zero activities &amp; levers'!$C$12="MS",('Net zero Activity data'!AZ20*EF!$H33)*kgtoGg,"ERROR")))</f>
        <v>2.8591626548735847</v>
      </c>
      <c r="AH945" s="93">
        <f>IF('Net zero activities &amp; levers'!$C$12="Off",('Activity data'!BA20*EF!$H33)*kgtoGg,IF('Net zero activities &amp; levers'!$C$12="PB",('Activity data'!BA20*EF!$H33)*kgtoGg,IF('Net zero activities &amp; levers'!$C$12="MS",('Net zero Activity data'!BA20*EF!$H33)*kgtoGg,"ERROR")))</f>
        <v>2.962081100155074</v>
      </c>
      <c r="AI945" s="93">
        <f>IF('Net zero activities &amp; levers'!$C$12="Off",('Activity data'!BB20*EF!$H33)*kgtoGg,IF('Net zero activities &amp; levers'!$C$12="PB",('Activity data'!BB20*EF!$H33)*kgtoGg,IF('Net zero activities &amp; levers'!$C$12="MS",('Net zero Activity data'!BB20*EF!$H33)*kgtoGg,"ERROR")))</f>
        <v>3.0759326155602094</v>
      </c>
      <c r="AJ945" s="93">
        <f>IF('Net zero activities &amp; levers'!$C$12="Off",('Activity data'!BC20*EF!$H33)*kgtoGg,IF('Net zero activities &amp; levers'!$C$12="PB",('Activity data'!BC20*EF!$H33)*kgtoGg,IF('Net zero activities &amp; levers'!$C$12="MS",('Net zero Activity data'!BC20*EF!$H33)*kgtoGg,"ERROR")))</f>
        <v>3.2015497832224034</v>
      </c>
      <c r="AK945" s="93">
        <f>IF('Net zero activities &amp; levers'!$C$12="Off",('Activity data'!BD20*EF!$H33)*kgtoGg,IF('Net zero activities &amp; levers'!$C$12="PB",('Activity data'!BD20*EF!$H33)*kgtoGg,IF('Net zero activities &amp; levers'!$C$12="MS",('Net zero Activity data'!BD20*EF!$H33)*kgtoGg,"ERROR")))</f>
        <v>3.3166981049814392</v>
      </c>
      <c r="AL945" s="93">
        <f>IF('Net zero activities &amp; levers'!$C$12="Off",('Activity data'!BE20*EF!$H33)*kgtoGg,IF('Net zero activities &amp; levers'!$C$12="PB",('Activity data'!BE20*EF!$H33)*kgtoGg,IF('Net zero activities &amp; levers'!$C$12="MS",('Net zero Activity data'!BE20*EF!$H33)*kgtoGg,"ERROR")))</f>
        <v>3.4325123981628018</v>
      </c>
      <c r="AM945" s="93">
        <f>IF('Net zero activities &amp; levers'!$C$12="Off",('Activity data'!BF20*EF!$H33)*kgtoGg,IF('Net zero activities &amp; levers'!$C$12="PB",('Activity data'!BF20*EF!$H33)*kgtoGg,IF('Net zero activities &amp; levers'!$C$12="MS",('Net zero Activity data'!BF20*EF!$H33)*kgtoGg,"ERROR")))</f>
        <v>3.5493960290021462</v>
      </c>
      <c r="AN945" s="93">
        <f>IF('Net zero activities &amp; levers'!$C$12="Off",('Activity data'!BG20*EF!$H33)*kgtoGg,IF('Net zero activities &amp; levers'!$C$12="PB",('Activity data'!BG20*EF!$H33)*kgtoGg,IF('Net zero activities &amp; levers'!$C$12="MS",('Net zero Activity data'!BG20*EF!$H33)*kgtoGg,"ERROR")))</f>
        <v>3.6762100678477463</v>
      </c>
      <c r="AO945" s="93">
        <f>IF('Net zero activities &amp; levers'!$C$12="Off",('Activity data'!BH20*EF!$H33)*kgtoGg,IF('Net zero activities &amp; levers'!$C$12="PB",('Activity data'!BH20*EF!$H33)*kgtoGg,IF('Net zero activities &amp; levers'!$C$12="MS",('Net zero Activity data'!BH20*EF!$H33)*kgtoGg,"ERROR")))</f>
        <v>3.7954221026982808</v>
      </c>
      <c r="AP945" s="93">
        <f>IF('Net zero activities &amp; levers'!$C$12="Off",('Activity data'!BI20*EF!$H33)*kgtoGg,IF('Net zero activities &amp; levers'!$C$12="PB",('Activity data'!BI20*EF!$H33)*kgtoGg,IF('Net zero activities &amp; levers'!$C$12="MS",('Net zero Activity data'!BI20*EF!$H33)*kgtoGg,"ERROR")))</f>
        <v>3.9184155018322455</v>
      </c>
      <c r="AQ945" s="93">
        <f>IF('Net zero activities &amp; levers'!$C$12="Off",('Activity data'!BJ20*EF!$H33)*kgtoGg,IF('Net zero activities &amp; levers'!$C$12="PB",('Activity data'!BJ20*EF!$H33)*kgtoGg,IF('Net zero activities &amp; levers'!$C$12="MS",('Net zero Activity data'!BJ20*EF!$H33)*kgtoGg,"ERROR")))</f>
        <v>4.045775893893186</v>
      </c>
      <c r="AR945" s="93">
        <f>IF('Net zero activities &amp; levers'!$C$12="Off",('Activity data'!BK20*EF!$H33)*kgtoGg,IF('Net zero activities &amp; levers'!$C$12="PB",('Activity data'!BK20*EF!$H33)*kgtoGg,IF('Net zero activities &amp; levers'!$C$12="MS",('Net zero Activity data'!BK20*EF!$H33)*kgtoGg,"ERROR")))</f>
        <v>4.1781107741008192</v>
      </c>
      <c r="AS945" s="93">
        <f>IF('Net zero activities &amp; levers'!$C$12="Off",('Activity data'!BL20*EF!$H33)*kgtoGg,IF('Net zero activities &amp; levers'!$C$12="PB",('Activity data'!BL20*EF!$H33)*kgtoGg,IF('Net zero activities &amp; levers'!$C$12="MS",('Net zero Activity data'!BL20*EF!$H33)*kgtoGg,"ERROR")))</f>
        <v>4.3130195967011318</v>
      </c>
      <c r="AT945" s="93">
        <f>IF('Net zero activities &amp; levers'!$C$12="Off",('Activity data'!BM20*EF!$H33)*kgtoGg,IF('Net zero activities &amp; levers'!$C$12="PB",('Activity data'!BM20*EF!$H33)*kgtoGg,IF('Net zero activities &amp; levers'!$C$12="MS",('Net zero Activity data'!BM20*EF!$H33)*kgtoGg,"ERROR")))</f>
        <v>4.315530629247248</v>
      </c>
      <c r="AU945" s="93">
        <f>IF('Net zero activities &amp; levers'!$C$12="Off",('Activity data'!BN20*EF!$H33)*kgtoGg,IF('Net zero activities &amp; levers'!$C$12="PB",('Activity data'!BN20*EF!$H33)*kgtoGg,IF('Net zero activities &amp; levers'!$C$12="MS",('Net zero Activity data'!BN20*EF!$H33)*kgtoGg,"ERROR")))</f>
        <v>4.2979257352367837</v>
      </c>
      <c r="AV945" s="93">
        <f>IF('Net zero activities &amp; levers'!$C$12="Off",('Activity data'!BO20*EF!$H33)*kgtoGg,IF('Net zero activities &amp; levers'!$C$12="PB",('Activity data'!BO20*EF!$H33)*kgtoGg,IF('Net zero activities &amp; levers'!$C$12="MS",('Net zero Activity data'!BO20*EF!$H33)*kgtoGg,"ERROR")))</f>
        <v>4.2864663365102249</v>
      </c>
      <c r="AW945" s="93">
        <f>IF('Net zero activities &amp; levers'!$C$12="Off",('Activity data'!BP20*EF!$H33)*kgtoGg,IF('Net zero activities &amp; levers'!$C$12="PB",('Activity data'!BP20*EF!$H33)*kgtoGg,IF('Net zero activities &amp; levers'!$C$12="MS",('Net zero Activity data'!BP20*EF!$H33)*kgtoGg,"ERROR")))</f>
        <v>4.2690602367558386</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2.499758996425196E-2</v>
      </c>
      <c r="T946" s="93">
        <f>IF('Net zero activities &amp; levers'!$C$12="Off",('Activity data'!AM21*EF!$H34)*kgtoGg,IF('Net zero activities &amp; levers'!$C$12="PB",('Activity data'!AM21*EF!$H34)*kgtoGg,IF('Net zero activities &amp; levers'!$C$12="MS",('Net zero Activity data'!AM21*EF!$H34)*kgtoGg,"ERROR")))</f>
        <v>2.5622621995573705E-2</v>
      </c>
      <c r="U946" s="93">
        <f>IF('Net zero activities &amp; levers'!$C$12="Off",('Activity data'!AN21*EF!$H34)*kgtoGg,IF('Net zero activities &amp; levers'!$C$12="PB",('Activity data'!AN21*EF!$H34)*kgtoGg,IF('Net zero activities &amp; levers'!$C$12="MS",('Net zero Activity data'!AN21*EF!$H34)*kgtoGg,"ERROR")))</f>
        <v>2.6082698343596174E-2</v>
      </c>
      <c r="V946" s="93">
        <f>IF('Net zero activities &amp; levers'!$C$12="Off",('Activity data'!AO21*EF!$H34)*kgtoGg,IF('Net zero activities &amp; levers'!$C$12="PB",('Activity data'!AO21*EF!$H34)*kgtoGg,IF('Net zero activities &amp; levers'!$C$12="MS",('Net zero Activity data'!AO21*EF!$H34)*kgtoGg,"ERROR")))</f>
        <v>2.6501293957318681E-2</v>
      </c>
      <c r="W946" s="93">
        <f>IF('Net zero activities &amp; levers'!$C$12="Off",('Activity data'!AP21*EF!$H34)*kgtoGg,IF('Net zero activities &amp; levers'!$C$12="PB",('Activity data'!AP21*EF!$H34)*kgtoGg,IF('Net zero activities &amp; levers'!$C$12="MS",('Net zero Activity data'!AP21*EF!$H34)*kgtoGg,"ERROR")))</f>
        <v>2.6958282919398502E-2</v>
      </c>
      <c r="X946" s="93">
        <f>IF('Net zero activities &amp; levers'!$C$12="Off",('Activity data'!AQ21*EF!$H34)*kgtoGg,IF('Net zero activities &amp; levers'!$C$12="PB",('Activity data'!AQ21*EF!$H34)*kgtoGg,IF('Net zero activities &amp; levers'!$C$12="MS",('Net zero Activity data'!AQ21*EF!$H34)*kgtoGg,"ERROR")))</f>
        <v>2.7464839929034146E-2</v>
      </c>
      <c r="Y946" s="93">
        <f>IF('Net zero activities &amp; levers'!$C$12="Off",('Activity data'!AR21*EF!$H34)*kgtoGg,IF('Net zero activities &amp; levers'!$C$12="PB",('Activity data'!AR21*EF!$H34)*kgtoGg,IF('Net zero activities &amp; levers'!$C$12="MS",('Net zero Activity data'!AR21*EF!$H34)*kgtoGg,"ERROR")))</f>
        <v>2.7980193823809819E-2</v>
      </c>
      <c r="Z946" s="93">
        <f>IF('Net zero activities &amp; levers'!$C$12="Off",('Activity data'!AS21*EF!$H34)*kgtoGg,IF('Net zero activities &amp; levers'!$C$12="PB",('Activity data'!AS21*EF!$H34)*kgtoGg,IF('Net zero activities &amp; levers'!$C$12="MS",('Net zero Activity data'!AS21*EF!$H34)*kgtoGg,"ERROR")))</f>
        <v>2.853236950287566E-2</v>
      </c>
      <c r="AA946" s="93">
        <f>IF('Net zero activities &amp; levers'!$C$12="Off",('Activity data'!AT21*EF!$H34)*kgtoGg,IF('Net zero activities &amp; levers'!$C$12="PB",('Activity data'!AT21*EF!$H34)*kgtoGg,IF('Net zero activities &amp; levers'!$C$12="MS",('Net zero Activity data'!AT21*EF!$H34)*kgtoGg,"ERROR")))</f>
        <v>2.9081374315786203E-2</v>
      </c>
      <c r="AB946" s="93">
        <f>IF('Net zero activities &amp; levers'!$C$12="Off",('Activity data'!AU21*EF!$H34)*kgtoGg,IF('Net zero activities &amp; levers'!$C$12="PB",('Activity data'!AU21*EF!$H34)*kgtoGg,IF('Net zero activities &amp; levers'!$C$12="MS",('Net zero Activity data'!AU21*EF!$H34)*kgtoGg,"ERROR")))</f>
        <v>2.9665961747884381E-2</v>
      </c>
      <c r="AC946" s="93">
        <f>IF('Net zero activities &amp; levers'!$C$12="Off",('Activity data'!AV21*EF!$H34)*kgtoGg,IF('Net zero activities &amp; levers'!$C$12="PB",('Activity data'!AV21*EF!$H34)*kgtoGg,IF('Net zero activities &amp; levers'!$C$12="MS",('Net zero Activity data'!AV21*EF!$H34)*kgtoGg,"ERROR")))</f>
        <v>3.0251417039322926E-2</v>
      </c>
      <c r="AD946" s="93">
        <f>IF('Net zero activities &amp; levers'!$C$12="Off",('Activity data'!AW21*EF!$H34)*kgtoGg,IF('Net zero activities &amp; levers'!$C$12="PB",('Activity data'!AW21*EF!$H34)*kgtoGg,IF('Net zero activities &amp; levers'!$C$12="MS",('Net zero Activity data'!AW21*EF!$H34)*kgtoGg,"ERROR")))</f>
        <v>3.091089460561465E-2</v>
      </c>
      <c r="AE946" s="93">
        <f>IF('Net zero activities &amp; levers'!$C$12="Off",('Activity data'!AX21*EF!$H34)*kgtoGg,IF('Net zero activities &amp; levers'!$C$12="PB",('Activity data'!AX21*EF!$H34)*kgtoGg,IF('Net zero activities &amp; levers'!$C$12="MS",('Net zero Activity data'!AX21*EF!$H34)*kgtoGg,"ERROR")))</f>
        <v>3.1603835191723155E-2</v>
      </c>
      <c r="AF946" s="93">
        <f>IF('Net zero activities &amp; levers'!$C$12="Off",('Activity data'!AY21*EF!$H34)*kgtoGg,IF('Net zero activities &amp; levers'!$C$12="PB",('Activity data'!AY21*EF!$H34)*kgtoGg,IF('Net zero activities &amp; levers'!$C$12="MS",('Net zero Activity data'!AY21*EF!$H34)*kgtoGg,"ERROR")))</f>
        <v>3.2327825795203005E-2</v>
      </c>
      <c r="AG946" s="93">
        <f>IF('Net zero activities &amp; levers'!$C$12="Off",('Activity data'!AZ21*EF!$H34)*kgtoGg,IF('Net zero activities &amp; levers'!$C$12="PB",('Activity data'!AZ21*EF!$H34)*kgtoGg,IF('Net zero activities &amp; levers'!$C$12="MS",('Net zero Activity data'!AZ21*EF!$H34)*kgtoGg,"ERROR")))</f>
        <v>3.3136818927231144E-2</v>
      </c>
      <c r="AH946" s="93">
        <f>IF('Net zero activities &amp; levers'!$C$12="Off",('Activity data'!BA21*EF!$H34)*kgtoGg,IF('Net zero activities &amp; levers'!$C$12="PB",('Activity data'!BA21*EF!$H34)*kgtoGg,IF('Net zero activities &amp; levers'!$C$12="MS",('Net zero Activity data'!BA21*EF!$H34)*kgtoGg,"ERROR")))</f>
        <v>3.3912556020868033E-2</v>
      </c>
      <c r="AI946" s="93">
        <f>IF('Net zero activities &amp; levers'!$C$12="Off",('Activity data'!BB21*EF!$H34)*kgtoGg,IF('Net zero activities &amp; levers'!$C$12="PB",('Activity data'!BB21*EF!$H34)*kgtoGg,IF('Net zero activities &amp; levers'!$C$12="MS",('Net zero Activity data'!BB21*EF!$H34)*kgtoGg,"ERROR")))</f>
        <v>3.4724060247326903E-2</v>
      </c>
      <c r="AJ946" s="93">
        <f>IF('Net zero activities &amp; levers'!$C$12="Off",('Activity data'!BC21*EF!$H34)*kgtoGg,IF('Net zero activities &amp; levers'!$C$12="PB",('Activity data'!BC21*EF!$H34)*kgtoGg,IF('Net zero activities &amp; levers'!$C$12="MS",('Net zero Activity data'!BC21*EF!$H34)*kgtoGg,"ERROR")))</f>
        <v>3.5601301048794241E-2</v>
      </c>
      <c r="AK946" s="93">
        <f>IF('Net zero activities &amp; levers'!$C$12="Off",('Activity data'!BD21*EF!$H34)*kgtoGg,IF('Net zero activities &amp; levers'!$C$12="PB",('Activity data'!BD21*EF!$H34)*kgtoGg,IF('Net zero activities &amp; levers'!$C$12="MS",('Net zero Activity data'!BD21*EF!$H34)*kgtoGg,"ERROR")))</f>
        <v>3.6433974099041928E-2</v>
      </c>
      <c r="AL946" s="93">
        <f>IF('Net zero activities &amp; levers'!$C$12="Off",('Activity data'!BE21*EF!$H34)*kgtoGg,IF('Net zero activities &amp; levers'!$C$12="PB",('Activity data'!BE21*EF!$H34)*kgtoGg,IF('Net zero activities &amp; levers'!$C$12="MS",('Net zero Activity data'!BE21*EF!$H34)*kgtoGg,"ERROR")))</f>
        <v>3.7277126851186934E-2</v>
      </c>
      <c r="AM946" s="93">
        <f>IF('Net zero activities &amp; levers'!$C$12="Off",('Activity data'!BF21*EF!$H34)*kgtoGg,IF('Net zero activities &amp; levers'!$C$12="PB",('Activity data'!BF21*EF!$H34)*kgtoGg,IF('Net zero activities &amp; levers'!$C$12="MS",('Net zero Activity data'!BF21*EF!$H34)*kgtoGg,"ERROR")))</f>
        <v>3.813280054665185E-2</v>
      </c>
      <c r="AN946" s="93">
        <f>IF('Net zero activities &amp; levers'!$C$12="Off",('Activity data'!BG21*EF!$H34)*kgtoGg,IF('Net zero activities &amp; levers'!$C$12="PB",('Activity data'!BG21*EF!$H34)*kgtoGg,IF('Net zero activities &amp; levers'!$C$12="MS",('Net zero Activity data'!BG21*EF!$H34)*kgtoGg,"ERROR")))</f>
        <v>3.9022270006442927E-2</v>
      </c>
      <c r="AO946" s="93">
        <f>IF('Net zero activities &amp; levers'!$C$12="Off",('Activity data'!BH21*EF!$H34)*kgtoGg,IF('Net zero activities &amp; levers'!$C$12="PB",('Activity data'!BH21*EF!$H34)*kgtoGg,IF('Net zero activities &amp; levers'!$C$12="MS",('Net zero Activity data'!BH21*EF!$H34)*kgtoGg,"ERROR")))</f>
        <v>3.98800529447444E-2</v>
      </c>
      <c r="AP946" s="93">
        <f>IF('Net zero activities &amp; levers'!$C$12="Off",('Activity data'!BI21*EF!$H34)*kgtoGg,IF('Net zero activities &amp; levers'!$C$12="PB",('Activity data'!BI21*EF!$H34)*kgtoGg,IF('Net zero activities &amp; levers'!$C$12="MS",('Net zero Activity data'!BI21*EF!$H34)*kgtoGg,"ERROR")))</f>
        <v>4.0764142625554133E-2</v>
      </c>
      <c r="AQ946" s="93">
        <f>IF('Net zero activities &amp; levers'!$C$12="Off",('Activity data'!BJ21*EF!$H34)*kgtoGg,IF('Net zero activities &amp; levers'!$C$12="PB",('Activity data'!BJ21*EF!$H34)*kgtoGg,IF('Net zero activities &amp; levers'!$C$12="MS",('Net zero Activity data'!BJ21*EF!$H34)*kgtoGg,"ERROR")))</f>
        <v>4.167785473775807E-2</v>
      </c>
      <c r="AR946" s="93">
        <f>IF('Net zero activities &amp; levers'!$C$12="Off",('Activity data'!BK21*EF!$H34)*kgtoGg,IF('Net zero activities &amp; levers'!$C$12="PB",('Activity data'!BK21*EF!$H34)*kgtoGg,IF('Net zero activities &amp; levers'!$C$12="MS",('Net zero Activity data'!BK21*EF!$H34)*kgtoGg,"ERROR")))</f>
        <v>4.2624683930443649E-2</v>
      </c>
      <c r="AS946" s="93">
        <f>IF('Net zero activities &amp; levers'!$C$12="Off",('Activity data'!BL21*EF!$H34)*kgtoGg,IF('Net zero activities &amp; levers'!$C$12="PB",('Activity data'!BL21*EF!$H34)*kgtoGg,IF('Net zero activities &amp; levers'!$C$12="MS",('Net zero Activity data'!BL21*EF!$H34)*kgtoGg,"ERROR")))</f>
        <v>4.3567784374629485E-2</v>
      </c>
      <c r="AT946" s="93">
        <f>IF('Net zero activities &amp; levers'!$C$12="Off",('Activity data'!BM21*EF!$H34)*kgtoGg,IF('Net zero activities &amp; levers'!$C$12="PB",('Activity data'!BM21*EF!$H34)*kgtoGg,IF('Net zero activities &amp; levers'!$C$12="MS",('Net zero Activity data'!BM21*EF!$H34)*kgtoGg,"ERROR")))</f>
        <v>4.3819398405423766E-2</v>
      </c>
      <c r="AU946" s="93">
        <f>IF('Net zero activities &amp; levers'!$C$12="Off",('Activity data'!BN21*EF!$H34)*kgtoGg,IF('Net zero activities &amp; levers'!$C$12="PB",('Activity data'!BN21*EF!$H34)*kgtoGg,IF('Net zero activities &amp; levers'!$C$12="MS",('Net zero Activity data'!BN21*EF!$H34)*kgtoGg,"ERROR")))</f>
        <v>4.3963876178858524E-2</v>
      </c>
      <c r="AV946" s="93">
        <f>IF('Net zero activities &amp; levers'!$C$12="Off",('Activity data'!BO21*EF!$H34)*kgtoGg,IF('Net zero activities &amp; levers'!$C$12="PB",('Activity data'!BO21*EF!$H34)*kgtoGg,IF('Net zero activities &amp; levers'!$C$12="MS",('Net zero Activity data'!BO21*EF!$H34)*kgtoGg,"ERROR")))</f>
        <v>4.413962794319478E-2</v>
      </c>
      <c r="AW946" s="93">
        <f>IF('Net zero activities &amp; levers'!$C$12="Off",('Activity data'!BP21*EF!$H34)*kgtoGg,IF('Net zero activities &amp; levers'!$C$12="PB",('Activity data'!BP21*EF!$H34)*kgtoGg,IF('Net zero activities &amp; levers'!$C$12="MS",('Net zero Activity data'!BP21*EF!$H34)*kgtoGg,"ERROR")))</f>
        <v>4.4282387646119477E-2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8.1379978766051519E-2</v>
      </c>
      <c r="T947" s="93">
        <f>IF('Net zero activities &amp; levers'!$C$12="Off",('Activity data'!AM22*EF!$H35)*kgtoGg,IF('Net zero activities &amp; levers'!$C$12="PB",('Activity data'!AM22*EF!$H35)*kgtoGg,IF('Net zero activities &amp; levers'!$C$12="MS",('Net zero Activity data'!AM22*EF!$H35)*kgtoGg,"ERROR")))</f>
        <v>8.4562892968526898E-2</v>
      </c>
      <c r="U947" s="93">
        <f>IF('Net zero activities &amp; levers'!$C$12="Off",('Activity data'!AN22*EF!$H35)*kgtoGg,IF('Net zero activities &amp; levers'!$C$12="PB",('Activity data'!AN22*EF!$H35)*kgtoGg,IF('Net zero activities &amp; levers'!$C$12="MS",('Net zero Activity data'!AN22*EF!$H35)*kgtoGg,"ERROR")))</f>
        <v>8.6135120039708635E-2</v>
      </c>
      <c r="V947" s="93">
        <f>IF('Net zero activities &amp; levers'!$C$12="Off",('Activity data'!AO22*EF!$H35)*kgtoGg,IF('Net zero activities &amp; levers'!$C$12="PB",('Activity data'!AO22*EF!$H35)*kgtoGg,IF('Net zero activities &amp; levers'!$C$12="MS",('Net zero Activity data'!AO22*EF!$H35)*kgtoGg,"ERROR")))</f>
        <v>8.7288048298338999E-2</v>
      </c>
      <c r="W947" s="93">
        <f>IF('Net zero activities &amp; levers'!$C$12="Off",('Activity data'!AP22*EF!$H35)*kgtoGg,IF('Net zero activities &amp; levers'!$C$12="PB",('Activity data'!AP22*EF!$H35)*kgtoGg,IF('Net zero activities &amp; levers'!$C$12="MS",('Net zero Activity data'!AP22*EF!$H35)*kgtoGg,"ERROR")))</f>
        <v>8.8768091640442429E-2</v>
      </c>
      <c r="X947" s="93">
        <f>IF('Net zero activities &amp; levers'!$C$12="Off",('Activity data'!AQ22*EF!$H35)*kgtoGg,IF('Net zero activities &amp; levers'!$C$12="PB",('Activity data'!AQ22*EF!$H35)*kgtoGg,IF('Net zero activities &amp; levers'!$C$12="MS",('Net zero Activity data'!AQ22*EF!$H35)*kgtoGg,"ERROR")))</f>
        <v>9.0668388223221708E-2</v>
      </c>
      <c r="Y947" s="93">
        <f>IF('Net zero activities &amp; levers'!$C$12="Off",('Activity data'!AR22*EF!$H35)*kgtoGg,IF('Net zero activities &amp; levers'!$C$12="PB",('Activity data'!AR22*EF!$H35)*kgtoGg,IF('Net zero activities &amp; levers'!$C$12="MS",('Net zero Activity data'!AR22*EF!$H35)*kgtoGg,"ERROR")))</f>
        <v>9.2895505058187319E-2</v>
      </c>
      <c r="Z947" s="93">
        <f>IF('Net zero activities &amp; levers'!$C$12="Off",('Activity data'!AS22*EF!$H35)*kgtoGg,IF('Net zero activities &amp; levers'!$C$12="PB",('Activity data'!AS22*EF!$H35)*kgtoGg,IF('Net zero activities &amp; levers'!$C$12="MS",('Net zero Activity data'!AS22*EF!$H35)*kgtoGg,"ERROR")))</f>
        <v>9.5414809519123109E-2</v>
      </c>
      <c r="AA947" s="93">
        <f>IF('Net zero activities &amp; levers'!$C$12="Off",('Activity data'!AT22*EF!$H35)*kgtoGg,IF('Net zero activities &amp; levers'!$C$12="PB",('Activity data'!AT22*EF!$H35)*kgtoGg,IF('Net zero activities &amp; levers'!$C$12="MS",('Net zero Activity data'!AT22*EF!$H35)*kgtoGg,"ERROR")))</f>
        <v>9.786277929724084E-2</v>
      </c>
      <c r="AB947" s="93">
        <f>IF('Net zero activities &amp; levers'!$C$12="Off",('Activity data'!AU22*EF!$H35)*kgtoGg,IF('Net zero activities &amp; levers'!$C$12="PB",('Activity data'!AU22*EF!$H35)*kgtoGg,IF('Net zero activities &amp; levers'!$C$12="MS",('Net zero Activity data'!AU22*EF!$H35)*kgtoGg,"ERROR")))</f>
        <v>0.10058413798231887</v>
      </c>
      <c r="AC947" s="93">
        <f>IF('Net zero activities &amp; levers'!$C$12="Off",('Activity data'!AV22*EF!$H35)*kgtoGg,IF('Net zero activities &amp; levers'!$C$12="PB",('Activity data'!AV22*EF!$H35)*kgtoGg,IF('Net zero activities &amp; levers'!$C$12="MS",('Net zero Activity data'!AV22*EF!$H35)*kgtoGg,"ERROR")))</f>
        <v>0.1032678911486252</v>
      </c>
      <c r="AD947" s="93">
        <f>IF('Net zero activities &amp; levers'!$C$12="Off",('Activity data'!AW22*EF!$H35)*kgtoGg,IF('Net zero activities &amp; levers'!$C$12="PB",('Activity data'!AW22*EF!$H35)*kgtoGg,IF('Net zero activities &amp; levers'!$C$12="MS",('Net zero Activity data'!AW22*EF!$H35)*kgtoGg,"ERROR")))</f>
        <v>0.10678110476748792</v>
      </c>
      <c r="AE947" s="93">
        <f>IF('Net zero activities &amp; levers'!$C$12="Off",('Activity data'!AX22*EF!$H35)*kgtoGg,IF('Net zero activities &amp; levers'!$C$12="PB",('Activity data'!AX22*EF!$H35)*kgtoGg,IF('Net zero activities &amp; levers'!$C$12="MS",('Net zero Activity data'!AX22*EF!$H35)*kgtoGg,"ERROR")))</f>
        <v>0.1105326713966123</v>
      </c>
      <c r="AF947" s="93">
        <f>IF('Net zero activities &amp; levers'!$C$12="Off",('Activity data'!AY22*EF!$H35)*kgtoGg,IF('Net zero activities &amp; levers'!$C$12="PB",('Activity data'!AY22*EF!$H35)*kgtoGg,IF('Net zero activities &amp; levers'!$C$12="MS",('Net zero Activity data'!AY22*EF!$H35)*kgtoGg,"ERROR")))</f>
        <v>0.11449728104105371</v>
      </c>
      <c r="AG947" s="93">
        <f>IF('Net zero activities &amp; levers'!$C$12="Off",('Activity data'!AZ22*EF!$H35)*kgtoGg,IF('Net zero activities &amp; levers'!$C$12="PB",('Activity data'!AZ22*EF!$H35)*kgtoGg,IF('Net zero activities &amp; levers'!$C$12="MS",('Net zero Activity data'!AZ22*EF!$H35)*kgtoGg,"ERROR")))</f>
        <v>0.11913177728639947</v>
      </c>
      <c r="AH947" s="93">
        <f>IF('Net zero activities &amp; levers'!$C$12="Off",('Activity data'!BA22*EF!$H35)*kgtoGg,IF('Net zero activities &amp; levers'!$C$12="PB",('Activity data'!BA22*EF!$H35)*kgtoGg,IF('Net zero activities &amp; levers'!$C$12="MS",('Net zero Activity data'!BA22*EF!$H35)*kgtoGg,"ERROR")))</f>
        <v>0.12342004583979488</v>
      </c>
      <c r="AI947" s="93">
        <f>IF('Net zero activities &amp; levers'!$C$12="Off",('Activity data'!BB22*EF!$H35)*kgtoGg,IF('Net zero activities &amp; levers'!$C$12="PB",('Activity data'!BB22*EF!$H35)*kgtoGg,IF('Net zero activities &amp; levers'!$C$12="MS",('Net zero Activity data'!BB22*EF!$H35)*kgtoGg,"ERROR")))</f>
        <v>0.12816385898167551</v>
      </c>
      <c r="AJ947" s="93">
        <f>IF('Net zero activities &amp; levers'!$C$12="Off",('Activity data'!BC22*EF!$H35)*kgtoGg,IF('Net zero activities &amp; levers'!$C$12="PB",('Activity data'!BC22*EF!$H35)*kgtoGg,IF('Net zero activities &amp; levers'!$C$12="MS",('Net zero Activity data'!BC22*EF!$H35)*kgtoGg,"ERROR")))</f>
        <v>0.1333979076342669</v>
      </c>
      <c r="AK947" s="93">
        <f>IF('Net zero activities &amp; levers'!$C$12="Off",('Activity data'!BD22*EF!$H35)*kgtoGg,IF('Net zero activities &amp; levers'!$C$12="PB",('Activity data'!BD22*EF!$H35)*kgtoGg,IF('Net zero activities &amp; levers'!$C$12="MS",('Net zero Activity data'!BD22*EF!$H35)*kgtoGg,"ERROR")))</f>
        <v>0.13819575437422676</v>
      </c>
      <c r="AL947" s="93">
        <f>IF('Net zero activities &amp; levers'!$C$12="Off",('Activity data'!BE22*EF!$H35)*kgtoGg,IF('Net zero activities &amp; levers'!$C$12="PB",('Activity data'!BE22*EF!$H35)*kgtoGg,IF('Net zero activities &amp; levers'!$C$12="MS",('Net zero Activity data'!BE22*EF!$H35)*kgtoGg,"ERROR")))</f>
        <v>0.1430213499234502</v>
      </c>
      <c r="AM947" s="93">
        <f>IF('Net zero activities &amp; levers'!$C$12="Off",('Activity data'!BF22*EF!$H35)*kgtoGg,IF('Net zero activities &amp; levers'!$C$12="PB",('Activity data'!BF22*EF!$H35)*kgtoGg,IF('Net zero activities &amp; levers'!$C$12="MS",('Net zero Activity data'!BF22*EF!$H35)*kgtoGg,"ERROR")))</f>
        <v>0.1478915012084229</v>
      </c>
      <c r="AN947" s="93">
        <f>IF('Net zero activities &amp; levers'!$C$12="Off",('Activity data'!BG22*EF!$H35)*kgtoGg,IF('Net zero activities &amp; levers'!$C$12="PB",('Activity data'!BG22*EF!$H35)*kgtoGg,IF('Net zero activities &amp; levers'!$C$12="MS",('Net zero Activity data'!BG22*EF!$H35)*kgtoGg,"ERROR")))</f>
        <v>0.15317541949365626</v>
      </c>
      <c r="AO947" s="93">
        <f>IF('Net zero activities &amp; levers'!$C$12="Off",('Activity data'!BH22*EF!$H35)*kgtoGg,IF('Net zero activities &amp; levers'!$C$12="PB",('Activity data'!BH22*EF!$H35)*kgtoGg,IF('Net zero activities &amp; levers'!$C$12="MS",('Net zero Activity data'!BH22*EF!$H35)*kgtoGg,"ERROR")))</f>
        <v>0.15814258761242853</v>
      </c>
      <c r="AP947" s="93">
        <f>IF('Net zero activities &amp; levers'!$C$12="Off",('Activity data'!BI22*EF!$H35)*kgtoGg,IF('Net zero activities &amp; levers'!$C$12="PB",('Activity data'!BI22*EF!$H35)*kgtoGg,IF('Net zero activities &amp; levers'!$C$12="MS",('Net zero Activity data'!BI22*EF!$H35)*kgtoGg,"ERROR")))</f>
        <v>0.16326731257634369</v>
      </c>
      <c r="AQ947" s="93">
        <f>IF('Net zero activities &amp; levers'!$C$12="Off",('Activity data'!BJ22*EF!$H35)*kgtoGg,IF('Net zero activities &amp; levers'!$C$12="PB",('Activity data'!BJ22*EF!$H35)*kgtoGg,IF('Net zero activities &amp; levers'!$C$12="MS",('Net zero Activity data'!BJ22*EF!$H35)*kgtoGg,"ERROR")))</f>
        <v>0.16857399557888289</v>
      </c>
      <c r="AR947" s="93">
        <f>IF('Net zero activities &amp; levers'!$C$12="Off",('Activity data'!BK22*EF!$H35)*kgtoGg,IF('Net zero activities &amp; levers'!$C$12="PB",('Activity data'!BK22*EF!$H35)*kgtoGg,IF('Net zero activities &amp; levers'!$C$12="MS",('Net zero Activity data'!BK22*EF!$H35)*kgtoGg,"ERROR")))</f>
        <v>0.17408794892086762</v>
      </c>
      <c r="AS947" s="93">
        <f>IF('Net zero activities &amp; levers'!$C$12="Off",('Activity data'!BL22*EF!$H35)*kgtoGg,IF('Net zero activities &amp; levers'!$C$12="PB",('Activity data'!BL22*EF!$H35)*kgtoGg,IF('Net zero activities &amp; levers'!$C$12="MS",('Net zero Activity data'!BL22*EF!$H35)*kgtoGg,"ERROR")))</f>
        <v>0.1797091498625473</v>
      </c>
      <c r="AT947" s="93">
        <f>IF('Net zero activities &amp; levers'!$C$12="Off",('Activity data'!BM22*EF!$H35)*kgtoGg,IF('Net zero activities &amp; levers'!$C$12="PB",('Activity data'!BM22*EF!$H35)*kgtoGg,IF('Net zero activities &amp; levers'!$C$12="MS",('Net zero Activity data'!BM22*EF!$H35)*kgtoGg,"ERROR")))</f>
        <v>0.17981377621863548</v>
      </c>
      <c r="AU947" s="93">
        <f>IF('Net zero activities &amp; levers'!$C$12="Off",('Activity data'!BN22*EF!$H35)*kgtoGg,IF('Net zero activities &amp; levers'!$C$12="PB",('Activity data'!BN22*EF!$H35)*kgtoGg,IF('Net zero activities &amp; levers'!$C$12="MS",('Net zero Activity data'!BN22*EF!$H35)*kgtoGg,"ERROR")))</f>
        <v>0.17908023896819947</v>
      </c>
      <c r="AV947" s="93">
        <f>IF('Net zero activities &amp; levers'!$C$12="Off",('Activity data'!BO22*EF!$H35)*kgtoGg,IF('Net zero activities &amp; levers'!$C$12="PB",('Activity data'!BO22*EF!$H35)*kgtoGg,IF('Net zero activities &amp; levers'!$C$12="MS",('Net zero Activity data'!BO22*EF!$H35)*kgtoGg,"ERROR")))</f>
        <v>0.17860276402125955</v>
      </c>
      <c r="AW947" s="93">
        <f>IF('Net zero activities &amp; levers'!$C$12="Off",('Activity data'!BP22*EF!$H35)*kgtoGg,IF('Net zero activities &amp; levers'!$C$12="PB",('Activity data'!BP22*EF!$H35)*kgtoGg,IF('Net zero activities &amp; levers'!$C$12="MS",('Net zero Activity data'!BP22*EF!$H35)*kgtoGg,"ERROR")))</f>
        <v>0.17787750986482673</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5.9905199350711535E-2</v>
      </c>
      <c r="T948" s="27">
        <f t="shared" si="335"/>
        <v>6.0542467652693173E-2</v>
      </c>
      <c r="U948" s="27">
        <f t="shared" si="335"/>
        <v>6.0953905983085629E-2</v>
      </c>
      <c r="V948" s="27">
        <f t="shared" si="335"/>
        <v>6.131427097896696E-2</v>
      </c>
      <c r="W948" s="27">
        <f t="shared" si="335"/>
        <v>6.1734224777847707E-2</v>
      </c>
      <c r="X948" s="27">
        <f t="shared" si="335"/>
        <v>6.2227772766105582E-2</v>
      </c>
      <c r="Y948" s="27">
        <f t="shared" si="335"/>
        <v>6.2720748379740093E-2</v>
      </c>
      <c r="Z948" s="27">
        <f t="shared" si="335"/>
        <v>6.326753025848772E-2</v>
      </c>
      <c r="AA948" s="27">
        <f t="shared" ref="L948:AW950" si="336">AA1411</f>
        <v>6.3812955260622986E-2</v>
      </c>
      <c r="AB948" s="27">
        <f t="shared" si="336"/>
        <v>6.4409047381645629E-2</v>
      </c>
      <c r="AC948" s="27">
        <f t="shared" si="336"/>
        <v>6.5008363896980115E-2</v>
      </c>
      <c r="AD948" s="27">
        <f t="shared" si="336"/>
        <v>6.5694695873436737E-2</v>
      </c>
      <c r="AE948" s="27">
        <f t="shared" si="336"/>
        <v>6.6426252097271987E-2</v>
      </c>
      <c r="AF948" s="27">
        <f t="shared" si="336"/>
        <v>6.7199164311483497E-2</v>
      </c>
      <c r="AG948" s="27">
        <f t="shared" si="336"/>
        <v>6.8084004869535045E-2</v>
      </c>
      <c r="AH948" s="27">
        <f t="shared" si="336"/>
        <v>6.8924011500262505E-2</v>
      </c>
      <c r="AI948" s="27">
        <f t="shared" si="336"/>
        <v>6.9797036081983663E-2</v>
      </c>
      <c r="AJ948" s="27">
        <f t="shared" si="336"/>
        <v>7.0754440540409483E-2</v>
      </c>
      <c r="AK948" s="27">
        <f t="shared" si="336"/>
        <v>7.1651987088559452E-2</v>
      </c>
      <c r="AL948" s="27">
        <f t="shared" si="336"/>
        <v>7.256155628589081E-2</v>
      </c>
      <c r="AM948" s="27">
        <f t="shared" si="336"/>
        <v>7.3485633357634389E-2</v>
      </c>
      <c r="AN948" s="27">
        <f t="shared" si="336"/>
        <v>7.4439308897952486E-2</v>
      </c>
      <c r="AO948" s="27">
        <f t="shared" si="336"/>
        <v>7.5350293384052608E-2</v>
      </c>
      <c r="AP948" s="27">
        <f t="shared" si="336"/>
        <v>7.6293028594737106E-2</v>
      </c>
      <c r="AQ948" s="27">
        <f t="shared" si="336"/>
        <v>7.7271409543965289E-2</v>
      </c>
      <c r="AR948" s="27">
        <f t="shared" si="336"/>
        <v>7.8289518546792614E-2</v>
      </c>
      <c r="AS948" s="27">
        <f t="shared" si="336"/>
        <v>7.9288201984877266E-2</v>
      </c>
      <c r="AT948" s="27">
        <f t="shared" si="336"/>
        <v>7.9413207171046579E-2</v>
      </c>
      <c r="AU948" s="27">
        <f t="shared" si="336"/>
        <v>7.9406560848139351E-2</v>
      </c>
      <c r="AV948" s="27">
        <f t="shared" si="336"/>
        <v>7.9442675494348886E-2</v>
      </c>
      <c r="AW948" s="27">
        <f t="shared" si="336"/>
        <v>7.944082765615551E-2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0.26230283090767742</v>
      </c>
      <c r="T949" s="27">
        <f t="shared" si="336"/>
        <v>0.26509319437310713</v>
      </c>
      <c r="U949" s="27">
        <f t="shared" si="336"/>
        <v>0.26689473146797682</v>
      </c>
      <c r="V949" s="27">
        <f t="shared" si="336"/>
        <v>0.26847263721913406</v>
      </c>
      <c r="W949" s="27">
        <f t="shared" si="336"/>
        <v>0.27031146041796794</v>
      </c>
      <c r="X949" s="27">
        <f t="shared" si="336"/>
        <v>0.27247252549932949</v>
      </c>
      <c r="Y949" s="27">
        <f t="shared" si="336"/>
        <v>0.27463108436277217</v>
      </c>
      <c r="Z949" s="27">
        <f t="shared" si="336"/>
        <v>0.27702524106768295</v>
      </c>
      <c r="AA949" s="27">
        <f t="shared" si="336"/>
        <v>0.27941345650905608</v>
      </c>
      <c r="AB949" s="27">
        <f t="shared" si="336"/>
        <v>0.28202352462535807</v>
      </c>
      <c r="AC949" s="27">
        <f t="shared" si="336"/>
        <v>0.28464771117820842</v>
      </c>
      <c r="AD949" s="27">
        <f t="shared" si="336"/>
        <v>0.2876529064253367</v>
      </c>
      <c r="AE949" s="27">
        <f t="shared" si="336"/>
        <v>0.29085612201530103</v>
      </c>
      <c r="AF949" s="27">
        <f t="shared" si="336"/>
        <v>0.29424042027368569</v>
      </c>
      <c r="AG949" s="27">
        <f t="shared" si="336"/>
        <v>0.29811481157518288</v>
      </c>
      <c r="AH949" s="27">
        <f t="shared" si="336"/>
        <v>0.30179289160177769</v>
      </c>
      <c r="AI949" s="27">
        <f t="shared" si="336"/>
        <v>0.30561554508961269</v>
      </c>
      <c r="AJ949" s="27">
        <f t="shared" si="336"/>
        <v>0.30980766701710183</v>
      </c>
      <c r="AK949" s="27">
        <f t="shared" si="336"/>
        <v>0.3137376931751461</v>
      </c>
      <c r="AL949" s="27">
        <f t="shared" si="336"/>
        <v>0.31772036209123911</v>
      </c>
      <c r="AM949" s="27">
        <f t="shared" si="336"/>
        <v>0.32176655565243856</v>
      </c>
      <c r="AN949" s="27">
        <f t="shared" si="336"/>
        <v>0.32594235001927385</v>
      </c>
      <c r="AO949" s="27">
        <f t="shared" si="336"/>
        <v>0.32993121596424962</v>
      </c>
      <c r="AP949" s="27">
        <f t="shared" si="336"/>
        <v>0.33405910665218791</v>
      </c>
      <c r="AQ949" s="27">
        <f t="shared" si="336"/>
        <v>0.33834307691637577</v>
      </c>
      <c r="AR949" s="27">
        <f t="shared" si="336"/>
        <v>0.34280100171269862</v>
      </c>
      <c r="AS949" s="27">
        <f t="shared" si="336"/>
        <v>0.34717386910700609</v>
      </c>
      <c r="AT949" s="27">
        <f t="shared" si="336"/>
        <v>0.34772122083216089</v>
      </c>
      <c r="AU949" s="27">
        <f t="shared" si="336"/>
        <v>0.34769211902910219</v>
      </c>
      <c r="AV949" s="27">
        <f t="shared" si="336"/>
        <v>0.34785025177952567</v>
      </c>
      <c r="AW949" s="27">
        <f t="shared" si="336"/>
        <v>0.34784216077583252</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1.1670927062969525E-2</v>
      </c>
      <c r="T950" s="27">
        <f t="shared" si="336"/>
        <v>1.1795081759933766E-2</v>
      </c>
      <c r="U950" s="27">
        <f t="shared" si="336"/>
        <v>1.1875239522481353E-2</v>
      </c>
      <c r="V950" s="27">
        <f t="shared" si="336"/>
        <v>1.1945447010788935E-2</v>
      </c>
      <c r="W950" s="27">
        <f t="shared" si="336"/>
        <v>1.2027263784786468E-2</v>
      </c>
      <c r="X950" s="27">
        <f t="shared" si="336"/>
        <v>1.2123418419700712E-2</v>
      </c>
      <c r="Y950" s="27">
        <f t="shared" si="336"/>
        <v>1.2219461542716924E-2</v>
      </c>
      <c r="Z950" s="27">
        <f t="shared" si="336"/>
        <v>1.2325987378460451E-2</v>
      </c>
      <c r="AA950" s="27">
        <f t="shared" si="336"/>
        <v>1.2432248863060035E-2</v>
      </c>
      <c r="AB950" s="27">
        <f t="shared" si="336"/>
        <v>1.254838148164189E-2</v>
      </c>
      <c r="AC950" s="27">
        <f t="shared" si="336"/>
        <v>1.2665142287280017E-2</v>
      </c>
      <c r="AD950" s="27">
        <f t="shared" si="336"/>
        <v>1.279885572993654E-2</v>
      </c>
      <c r="AE950" s="27">
        <f t="shared" si="336"/>
        <v>1.2941379908528415E-2</v>
      </c>
      <c r="AF950" s="27">
        <f t="shared" si="336"/>
        <v>1.3091961196562033E-2</v>
      </c>
      <c r="AG950" s="27">
        <f t="shared" si="336"/>
        <v>1.3264348730988194E-2</v>
      </c>
      <c r="AH950" s="27">
        <f t="shared" si="336"/>
        <v>1.3428001572909914E-2</v>
      </c>
      <c r="AI950" s="27">
        <f t="shared" si="336"/>
        <v>1.3598087080142702E-2</v>
      </c>
      <c r="AJ950" s="27">
        <f t="shared" si="336"/>
        <v>1.3784611751208953E-2</v>
      </c>
      <c r="AK950" s="27">
        <f t="shared" si="336"/>
        <v>1.3959474708224619E-2</v>
      </c>
      <c r="AL950" s="27">
        <f t="shared" si="336"/>
        <v>1.4136679957115114E-2</v>
      </c>
      <c r="AM950" s="27">
        <f t="shared" si="336"/>
        <v>1.4316711677596386E-2</v>
      </c>
      <c r="AN950" s="27">
        <f t="shared" si="336"/>
        <v>1.4502509868628669E-2</v>
      </c>
      <c r="AO950" s="27">
        <f t="shared" si="336"/>
        <v>1.4679990848710658E-2</v>
      </c>
      <c r="AP950" s="27">
        <f t="shared" si="336"/>
        <v>1.4863657608905846E-2</v>
      </c>
      <c r="AQ950" s="27">
        <f t="shared" si="336"/>
        <v>1.5054268988585789E-2</v>
      </c>
      <c r="AR950" s="27">
        <f t="shared" si="336"/>
        <v>1.5252620317734802E-2</v>
      </c>
      <c r="AS950" s="27">
        <f t="shared" si="336"/>
        <v>1.5447187094762699E-2</v>
      </c>
      <c r="AT950" s="27">
        <f t="shared" si="336"/>
        <v>1.5471541014390508E-2</v>
      </c>
      <c r="AU950" s="27">
        <f t="shared" si="336"/>
        <v>1.5470246156002119E-2</v>
      </c>
      <c r="AV950" s="27">
        <f t="shared" si="336"/>
        <v>1.5477282129613506E-2</v>
      </c>
      <c r="AW950" s="27">
        <f t="shared" si="336"/>
        <v>1.5476922127726977E-2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0.42165320205642409</v>
      </c>
      <c r="T951" s="93">
        <f>IF('Net zero activities &amp; levers'!$C$12="Off",('Activity data'!AM8*EF!$H39*EF!$H57)*NtoN2O*kgtoGg,('Net zero Activity data'!AM8*EF!$H39*EF!$H57)*NtoN2O*kgtoGg)</f>
        <v>0.42847449685915795</v>
      </c>
      <c r="U951" s="93">
        <f>IF('Net zero activities &amp; levers'!$C$12="Off",('Activity data'!AN8*EF!$H39*EF!$H57)*NtoN2O*kgtoGg,('Net zero Activity data'!AN8*EF!$H39*EF!$H57)*NtoN2O*kgtoGg)</f>
        <v>0.42995140158022116</v>
      </c>
      <c r="V951" s="93">
        <f>IF('Net zero activities &amp; levers'!$C$12="Off",('Activity data'!AO8*EF!$H39*EF!$H57)*NtoN2O*kgtoGg,('Net zero Activity data'!AO8*EF!$H39*EF!$H57)*NtoN2O*kgtoGg)</f>
        <v>0.43004529212182702</v>
      </c>
      <c r="W951" s="93">
        <f>IF('Net zero activities &amp; levers'!$C$12="Off",('Activity data'!AP8*EF!$H39*EF!$H57)*NtoN2O*kgtoGg,('Net zero Activity data'!AP8*EF!$H39*EF!$H57)*NtoN2O*kgtoGg)</f>
        <v>0.43114265262669882</v>
      </c>
      <c r="X951" s="93">
        <f>IF('Net zero activities &amp; levers'!$C$12="Off",('Activity data'!AQ8*EF!$H39*EF!$H57)*NtoN2O*kgtoGg,('Net zero Activity data'!AQ8*EF!$H39*EF!$H57)*NtoN2O*kgtoGg)</f>
        <v>0.43349367275869694</v>
      </c>
      <c r="Y951" s="93">
        <f>IF('Net zero activities &amp; levers'!$C$12="Off",('Activity data'!AR8*EF!$H39*EF!$H57)*NtoN2O*kgtoGg,('Net zero Activity data'!AR8*EF!$H39*EF!$H57)*NtoN2O*kgtoGg)</f>
        <v>0.4363806555897467</v>
      </c>
      <c r="Z951" s="93">
        <f>IF('Net zero activities &amp; levers'!$C$12="Off",('Activity data'!AS8*EF!$H39*EF!$H57)*NtoN2O*kgtoGg,('Net zero Activity data'!AS8*EF!$H39*EF!$H57)*NtoN2O*kgtoGg)</f>
        <v>0.44005201030077179</v>
      </c>
      <c r="AA951" s="93">
        <f>IF('Net zero activities &amp; levers'!$C$12="Off",('Activity data'!AT8*EF!$H39*EF!$H57)*NtoN2O*kgtoGg,('Net zero Activity data'!AT8*EF!$H39*EF!$H57)*NtoN2O*kgtoGg)</f>
        <v>0.44338536040309012</v>
      </c>
      <c r="AB951" s="93">
        <f>IF('Net zero activities &amp; levers'!$C$12="Off",('Activity data'!AU8*EF!$H39*EF!$H57)*NtoN2O*kgtoGg,('Net zero Activity data'!AU8*EF!$H39*EF!$H57)*NtoN2O*kgtoGg)</f>
        <v>0.44740877118878691</v>
      </c>
      <c r="AC951" s="93">
        <f>IF('Net zero activities &amp; levers'!$C$12="Off",('Activity data'!AV8*EF!$H39*EF!$H57)*NtoN2O*kgtoGg,('Net zero Activity data'!AV8*EF!$H39*EF!$H57)*NtoN2O*kgtoGg)</f>
        <v>0.45118197874966381</v>
      </c>
      <c r="AD951" s="93">
        <f>IF('Net zero activities &amp; levers'!$C$12="Off",('Activity data'!AW8*EF!$H39*EF!$H57)*NtoN2O*kgtoGg,('Net zero Activity data'!AW8*EF!$H39*EF!$H57)*NtoN2O*kgtoGg)</f>
        <v>0.4530917693188562</v>
      </c>
      <c r="AE951" s="93">
        <f>IF('Net zero activities &amp; levers'!$C$12="Off",('Activity data'!AX8*EF!$H39*EF!$H57)*NtoN2O*kgtoGg,('Net zero Activity data'!AX8*EF!$H39*EF!$H57)*NtoN2O*kgtoGg)</f>
        <v>0.45532406434075945</v>
      </c>
      <c r="AF951" s="93">
        <f>IF('Net zero activities &amp; levers'!$C$12="Off",('Activity data'!AY8*EF!$H39*EF!$H57)*NtoN2O*kgtoGg,('Net zero Activity data'!AY8*EF!$H39*EF!$H57)*NtoN2O*kgtoGg)</f>
        <v>0.4577690167774639</v>
      </c>
      <c r="AG951" s="93">
        <f>IF('Net zero activities &amp; levers'!$C$12="Off",('Activity data'!AZ8*EF!$H39*EF!$H57)*NtoN2O*kgtoGg,('Net zero Activity data'!AZ8*EF!$H39*EF!$H57)*NtoN2O*kgtoGg)</f>
        <v>0.46162476755401327</v>
      </c>
      <c r="AH951" s="93">
        <f>IF('Net zero activities &amp; levers'!$C$12="Off",('Activity data'!BA8*EF!$H39*EF!$H57)*NtoN2O*kgtoGg,('Net zero Activity data'!BA8*EF!$H39*EF!$H57)*NtoN2O*kgtoGg)</f>
        <v>0.46409402302126446</v>
      </c>
      <c r="AI951" s="93">
        <f>IF('Net zero activities &amp; levers'!$C$12="Off",('Activity data'!BB8*EF!$H39*EF!$H57)*NtoN2O*kgtoGg,('Net zero Activity data'!BB8*EF!$H39*EF!$H57)*NtoN2O*kgtoGg)</f>
        <v>0.46707210767669788</v>
      </c>
      <c r="AJ951" s="93">
        <f>IF('Net zero activities &amp; levers'!$C$12="Off",('Activity data'!BC8*EF!$H39*EF!$H57)*NtoN2O*kgtoGg,('Net zero Activity data'!BC8*EF!$H39*EF!$H57)*NtoN2O*kgtoGg)</f>
        <v>0.47082199585022816</v>
      </c>
      <c r="AK951" s="93">
        <f>IF('Net zero activities &amp; levers'!$C$12="Off",('Activity data'!BD8*EF!$H39*EF!$H57)*NtoN2O*kgtoGg,('Net zero Activity data'!BD8*EF!$H39*EF!$H57)*NtoN2O*kgtoGg)</f>
        <v>0.47297141527450626</v>
      </c>
      <c r="AL951" s="93">
        <f>IF('Net zero activities &amp; levers'!$C$12="Off",('Activity data'!BE8*EF!$H39*EF!$H57)*NtoN2O*kgtoGg,('Net zero Activity data'!BE8*EF!$H39*EF!$H57)*NtoN2O*kgtoGg)</f>
        <v>0.47471854566329597</v>
      </c>
      <c r="AM951" s="93">
        <f>IF('Net zero activities &amp; levers'!$C$12="Off",('Activity data'!BF8*EF!$H39*EF!$H57)*NtoN2O*kgtoGg,('Net zero Activity data'!BF8*EF!$H39*EF!$H57)*NtoN2O*kgtoGg)</f>
        <v>0.47610131740069805</v>
      </c>
      <c r="AN951" s="93">
        <f>IF('Net zero activities &amp; levers'!$C$12="Off",('Activity data'!BG8*EF!$H39*EF!$H57)*NtoN2O*kgtoGg,('Net zero Activity data'!BG8*EF!$H39*EF!$H57)*NtoN2O*kgtoGg)</f>
        <v>0.48020943370261487</v>
      </c>
      <c r="AO951" s="93">
        <f>IF('Net zero activities &amp; levers'!$C$12="Off",('Activity data'!BH8*EF!$H39*EF!$H57)*NtoN2O*kgtoGg,('Net zero Activity data'!BH8*EF!$H39*EF!$H57)*NtoN2O*kgtoGg)</f>
        <v>0.48320380248014</v>
      </c>
      <c r="AP951" s="93">
        <f>IF('Net zero activities &amp; levers'!$C$12="Off",('Activity data'!BI8*EF!$H39*EF!$H57)*NtoN2O*kgtoGg,('Net zero Activity data'!BI8*EF!$H39*EF!$H57)*NtoN2O*kgtoGg)</f>
        <v>0.48618884461866663</v>
      </c>
      <c r="AQ951" s="93">
        <f>IF('Net zero activities &amp; levers'!$C$12="Off",('Activity data'!BJ8*EF!$H39*EF!$H57)*NtoN2O*kgtoGg,('Net zero Activity data'!BJ8*EF!$H39*EF!$H57)*NtoN2O*kgtoGg)</f>
        <v>0.48920064146171827</v>
      </c>
      <c r="AR951" s="93">
        <f>IF('Net zero activities &amp; levers'!$C$12="Off",('Activity data'!BK8*EF!$H39*EF!$H57)*NtoN2O*kgtoGg,('Net zero Activity data'!BK8*EF!$H39*EF!$H57)*NtoN2O*kgtoGg)</f>
        <v>0.49227346355378415</v>
      </c>
      <c r="AS951" s="93">
        <f>IF('Net zero activities &amp; levers'!$C$12="Off",('Activity data'!BL8*EF!$H39*EF!$H57)*NtoN2O*kgtoGg,('Net zero Activity data'!BL8*EF!$H39*EF!$H57)*NtoN2O*kgtoGg)</f>
        <v>0.49499252531358245</v>
      </c>
      <c r="AT951" s="93">
        <f>IF('Net zero activities &amp; levers'!$C$12="Off",('Activity data'!BM8*EF!$H39*EF!$H57)*NtoN2O*kgtoGg,('Net zero Activity data'!BM8*EF!$H39*EF!$H57)*NtoN2O*kgtoGg)</f>
        <v>0.48586558925507067</v>
      </c>
      <c r="AU951" s="93">
        <f>IF('Net zero activities &amp; levers'!$C$12="Off",('Activity data'!BN8*EF!$H39*EF!$H57)*NtoN2O*kgtoGg,('Net zero Activity data'!BN8*EF!$H39*EF!$H57)*NtoN2O*kgtoGg)</f>
        <v>0.47508354932010177</v>
      </c>
      <c r="AV951" s="93">
        <f>IF('Net zero activities &amp; levers'!$C$12="Off",('Activity data'!BO8*EF!$H39*EF!$H57)*NtoN2O*kgtoGg,('Net zero Activity data'!BO8*EF!$H39*EF!$H57)*NtoN2O*kgtoGg)</f>
        <v>0.46492801872783662</v>
      </c>
      <c r="AW951" s="93">
        <f>IF('Net zero activities &amp; levers'!$C$12="Off",('Activity data'!BP8*EF!$H39*EF!$H57)*NtoN2O*kgtoGg,('Net zero Activity data'!BP8*EF!$H39*EF!$H57)*NtoN2O*kgtoGg)</f>
        <v>0.45438163103299062</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0.64584379583077745</v>
      </c>
      <c r="T952" s="93">
        <f>IF('Net zero activities &amp; levers'!$C$12="Off",('Activity data'!AM9*EF!$H40*EF!$H58)*NtoN2O*kgtoGg,('Net zero Activity data'!AM9*EF!$H40*EF!$H58)*NtoN2O*kgtoGg)</f>
        <v>0.65629193403153729</v>
      </c>
      <c r="U952" s="93">
        <f>IF('Net zero activities &amp; levers'!$C$12="Off",('Activity data'!AN9*EF!$H40*EF!$H58)*NtoN2O*kgtoGg,('Net zero Activity data'!AN9*EF!$H40*EF!$H58)*NtoN2O*kgtoGg)</f>
        <v>0.65855410053822983</v>
      </c>
      <c r="V952" s="93">
        <f>IF('Net zero activities &amp; levers'!$C$12="Off",('Activity data'!AO9*EF!$H40*EF!$H58)*NtoN2O*kgtoGg,('Net zero Activity data'!AO9*EF!$H40*EF!$H58)*NtoN2O*kgtoGg)</f>
        <v>0.65869791214333018</v>
      </c>
      <c r="W952" s="93">
        <f>IF('Net zero activities &amp; levers'!$C$12="Off",('Activity data'!AP9*EF!$H40*EF!$H58)*NtoN2O*kgtoGg,('Net zero Activity data'!AP9*EF!$H40*EF!$H58)*NtoN2O*kgtoGg)</f>
        <v>0.66037873294678828</v>
      </c>
      <c r="X952" s="93">
        <f>IF('Net zero activities &amp; levers'!$C$12="Off",('Activity data'!AQ9*EF!$H40*EF!$H58)*NtoN2O*kgtoGg,('Net zero Activity data'!AQ9*EF!$H40*EF!$H58)*NtoN2O*kgtoGg)</f>
        <v>0.66397977702452537</v>
      </c>
      <c r="Y952" s="93">
        <f>IF('Net zero activities &amp; levers'!$C$12="Off",('Activity data'!AR9*EF!$H40*EF!$H58)*NtoN2O*kgtoGg,('Net zero Activity data'!AR9*EF!$H40*EF!$H58)*NtoN2O*kgtoGg)</f>
        <v>0.66840175210027508</v>
      </c>
      <c r="Z952" s="93">
        <f>IF('Net zero activities &amp; levers'!$C$12="Off",('Activity data'!AS9*EF!$H40*EF!$H58)*NtoN2O*kgtoGg,('Net zero Activity data'!AS9*EF!$H40*EF!$H58)*NtoN2O*kgtoGg)</f>
        <v>0.67402514509443601</v>
      </c>
      <c r="AA952" s="93">
        <f>IF('Net zero activities &amp; levers'!$C$12="Off",('Activity data'!AT9*EF!$H40*EF!$H58)*NtoN2O*kgtoGg,('Net zero Activity data'!AT9*EF!$H40*EF!$H58)*NtoN2O*kgtoGg)</f>
        <v>0.67913081836435241</v>
      </c>
      <c r="AB952" s="93">
        <f>IF('Net zero activities &amp; levers'!$C$12="Off",('Activity data'!AU9*EF!$H40*EF!$H58)*NtoN2O*kgtoGg,('Net zero Activity data'!AU9*EF!$H40*EF!$H58)*NtoN2O*kgtoGg)</f>
        <v>0.68529345363273886</v>
      </c>
      <c r="AC952" s="93">
        <f>IF('Net zero activities &amp; levers'!$C$12="Off",('Activity data'!AV9*EF!$H40*EF!$H58)*NtoN2O*kgtoGg,('Net zero Activity data'!AV9*EF!$H40*EF!$H58)*NtoN2O*kgtoGg)</f>
        <v>0.69107285405396002</v>
      </c>
      <c r="AD952" s="93">
        <f>IF('Net zero activities &amp; levers'!$C$12="Off",('Activity data'!AW9*EF!$H40*EF!$H58)*NtoN2O*kgtoGg,('Net zero Activity data'!AW9*EF!$H40*EF!$H58)*NtoN2O*kgtoGg)</f>
        <v>0.69399806933617181</v>
      </c>
      <c r="AE952" s="93">
        <f>IF('Net zero activities &amp; levers'!$C$12="Off",('Activity data'!AX9*EF!$H40*EF!$H58)*NtoN2O*kgtoGg,('Net zero Activity data'!AX9*EF!$H40*EF!$H58)*NtoN2O*kgtoGg)</f>
        <v>0.69741726284241989</v>
      </c>
      <c r="AF952" s="93">
        <f>IF('Net zero activities &amp; levers'!$C$12="Off",('Activity data'!AY9*EF!$H40*EF!$H58)*NtoN2O*kgtoGg,('Net zero Activity data'!AY9*EF!$H40*EF!$H58)*NtoN2O*kgtoGg)</f>
        <v>0.70116218249355922</v>
      </c>
      <c r="AG952" s="93">
        <f>IF('Net zero activities &amp; levers'!$C$12="Off",('Activity data'!AZ9*EF!$H40*EF!$H58)*NtoN2O*kgtoGg,('Net zero Activity data'!AZ9*EF!$H40*EF!$H58)*NtoN2O*kgtoGg)</f>
        <v>0.70706801388570606</v>
      </c>
      <c r="AH952" s="93">
        <f>IF('Net zero activities &amp; levers'!$C$12="Off",('Activity data'!BA9*EF!$H40*EF!$H58)*NtoN2O*kgtoGg,('Net zero Activity data'!BA9*EF!$H40*EF!$H58)*NtoN2O*kgtoGg)</f>
        <v>0.71085015834961085</v>
      </c>
      <c r="AI952" s="93">
        <f>IF('Net zero activities &amp; levers'!$C$12="Off",('Activity data'!BB9*EF!$H40*EF!$H58)*NtoN2O*kgtoGg,('Net zero Activity data'!BB9*EF!$H40*EF!$H58)*NtoN2O*kgtoGg)</f>
        <v>0.71541167356825563</v>
      </c>
      <c r="AJ952" s="93">
        <f>IF('Net zero activities &amp; levers'!$C$12="Off",('Activity data'!BC9*EF!$H40*EF!$H58)*NtoN2O*kgtoGg,('Net zero Activity data'!BC9*EF!$H40*EF!$H58)*NtoN2O*kgtoGg)</f>
        <v>0.72115535581736989</v>
      </c>
      <c r="AK952" s="93">
        <f>IF('Net zero activities &amp; levers'!$C$12="Off",('Activity data'!BD9*EF!$H40*EF!$H58)*NtoN2O*kgtoGg,('Net zero Activity data'!BD9*EF!$H40*EF!$H58)*NtoN2O*kgtoGg)</f>
        <v>0.72444760924515816</v>
      </c>
      <c r="AL952" s="93">
        <f>IF('Net zero activities &amp; levers'!$C$12="Off",('Activity data'!BE9*EF!$H40*EF!$H58)*NtoN2O*kgtoGg,('Net zero Activity data'!BE9*EF!$H40*EF!$H58)*NtoN2O*kgtoGg)</f>
        <v>0.72712367886019746</v>
      </c>
      <c r="AM952" s="93">
        <f>IF('Net zero activities &amp; levers'!$C$12="Off",('Activity data'!BF9*EF!$H40*EF!$H58)*NtoN2O*kgtoGg,('Net zero Activity data'!BF9*EF!$H40*EF!$H58)*NtoN2O*kgtoGg)</f>
        <v>0.72924166241468225</v>
      </c>
      <c r="AN952" s="93">
        <f>IF('Net zero activities &amp; levers'!$C$12="Off",('Activity data'!BG9*EF!$H40*EF!$H58)*NtoN2O*kgtoGg,('Net zero Activity data'!BG9*EF!$H40*EF!$H58)*NtoN2O*kgtoGg)</f>
        <v>0.73553404063736483</v>
      </c>
      <c r="AO952" s="93">
        <f>IF('Net zero activities &amp; levers'!$C$12="Off",('Activity data'!BH9*EF!$H40*EF!$H58)*NtoN2O*kgtoGg,('Net zero Activity data'!BH9*EF!$H40*EF!$H58)*NtoN2O*kgtoGg)</f>
        <v>0.74012049815259839</v>
      </c>
      <c r="AP952" s="93">
        <f>IF('Net zero activities &amp; levers'!$C$12="Off",('Activity data'!BI9*EF!$H40*EF!$H58)*NtoN2O*kgtoGg,('Net zero Activity data'!BI9*EF!$H40*EF!$H58)*NtoN2O*kgtoGg)</f>
        <v>0.74469267010826845</v>
      </c>
      <c r="AQ952" s="93">
        <f>IF('Net zero activities &amp; levers'!$C$12="Off",('Activity data'!BJ9*EF!$H40*EF!$H58)*NtoN2O*kgtoGg,('Net zero Activity data'!BJ9*EF!$H40*EF!$H58)*NtoN2O*kgtoGg)</f>
        <v>0.74930582209170149</v>
      </c>
      <c r="AR952" s="93">
        <f>IF('Net zero activities &amp; levers'!$C$12="Off",('Activity data'!BK9*EF!$H40*EF!$H58)*NtoN2O*kgtoGg,('Net zero Activity data'!BK9*EF!$H40*EF!$H58)*NtoN2O*kgtoGg)</f>
        <v>0.75401244609971041</v>
      </c>
      <c r="AS952" s="93">
        <f>IF('Net zero activities &amp; levers'!$C$12="Off",('Activity data'!BL9*EF!$H40*EF!$H58)*NtoN2O*kgtoGg,('Net zero Activity data'!BL9*EF!$H40*EF!$H58)*NtoN2O*kgtoGg)</f>
        <v>0.75817721743189037</v>
      </c>
      <c r="AT952" s="93">
        <f>IF('Net zero activities &amp; levers'!$C$12="Off",('Activity data'!BM9*EF!$H40*EF!$H58)*NtoN2O*kgtoGg,('Net zero Activity data'!BM9*EF!$H40*EF!$H58)*NtoN2O*kgtoGg)</f>
        <v>0.74419754171832797</v>
      </c>
      <c r="AU952" s="93">
        <f>IF('Net zero activities &amp; levers'!$C$12="Off",('Activity data'!BN9*EF!$H40*EF!$H58)*NtoN2O*kgtoGg,('Net zero Activity data'!BN9*EF!$H40*EF!$H58)*NtoN2O*kgtoGg)</f>
        <v>0.72768275287185891</v>
      </c>
      <c r="AV952" s="93">
        <f>IF('Net zero activities &amp; levers'!$C$12="Off",('Activity data'!BO9*EF!$H40*EF!$H58)*NtoN2O*kgtoGg,('Net zero Activity data'!BO9*EF!$H40*EF!$H58)*NtoN2O*kgtoGg)</f>
        <v>0.71212758479914884</v>
      </c>
      <c r="AW952" s="93">
        <f>IF('Net zero activities &amp; levers'!$C$12="Off",('Activity data'!BP9*EF!$H40*EF!$H58)*NtoN2O*kgtoGg,('Net zero Activity data'!BP9*EF!$H40*EF!$H58)*NtoN2O*kgtoGg)</f>
        <v>0.6959737431398817</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1.0869418314074915</v>
      </c>
      <c r="T953" s="93">
        <f>IF('Net zero activities &amp; levers'!$C$12="Off",('Activity data'!AM10*EF!$H41*EF!$H59)*NtoN2O*kgtoGg,('Net zero Activity data'!AM10*EF!$H41*EF!$H59)*NtoN2O*kgtoGg)</f>
        <v>1.131136835812725</v>
      </c>
      <c r="U953" s="93">
        <f>IF('Net zero activities &amp; levers'!$C$12="Off",('Activity data'!AN10*EF!$H41*EF!$H59)*NtoN2O*kgtoGg,('Net zero Activity data'!AN10*EF!$H41*EF!$H59)*NtoN2O*kgtoGg)</f>
        <v>1.1620062950073664</v>
      </c>
      <c r="V953" s="93">
        <f>IF('Net zero activities &amp; levers'!$C$12="Off",('Activity data'!AO10*EF!$H41*EF!$H59)*NtoN2O*kgtoGg,('Net zero Activity data'!AO10*EF!$H41*EF!$H59)*NtoN2O*kgtoGg)</f>
        <v>1.1895264929352176</v>
      </c>
      <c r="W953" s="93">
        <f>IF('Net zero activities &amp; levers'!$C$12="Off",('Activity data'!AP10*EF!$H41*EF!$H59)*NtoN2O*kgtoGg,('Net zero Activity data'!AP10*EF!$H41*EF!$H59)*NtoN2O*kgtoGg)</f>
        <v>1.2202098556851493</v>
      </c>
      <c r="X953" s="93">
        <f>IF('Net zero activities &amp; levers'!$C$12="Off",('Activity data'!AQ10*EF!$H41*EF!$H59)*NtoN2O*kgtoGg,('Net zero Activity data'!AQ10*EF!$H41*EF!$H59)*NtoN2O*kgtoGg)</f>
        <v>1.2549967414734373</v>
      </c>
      <c r="Y953" s="93">
        <f>IF('Net zero activities &amp; levers'!$C$12="Off",('Activity data'!AR10*EF!$H41*EF!$H59)*NtoN2O*kgtoGg,('Net zero Activity data'!AR10*EF!$H41*EF!$H59)*NtoN2O*kgtoGg)</f>
        <v>1.2920319263629687</v>
      </c>
      <c r="Z953" s="93">
        <f>IF('Net zero activities &amp; levers'!$C$12="Off",('Activity data'!AS10*EF!$H41*EF!$H59)*NtoN2O*kgtoGg,('Net zero Activity data'!AS10*EF!$H41*EF!$H59)*NtoN2O*kgtoGg)</f>
        <v>1.332200059786194</v>
      </c>
      <c r="AA953" s="93">
        <f>IF('Net zero activities &amp; levers'!$C$12="Off",('Activity data'!AT10*EF!$H41*EF!$H59)*NtoN2O*kgtoGg,('Net zero Activity data'!AT10*EF!$H41*EF!$H59)*NtoN2O*kgtoGg)</f>
        <v>1.3722134749109216</v>
      </c>
      <c r="AB953" s="93">
        <f>IF('Net zero activities &amp; levers'!$C$12="Off",('Activity data'!AU10*EF!$H41*EF!$H59)*NtoN2O*kgtoGg,('Net zero Activity data'!AU10*EF!$H41*EF!$H59)*NtoN2O*kgtoGg)</f>
        <v>1.4152844936845421</v>
      </c>
      <c r="AC953" s="93">
        <f>IF('Net zero activities &amp; levers'!$C$12="Off",('Activity data'!AV10*EF!$H41*EF!$H59)*NtoN2O*kgtoGg,('Net zero Activity data'!AV10*EF!$H41*EF!$H59)*NtoN2O*kgtoGg)</f>
        <v>1.4585463861000587</v>
      </c>
      <c r="AD953" s="93">
        <f>IF('Net zero activities &amp; levers'!$C$12="Off",('Activity data'!AW10*EF!$H41*EF!$H59)*NtoN2O*kgtoGg,('Net zero Activity data'!AW10*EF!$H41*EF!$H59)*NtoN2O*kgtoGg)</f>
        <v>1.513294300622922</v>
      </c>
      <c r="AE953" s="93">
        <f>IF('Net zero activities &amp; levers'!$C$12="Off",('Activity data'!AX10*EF!$H41*EF!$H59)*NtoN2O*kgtoGg,('Net zero Activity data'!AX10*EF!$H41*EF!$H59)*NtoN2O*kgtoGg)</f>
        <v>1.5712788789881398</v>
      </c>
      <c r="AF953" s="93">
        <f>IF('Net zero activities &amp; levers'!$C$12="Off",('Activity data'!AY10*EF!$H41*EF!$H59)*NtoN2O*kgtoGg,('Net zero Activity data'!AY10*EF!$H41*EF!$H59)*NtoN2O*kgtoGg)</f>
        <v>1.6323383225699046</v>
      </c>
      <c r="AG953" s="93">
        <f>IF('Net zero activities &amp; levers'!$C$12="Off",('Activity data'!AZ10*EF!$H41*EF!$H59)*NtoN2O*kgtoGg,('Net zero Activity data'!AZ10*EF!$H41*EF!$H59)*NtoN2O*kgtoGg)</f>
        <v>1.7010946959267546</v>
      </c>
      <c r="AH953" s="93">
        <f>IF('Net zero activities &amp; levers'!$C$12="Off",('Activity data'!BA10*EF!$H41*EF!$H59)*NtoN2O*kgtoGg,('Net zero Activity data'!BA10*EF!$H41*EF!$H59)*NtoN2O*kgtoGg)</f>
        <v>1.7675602463371387</v>
      </c>
      <c r="AI953" s="93">
        <f>IF('Net zero activities &amp; levers'!$C$12="Off",('Activity data'!BB10*EF!$H41*EF!$H59)*NtoN2O*kgtoGg,('Net zero Activity data'!BB10*EF!$H41*EF!$H59)*NtoN2O*kgtoGg)</f>
        <v>1.8388361997339808</v>
      </c>
      <c r="AJ953" s="93">
        <f>IF('Net zero activities &amp; levers'!$C$12="Off",('Activity data'!BC10*EF!$H41*EF!$H59)*NtoN2O*kgtoGg,('Net zero Activity data'!BC10*EF!$H41*EF!$H59)*NtoN2O*kgtoGg)</f>
        <v>1.9163617432541113</v>
      </c>
      <c r="AK953" s="93">
        <f>IF('Net zero activities &amp; levers'!$C$12="Off",('Activity data'!BD10*EF!$H41*EF!$H59)*NtoN2O*kgtoGg,('Net zero Activity data'!BD10*EF!$H41*EF!$H59)*NtoN2O*kgtoGg)</f>
        <v>1.9906591584739999</v>
      </c>
      <c r="AL953" s="93">
        <f>IF('Net zero activities &amp; levers'!$C$12="Off",('Activity data'!BE10*EF!$H41*EF!$H59)*NtoN2O*kgtoGg,('Net zero Activity data'!BE10*EF!$H41*EF!$H59)*NtoN2O*kgtoGg)</f>
        <v>2.0664650956256372</v>
      </c>
      <c r="AM953" s="93">
        <f>IF('Net zero activities &amp; levers'!$C$12="Off",('Activity data'!BF10*EF!$H41*EF!$H59)*NtoN2O*kgtoGg,('Net zero Activity data'!BF10*EF!$H41*EF!$H59)*NtoN2O*kgtoGg)</f>
        <v>2.1439707773000634</v>
      </c>
      <c r="AN953" s="93">
        <f>IF('Net zero activities &amp; levers'!$C$12="Off",('Activity data'!BG10*EF!$H41*EF!$H59)*NtoN2O*kgtoGg,('Net zero Activity data'!BG10*EF!$H41*EF!$H59)*NtoN2O*kgtoGg)</f>
        <v>2.2234849821020477</v>
      </c>
      <c r="AO953" s="93">
        <f>IF('Net zero activities &amp; levers'!$C$12="Off",('Activity data'!BH10*EF!$H41*EF!$H59)*NtoN2O*kgtoGg,('Net zero Activity data'!BH10*EF!$H41*EF!$H59)*NtoN2O*kgtoGg)</f>
        <v>2.3006952010990989</v>
      </c>
      <c r="AP953" s="93">
        <f>IF('Net zero activities &amp; levers'!$C$12="Off",('Activity data'!BI10*EF!$H41*EF!$H59)*NtoN2O*kgtoGg,('Net zero Activity data'!BI10*EF!$H41*EF!$H59)*NtoN2O*kgtoGg)</f>
        <v>2.3807047359589446</v>
      </c>
      <c r="AQ953" s="93">
        <f>IF('Net zero activities &amp; levers'!$C$12="Off",('Activity data'!BJ10*EF!$H41*EF!$H59)*NtoN2O*kgtoGg,('Net zero Activity data'!BJ10*EF!$H41*EF!$H59)*NtoN2O*kgtoGg)</f>
        <v>2.4638333593799318</v>
      </c>
      <c r="AR953" s="93">
        <f>IF('Net zero activities &amp; levers'!$C$12="Off",('Activity data'!BK10*EF!$H41*EF!$H59)*NtoN2O*kgtoGg,('Net zero Activity data'!BK10*EF!$H41*EF!$H59)*NtoN2O*kgtoGg)</f>
        <v>2.5504211420833234</v>
      </c>
      <c r="AS953" s="93">
        <f>IF('Net zero activities &amp; levers'!$C$12="Off",('Activity data'!BL10*EF!$H41*EF!$H59)*NtoN2O*kgtoGg,('Net zero Activity data'!BL10*EF!$H41*EF!$H59)*NtoN2O*kgtoGg)</f>
        <v>2.6384456728747945</v>
      </c>
      <c r="AT953" s="93">
        <f>IF('Net zero activities &amp; levers'!$C$12="Off",('Activity data'!BM10*EF!$H41*EF!$H59)*NtoN2O*kgtoGg,('Net zero Activity data'!BM10*EF!$H41*EF!$H59)*NtoN2O*kgtoGg)</f>
        <v>2.6648829599470334</v>
      </c>
      <c r="AU953" s="93">
        <f>IF('Net zero activities &amp; levers'!$C$12="Off",('Activity data'!BN10*EF!$H41*EF!$H59)*NtoN2O*kgtoGg,('Net zero Activity data'!BN10*EF!$H41*EF!$H59)*NtoN2O*kgtoGg)</f>
        <v>2.6817517543284377</v>
      </c>
      <c r="AV953" s="93">
        <f>IF('Net zero activities &amp; levers'!$C$12="Off",('Activity data'!BO10*EF!$H41*EF!$H59)*NtoN2O*kgtoGg,('Net zero Activity data'!BO10*EF!$H41*EF!$H59)*NtoN2O*kgtoGg)</f>
        <v>2.7014737973059932</v>
      </c>
      <c r="AW953" s="93">
        <f>IF('Net zero activities &amp; levers'!$C$12="Off",('Activity data'!BP10*EF!$H41*EF!$H59)*NtoN2O*kgtoGg,('Net zero Activity data'!BP10*EF!$H41*EF!$H59)*NtoN2O*kgtoGg)</f>
        <v>2.7182415962380375</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0.11955913069255579</v>
      </c>
      <c r="T954" s="93">
        <f>IF('Net zero activities &amp; levers'!$C$12="Off",('Activity data'!AM11*EF!$H42*EF!$H60)*NtoN2O*kgtoGg,IF('Net zero activities &amp; levers'!$C$12="PB",('Activity data'!AM11*EF!$H42*EF!$H60)*NtoN2O*kgtoGg,IF('Net zero activities &amp; levers'!$C$12="MS",('Net zero Activity data'!AM11*EF!$H42*EF!$H60)*NtoN2O*kgtoGg,"ERROR")))</f>
        <v>0.11973941840498301</v>
      </c>
      <c r="U954" s="93">
        <f>IF('Net zero activities &amp; levers'!$C$12="Off",('Activity data'!AN11*EF!$H42*EF!$H60)*NtoN2O*kgtoGg,IF('Net zero activities &amp; levers'!$C$12="PB",('Activity data'!AN11*EF!$H42*EF!$H60)*NtoN2O*kgtoGg,IF('Net zero activities &amp; levers'!$C$12="MS",('Net zero Activity data'!AN11*EF!$H42*EF!$H60)*NtoN2O*kgtoGg,"ERROR")))</f>
        <v>0.11994057985495052</v>
      </c>
      <c r="V954" s="93">
        <f>IF('Net zero activities &amp; levers'!$C$12="Off",('Activity data'!AO11*EF!$H42*EF!$H60)*NtoN2O*kgtoGg,IF('Net zero activities &amp; levers'!$C$12="PB",('Activity data'!AO11*EF!$H42*EF!$H60)*NtoN2O*kgtoGg,IF('Net zero activities &amp; levers'!$C$12="MS",('Net zero Activity data'!AO11*EF!$H42*EF!$H60)*NtoN2O*kgtoGg,"ERROR")))</f>
        <v>0.12016726564666307</v>
      </c>
      <c r="W954" s="93">
        <f>IF('Net zero activities &amp; levers'!$C$12="Off",('Activity data'!AP11*EF!$H42*EF!$H60)*NtoN2O*kgtoGg,IF('Net zero activities &amp; levers'!$C$12="PB",('Activity data'!AP11*EF!$H42*EF!$H60)*NtoN2O*kgtoGg,IF('Net zero activities &amp; levers'!$C$12="MS",('Net zero Activity data'!AP11*EF!$H42*EF!$H60)*NtoN2O*kgtoGg,"ERROR")))</f>
        <v>0.12042198351979162</v>
      </c>
      <c r="X954" s="93">
        <f>IF('Net zero activities &amp; levers'!$C$12="Off",('Activity data'!AQ11*EF!$H42*EF!$H60)*NtoN2O*kgtoGg,IF('Net zero activities &amp; levers'!$C$12="PB",('Activity data'!AQ11*EF!$H42*EF!$H60)*NtoN2O*kgtoGg,IF('Net zero activities &amp; levers'!$C$12="MS",('Net zero Activity data'!AQ11*EF!$H42*EF!$H60)*NtoN2O*kgtoGg,"ERROR")))</f>
        <v>0.12070387777028845</v>
      </c>
      <c r="Y954" s="93">
        <f>IF('Net zero activities &amp; levers'!$C$12="Off",('Activity data'!AR11*EF!$H42*EF!$H60)*NtoN2O*kgtoGg,IF('Net zero activities &amp; levers'!$C$12="PB",('Activity data'!AR11*EF!$H42*EF!$H60)*NtoN2O*kgtoGg,IF('Net zero activities &amp; levers'!$C$12="MS",('Net zero Activity data'!AR11*EF!$H42*EF!$H60)*NtoN2O*kgtoGg,"ERROR")))</f>
        <v>0.12087757542614058</v>
      </c>
      <c r="Z954" s="93">
        <f>IF('Net zero activities &amp; levers'!$C$12="Off",('Activity data'!AS11*EF!$H42*EF!$H60)*NtoN2O*kgtoGg,IF('Net zero activities &amp; levers'!$C$12="PB",('Activity data'!AS11*EF!$H42*EF!$H60)*NtoN2O*kgtoGg,IF('Net zero activities &amp; levers'!$C$12="MS",('Net zero Activity data'!AS11*EF!$H42*EF!$H60)*NtoN2O*kgtoGg,"ERROR")))</f>
        <v>0.12107397703438585</v>
      </c>
      <c r="AA954" s="93">
        <f>IF('Net zero activities &amp; levers'!$C$12="Off",('Activity data'!AT11*EF!$H42*EF!$H60)*NtoN2O*kgtoGg,IF('Net zero activities &amp; levers'!$C$12="PB",('Activity data'!AT11*EF!$H42*EF!$H60)*NtoN2O*kgtoGg,IF('Net zero activities &amp; levers'!$C$12="MS",('Net zero Activity data'!AT11*EF!$H42*EF!$H60)*NtoN2O*kgtoGg,"ERROR")))</f>
        <v>0.12129003283511702</v>
      </c>
      <c r="AB954" s="93">
        <f>IF('Net zero activities &amp; levers'!$C$12="Off",('Activity data'!AU11*EF!$H42*EF!$H60)*NtoN2O*kgtoGg,IF('Net zero activities &amp; levers'!$C$12="PB",('Activity data'!AU11*EF!$H42*EF!$H60)*NtoN2O*kgtoGg,IF('Net zero activities &amp; levers'!$C$12="MS",('Net zero Activity data'!AU11*EF!$H42*EF!$H60)*NtoN2O*kgtoGg,"ERROR")))</f>
        <v>0.12152672270419047</v>
      </c>
      <c r="AC954" s="93">
        <f>IF('Net zero activities &amp; levers'!$C$12="Off",('Activity data'!AV11*EF!$H42*EF!$H60)*NtoN2O*kgtoGg,IF('Net zero activities &amp; levers'!$C$12="PB",('Activity data'!AV11*EF!$H42*EF!$H60)*NtoN2O*kgtoGg,IF('Net zero activities &amp; levers'!$C$12="MS",('Net zero Activity data'!AV11*EF!$H42*EF!$H60)*NtoN2O*kgtoGg,"ERROR")))</f>
        <v>0.12178147735269397</v>
      </c>
      <c r="AD954" s="93">
        <f>IF('Net zero activities &amp; levers'!$C$12="Off",('Activity data'!AW11*EF!$H42*EF!$H60)*NtoN2O*kgtoGg,IF('Net zero activities &amp; levers'!$C$12="PB",('Activity data'!AW11*EF!$H42*EF!$H60)*NtoN2O*kgtoGg,IF('Net zero activities &amp; levers'!$C$12="MS",('Net zero Activity data'!AW11*EF!$H42*EF!$H60)*NtoN2O*kgtoGg,"ERROR")))</f>
        <v>0.12195058775686123</v>
      </c>
      <c r="AE954" s="93">
        <f>IF('Net zero activities &amp; levers'!$C$12="Off",('Activity data'!AX11*EF!$H42*EF!$H60)*NtoN2O*kgtoGg,IF('Net zero activities &amp; levers'!$C$12="PB",('Activity data'!AX11*EF!$H42*EF!$H60)*NtoN2O*kgtoGg,IF('Net zero activities &amp; levers'!$C$12="MS",('Net zero Activity data'!AX11*EF!$H42*EF!$H60)*NtoN2O*kgtoGg,"ERROR")))</f>
        <v>0.12213687066039443</v>
      </c>
      <c r="AF954" s="93">
        <f>IF('Net zero activities &amp; levers'!$C$12="Off",('Activity data'!AY11*EF!$H42*EF!$H60)*NtoN2O*kgtoGg,IF('Net zero activities &amp; levers'!$C$12="PB",('Activity data'!AY11*EF!$H42*EF!$H60)*NtoN2O*kgtoGg,IF('Net zero activities &amp; levers'!$C$12="MS",('Net zero Activity data'!AY11*EF!$H42*EF!$H60)*NtoN2O*kgtoGg,"ERROR")))</f>
        <v>0.12233952591185901</v>
      </c>
      <c r="AG954" s="93">
        <f>IF('Net zero activities &amp; levers'!$C$12="Off",('Activity data'!AZ11*EF!$H42*EF!$H60)*NtoN2O*kgtoGg,IF('Net zero activities &amp; levers'!$C$12="PB",('Activity data'!AZ11*EF!$H42*EF!$H60)*NtoN2O*kgtoGg,IF('Net zero activities &amp; levers'!$C$12="MS",('Net zero Activity data'!AZ11*EF!$H42*EF!$H60)*NtoN2O*kgtoGg,"ERROR")))</f>
        <v>0.12256053300791123</v>
      </c>
      <c r="AH954" s="93">
        <f>IF('Net zero activities &amp; levers'!$C$12="Off",('Activity data'!BA11*EF!$H42*EF!$H60)*NtoN2O*kgtoGg,IF('Net zero activities &amp; levers'!$C$12="PB",('Activity data'!BA11*EF!$H42*EF!$H60)*NtoN2O*kgtoGg,IF('Net zero activities &amp; levers'!$C$12="MS",('Net zero Activity data'!BA11*EF!$H42*EF!$H60)*NtoN2O*kgtoGg,"ERROR")))</f>
        <v>0.12279361173885509</v>
      </c>
      <c r="AI954" s="93">
        <f>IF('Net zero activities &amp; levers'!$C$12="Off",('Activity data'!BB11*EF!$H42*EF!$H60)*NtoN2O*kgtoGg,IF('Net zero activities &amp; levers'!$C$12="PB",('Activity data'!BB11*EF!$H42*EF!$H60)*NtoN2O*kgtoGg,IF('Net zero activities &amp; levers'!$C$12="MS",('Net zero Activity data'!BB11*EF!$H42*EF!$H60)*NtoN2O*kgtoGg,"ERROR")))</f>
        <v>0.12294098870029307</v>
      </c>
      <c r="AJ954" s="93">
        <f>IF('Net zero activities &amp; levers'!$C$12="Off",('Activity data'!BC11*EF!$H42*EF!$H60)*NtoN2O*kgtoGg,IF('Net zero activities &amp; levers'!$C$12="PB",('Activity data'!BC11*EF!$H42*EF!$H60)*NtoN2O*kgtoGg,IF('Net zero activities &amp; levers'!$C$12="MS",('Net zero Activity data'!BC11*EF!$H42*EF!$H60)*NtoN2O*kgtoGg,"ERROR")))</f>
        <v>0.12310341240560993</v>
      </c>
      <c r="AK954" s="93">
        <f>IF('Net zero activities &amp; levers'!$C$12="Off",('Activity data'!BD11*EF!$H42*EF!$H60)*NtoN2O*kgtoGg,IF('Net zero activities &amp; levers'!$C$12="PB",('Activity data'!BD11*EF!$H42*EF!$H60)*NtoN2O*kgtoGg,IF('Net zero activities &amp; levers'!$C$12="MS",('Net zero Activity data'!BD11*EF!$H42*EF!$H60)*NtoN2O*kgtoGg,"ERROR")))</f>
        <v>0.12327515991291509</v>
      </c>
      <c r="AL954" s="93">
        <f>IF('Net zero activities &amp; levers'!$C$12="Off",('Activity data'!BE11*EF!$H42*EF!$H60)*NtoN2O*kgtoGg,IF('Net zero activities &amp; levers'!$C$12="PB",('Activity data'!BE11*EF!$H42*EF!$H60)*NtoN2O*kgtoGg,IF('Net zero activities &amp; levers'!$C$12="MS",('Net zero Activity data'!BE11*EF!$H42*EF!$H60)*NtoN2O*kgtoGg,"ERROR")))</f>
        <v>0.12345844068229324</v>
      </c>
      <c r="AM954" s="93">
        <f>IF('Net zero activities &amp; levers'!$C$12="Off",('Activity data'!BF11*EF!$H42*EF!$H60)*NtoN2O*kgtoGg,IF('Net zero activities &amp; levers'!$C$12="PB",('Activity data'!BF11*EF!$H42*EF!$H60)*NtoN2O*kgtoGg,IF('Net zero activities &amp; levers'!$C$12="MS",('Net zero Activity data'!BF11*EF!$H42*EF!$H60)*NtoN2O*kgtoGg,"ERROR")))</f>
        <v>0.12365295972209839</v>
      </c>
      <c r="AN954" s="93">
        <f>IF('Net zero activities &amp; levers'!$C$12="Off",('Activity data'!BG11*EF!$H42*EF!$H60)*NtoN2O*kgtoGg,IF('Net zero activities &amp; levers'!$C$12="PB",('Activity data'!BG11*EF!$H42*EF!$H60)*NtoN2O*kgtoGg,IF('Net zero activities &amp; levers'!$C$12="MS",('Net zero Activity data'!BG11*EF!$H42*EF!$H60)*NtoN2O*kgtoGg,"ERROR")))</f>
        <v>0.12376567950710692</v>
      </c>
      <c r="AO954" s="93">
        <f>IF('Net zero activities &amp; levers'!$C$12="Off",('Activity data'!BH11*EF!$H42*EF!$H60)*NtoN2O*kgtoGg,IF('Net zero activities &amp; levers'!$C$12="PB",('Activity data'!BH11*EF!$H42*EF!$H60)*NtoN2O*kgtoGg,IF('Net zero activities &amp; levers'!$C$12="MS",('Net zero Activity data'!BH11*EF!$H42*EF!$H60)*NtoN2O*kgtoGg,"ERROR")))</f>
        <v>0.12388627444196276</v>
      </c>
      <c r="AP954" s="93">
        <f>IF('Net zero activities &amp; levers'!$C$12="Off",('Activity data'!BI11*EF!$H42*EF!$H60)*NtoN2O*kgtoGg,IF('Net zero activities &amp; levers'!$C$12="PB",('Activity data'!BI11*EF!$H42*EF!$H60)*NtoN2O*kgtoGg,IF('Net zero activities &amp; levers'!$C$12="MS",('Net zero Activity data'!BI11*EF!$H42*EF!$H60)*NtoN2O*kgtoGg,"ERROR")))</f>
        <v>0.12401713387366396</v>
      </c>
      <c r="AQ954" s="93">
        <f>IF('Net zero activities &amp; levers'!$C$12="Off",('Activity data'!BJ11*EF!$H42*EF!$H60)*NtoN2O*kgtoGg,IF('Net zero activities &amp; levers'!$C$12="PB",('Activity data'!BJ11*EF!$H42*EF!$H60)*NtoN2O*kgtoGg,IF('Net zero activities &amp; levers'!$C$12="MS",('Net zero Activity data'!BJ11*EF!$H42*EF!$H60)*NtoN2O*kgtoGg,"ERROR")))</f>
        <v>0.12415809337715869</v>
      </c>
      <c r="AR954" s="93">
        <f>IF('Net zero activities &amp; levers'!$C$12="Off",('Activity data'!BK11*EF!$H42*EF!$H60)*NtoN2O*kgtoGg,IF('Net zero activities &amp; levers'!$C$12="PB",('Activity data'!BK11*EF!$H42*EF!$H60)*NtoN2O*kgtoGg,IF('Net zero activities &amp; levers'!$C$12="MS",('Net zero Activity data'!BK11*EF!$H42*EF!$H60)*NtoN2O*kgtoGg,"ERROR")))</f>
        <v>0.12430901585583344</v>
      </c>
      <c r="AS954" s="93">
        <f>IF('Net zero activities &amp; levers'!$C$12="Off",('Activity data'!BL11*EF!$H42*EF!$H60)*NtoN2O*kgtoGg,IF('Net zero activities &amp; levers'!$C$12="PB",('Activity data'!BL11*EF!$H42*EF!$H60)*NtoN2O*kgtoGg,IF('Net zero activities &amp; levers'!$C$12="MS",('Net zero Activity data'!BL11*EF!$H42*EF!$H60)*NtoN2O*kgtoGg,"ERROR")))</f>
        <v>0.12437332095284816</v>
      </c>
      <c r="AT954" s="93">
        <f>IF('Net zero activities &amp; levers'!$C$12="Off",('Activity data'!BM11*EF!$H42*EF!$H60)*NtoN2O*kgtoGg,IF('Net zero activities &amp; levers'!$C$12="PB",('Activity data'!BM11*EF!$H42*EF!$H60)*NtoN2O*kgtoGg,IF('Net zero activities &amp; levers'!$C$12="MS",('Net zero Activity data'!BM11*EF!$H42*EF!$H60)*NtoN2O*kgtoGg,"ERROR")))</f>
        <v>0.12441331476739831</v>
      </c>
      <c r="AU954" s="93">
        <f>IF('Net zero activities &amp; levers'!$C$12="Off",('Activity data'!BN11*EF!$H42*EF!$H60)*NtoN2O*kgtoGg,IF('Net zero activities &amp; levers'!$C$12="PB",('Activity data'!BN11*EF!$H42*EF!$H60)*NtoN2O*kgtoGg,IF('Net zero activities &amp; levers'!$C$12="MS",('Net zero Activity data'!BN11*EF!$H42*EF!$H60)*NtoN2O*kgtoGg,"ERROR")))</f>
        <v>0.12445582230742055</v>
      </c>
      <c r="AV954" s="93">
        <f>IF('Net zero activities &amp; levers'!$C$12="Off",('Activity data'!BO11*EF!$H42*EF!$H60)*NtoN2O*kgtoGg,IF('Net zero activities &amp; levers'!$C$12="PB",('Activity data'!BO11*EF!$H42*EF!$H60)*NtoN2O*kgtoGg,IF('Net zero activities &amp; levers'!$C$12="MS",('Net zero Activity data'!BO11*EF!$H42*EF!$H60)*NtoN2O*kgtoGg,"ERROR")))</f>
        <v>0.12450696998275416</v>
      </c>
      <c r="AW954" s="93">
        <f>IF('Net zero activities &amp; levers'!$C$12="Off",('Activity data'!BP11*EF!$H42*EF!$H60)*NtoN2O*kgtoGg,IF('Net zero activities &amp; levers'!$C$12="PB",('Activity data'!BP11*EF!$H42*EF!$H60)*NtoN2O*kgtoGg,IF('Net zero activities &amp; levers'!$C$12="MS",('Net zero Activity data'!BP11*EF!$H42*EF!$H60)*NtoN2O*kgtoGg,"ERROR")))</f>
        <v>0.12456359303532369</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6.3933222123559591E-2</v>
      </c>
      <c r="T955" s="93">
        <f>IF('Net zero activities &amp; levers'!$C$12="Off",('Activity data'!AM12*EF!$H43*EF!$H61)*NtoN2O*kgtoGg,IF('Net zero activities &amp; levers'!$C$12="PB",('Activity data'!AM12*EF!$H43*EF!$H61)*NtoN2O*kgtoGg,IF('Net zero activities &amp; levers'!$C$12="MS",('Net zero Activity data'!AM12*EF!$H43*EF!$H61)*NtoN2O*kgtoGg,"ERROR")))</f>
        <v>6.4029629435138319E-2</v>
      </c>
      <c r="U955" s="93">
        <f>IF('Net zero activities &amp; levers'!$C$12="Off",('Activity data'!AN12*EF!$H43*EF!$H61)*NtoN2O*kgtoGg,IF('Net zero activities &amp; levers'!$C$12="PB",('Activity data'!AN12*EF!$H43*EF!$H61)*NtoN2O*kgtoGg,IF('Net zero activities &amp; levers'!$C$12="MS",('Net zero Activity data'!AN12*EF!$H43*EF!$H61)*NtoN2O*kgtoGg,"ERROR")))</f>
        <v>6.4137198799259443E-2</v>
      </c>
      <c r="V955" s="93">
        <f>IF('Net zero activities &amp; levers'!$C$12="Off",('Activity data'!AO12*EF!$H43*EF!$H61)*NtoN2O*kgtoGg,IF('Net zero activities &amp; levers'!$C$12="PB",('Activity data'!AO12*EF!$H43*EF!$H61)*NtoN2O*kgtoGg,IF('Net zero activities &amp; levers'!$C$12="MS",('Net zero Activity data'!AO12*EF!$H43*EF!$H61)*NtoN2O*kgtoGg,"ERROR")))</f>
        <v>6.4258417086728248E-2</v>
      </c>
      <c r="W955" s="93">
        <f>IF('Net zero activities &amp; levers'!$C$12="Off",('Activity data'!AP12*EF!$H43*EF!$H61)*NtoN2O*kgtoGg,IF('Net zero activities &amp; levers'!$C$12="PB",('Activity data'!AP12*EF!$H43*EF!$H61)*NtoN2O*kgtoGg,IF('Net zero activities &amp; levers'!$C$12="MS",('Net zero Activity data'!AP12*EF!$H43*EF!$H61)*NtoN2O*kgtoGg,"ERROR")))</f>
        <v>6.4394625289876231E-2</v>
      </c>
      <c r="X955" s="93">
        <f>IF('Net zero activities &amp; levers'!$C$12="Off",('Activity data'!AQ12*EF!$H43*EF!$H61)*NtoN2O*kgtoGg,IF('Net zero activities &amp; levers'!$C$12="PB",('Activity data'!AQ12*EF!$H43*EF!$H61)*NtoN2O*kgtoGg,IF('Net zero activities &amp; levers'!$C$12="MS",('Net zero Activity data'!AQ12*EF!$H43*EF!$H61)*NtoN2O*kgtoGg,"ERROR")))</f>
        <v>6.4545365828285753E-2</v>
      </c>
      <c r="Y955" s="93">
        <f>IF('Net zero activities &amp; levers'!$C$12="Off",('Activity data'!AR12*EF!$H43*EF!$H61)*NtoN2O*kgtoGg,IF('Net zero activities &amp; levers'!$C$12="PB",('Activity data'!AR12*EF!$H43*EF!$H61)*NtoN2O*kgtoGg,IF('Net zero activities &amp; levers'!$C$12="MS",('Net zero Activity data'!AR12*EF!$H43*EF!$H61)*NtoN2O*kgtoGg,"ERROR")))</f>
        <v>6.4638249163499126E-2</v>
      </c>
      <c r="Z955" s="93">
        <f>IF('Net zero activities &amp; levers'!$C$12="Off",('Activity data'!AS12*EF!$H43*EF!$H61)*NtoN2O*kgtoGg,IF('Net zero activities &amp; levers'!$C$12="PB",('Activity data'!AS12*EF!$H43*EF!$H61)*NtoN2O*kgtoGg,IF('Net zero activities &amp; levers'!$C$12="MS",('Net zero Activity data'!AS12*EF!$H43*EF!$H61)*NtoN2O*kgtoGg,"ERROR")))</f>
        <v>6.4743273242987093E-2</v>
      </c>
      <c r="AA955" s="93">
        <f>IF('Net zero activities &amp; levers'!$C$12="Off",('Activity data'!AT12*EF!$H43*EF!$H61)*NtoN2O*kgtoGg,IF('Net zero activities &amp; levers'!$C$12="PB",('Activity data'!AT12*EF!$H43*EF!$H61)*NtoN2O*kgtoGg,IF('Net zero activities &amp; levers'!$C$12="MS",('Net zero Activity data'!AT12*EF!$H43*EF!$H61)*NtoN2O*kgtoGg,"ERROR")))</f>
        <v>6.485880723373473E-2</v>
      </c>
      <c r="AB955" s="93">
        <f>IF('Net zero activities &amp; levers'!$C$12="Off",('Activity data'!AU12*EF!$H43*EF!$H61)*NtoN2O*kgtoGg,IF('Net zero activities &amp; levers'!$C$12="PB",('Activity data'!AU12*EF!$H43*EF!$H61)*NtoN2O*kgtoGg,IF('Net zero activities &amp; levers'!$C$12="MS",('Net zero Activity data'!AU12*EF!$H43*EF!$H61)*NtoN2O*kgtoGg,"ERROR")))</f>
        <v>6.4985375115971855E-2</v>
      </c>
      <c r="AC955" s="93">
        <f>IF('Net zero activities &amp; levers'!$C$12="Off",('Activity data'!AV12*EF!$H43*EF!$H61)*NtoN2O*kgtoGg,IF('Net zero activities &amp; levers'!$C$12="PB",('Activity data'!AV12*EF!$H43*EF!$H61)*NtoN2O*kgtoGg,IF('Net zero activities &amp; levers'!$C$12="MS",('Net zero Activity data'!AV12*EF!$H43*EF!$H61)*NtoN2O*kgtoGg,"ERROR")))</f>
        <v>6.5121602984436935E-2</v>
      </c>
      <c r="AD955" s="93">
        <f>IF('Net zero activities &amp; levers'!$C$12="Off",('Activity data'!AW12*EF!$H43*EF!$H61)*NtoN2O*kgtoGg,IF('Net zero activities &amp; levers'!$C$12="PB",('Activity data'!AW12*EF!$H43*EF!$H61)*NtoN2O*kgtoGg,IF('Net zero activities &amp; levers'!$C$12="MS",('Net zero Activity data'!AW12*EF!$H43*EF!$H61)*NtoN2O*kgtoGg,"ERROR")))</f>
        <v>6.5212033326062888E-2</v>
      </c>
      <c r="AE955" s="93">
        <f>IF('Net zero activities &amp; levers'!$C$12="Off",('Activity data'!AX12*EF!$H43*EF!$H61)*NtoN2O*kgtoGg,IF('Net zero activities &amp; levers'!$C$12="PB",('Activity data'!AX12*EF!$H43*EF!$H61)*NtoN2O*kgtoGg,IF('Net zero activities &amp; levers'!$C$12="MS",('Net zero Activity data'!AX12*EF!$H43*EF!$H61)*NtoN2O*kgtoGg,"ERROR")))</f>
        <v>6.5311646514787353E-2</v>
      </c>
      <c r="AF955" s="93">
        <f>IF('Net zero activities &amp; levers'!$C$12="Off",('Activity data'!AY12*EF!$H43*EF!$H61)*NtoN2O*kgtoGg,IF('Net zero activities &amp; levers'!$C$12="PB",('Activity data'!AY12*EF!$H43*EF!$H61)*NtoN2O*kgtoGg,IF('Net zero activities &amp; levers'!$C$12="MS",('Net zero Activity data'!AY12*EF!$H43*EF!$H61)*NtoN2O*kgtoGg,"ERROR")))</f>
        <v>6.5420014676477206E-2</v>
      </c>
      <c r="AG955" s="93">
        <f>IF('Net zero activities &amp; levers'!$C$12="Off",('Activity data'!AZ12*EF!$H43*EF!$H61)*NtoN2O*kgtoGg,IF('Net zero activities &amp; levers'!$C$12="PB",('Activity data'!AZ12*EF!$H43*EF!$H61)*NtoN2O*kgtoGg,IF('Net zero activities &amp; levers'!$C$12="MS",('Net zero Activity data'!AZ12*EF!$H43*EF!$H61)*NtoN2O*kgtoGg,"ERROR")))</f>
        <v>6.5538196330031773E-2</v>
      </c>
      <c r="AH955" s="93">
        <f>IF('Net zero activities &amp; levers'!$C$12="Off",('Activity data'!BA12*EF!$H43*EF!$H61)*NtoN2O*kgtoGg,IF('Net zero activities &amp; levers'!$C$12="PB",('Activity data'!BA12*EF!$H43*EF!$H61)*NtoN2O*kgtoGg,IF('Net zero activities &amp; levers'!$C$12="MS",('Net zero Activity data'!BA12*EF!$H43*EF!$H61)*NtoN2O*kgtoGg,"ERROR")))</f>
        <v>6.5662833187052988E-2</v>
      </c>
      <c r="AI955" s="93">
        <f>IF('Net zero activities &amp; levers'!$C$12="Off",('Activity data'!BB12*EF!$H43*EF!$H61)*NtoN2O*kgtoGg,IF('Net zero activities &amp; levers'!$C$12="PB",('Activity data'!BB12*EF!$H43*EF!$H61)*NtoN2O*kgtoGg,IF('Net zero activities &amp; levers'!$C$12="MS",('Net zero Activity data'!BB12*EF!$H43*EF!$H61)*NtoN2O*kgtoGg,"ERROR")))</f>
        <v>6.574164175614286E-2</v>
      </c>
      <c r="AJ955" s="93">
        <f>IF('Net zero activities &amp; levers'!$C$12="Off",('Activity data'!BC12*EF!$H43*EF!$H61)*NtoN2O*kgtoGg,IF('Net zero activities &amp; levers'!$C$12="PB",('Activity data'!BC12*EF!$H43*EF!$H61)*NtoN2O*kgtoGg,IF('Net zero activities &amp; levers'!$C$12="MS",('Net zero Activity data'!BC12*EF!$H43*EF!$H61)*NtoN2O*kgtoGg,"ERROR")))</f>
        <v>6.5828496442773679E-2</v>
      </c>
      <c r="AK955" s="93">
        <f>IF('Net zero activities &amp; levers'!$C$12="Off",('Activity data'!BD12*EF!$H43*EF!$H61)*NtoN2O*kgtoGg,IF('Net zero activities &amp; levers'!$C$12="PB",('Activity data'!BD12*EF!$H43*EF!$H61)*NtoN2O*kgtoGg,IF('Net zero activities &amp; levers'!$C$12="MS",('Net zero Activity data'!BD12*EF!$H43*EF!$H61)*NtoN2O*kgtoGg,"ERROR")))</f>
        <v>6.5920336952738107E-2</v>
      </c>
      <c r="AL955" s="93">
        <f>IF('Net zero activities &amp; levers'!$C$12="Off",('Activity data'!BE12*EF!$H43*EF!$H61)*NtoN2O*kgtoGg,IF('Net zero activities &amp; levers'!$C$12="PB",('Activity data'!BE12*EF!$H43*EF!$H61)*NtoN2O*kgtoGg,IF('Net zero activities &amp; levers'!$C$12="MS",('Net zero Activity data'!BE12*EF!$H43*EF!$H61)*NtoN2O*kgtoGg,"ERROR")))</f>
        <v>6.6018344775911092E-2</v>
      </c>
      <c r="AM955" s="93">
        <f>IF('Net zero activities &amp; levers'!$C$12="Off",('Activity data'!BF12*EF!$H43*EF!$H61)*NtoN2O*kgtoGg,IF('Net zero activities &amp; levers'!$C$12="PB",('Activity data'!BF12*EF!$H43*EF!$H61)*NtoN2O*kgtoGg,IF('Net zero activities &amp; levers'!$C$12="MS",('Net zero Activity data'!BF12*EF!$H43*EF!$H61)*NtoN2O*kgtoGg,"ERROR")))</f>
        <v>6.6122362168034007E-2</v>
      </c>
      <c r="AN955" s="93">
        <f>IF('Net zero activities &amp; levers'!$C$12="Off",('Activity data'!BG12*EF!$H43*EF!$H61)*NtoN2O*kgtoGg,IF('Net zero activities &amp; levers'!$C$12="PB",('Activity data'!BG12*EF!$H43*EF!$H61)*NtoN2O*kgtoGg,IF('Net zero activities &amp; levers'!$C$12="MS",('Net zero Activity data'!BG12*EF!$H43*EF!$H61)*NtoN2O*kgtoGg,"ERROR")))</f>
        <v>6.6182638108574263E-2</v>
      </c>
      <c r="AO955" s="93">
        <f>IF('Net zero activities &amp; levers'!$C$12="Off",('Activity data'!BH12*EF!$H43*EF!$H61)*NtoN2O*kgtoGg,IF('Net zero activities &amp; levers'!$C$12="PB",('Activity data'!BH12*EF!$H43*EF!$H61)*NtoN2O*kgtoGg,IF('Net zero activities &amp; levers'!$C$12="MS",('Net zero Activity data'!BH12*EF!$H43*EF!$H61)*NtoN2O*kgtoGg,"ERROR")))</f>
        <v>6.6247125218111227E-2</v>
      </c>
      <c r="AP955" s="93">
        <f>IF('Net zero activities &amp; levers'!$C$12="Off",('Activity data'!BI12*EF!$H43*EF!$H61)*NtoN2O*kgtoGg,IF('Net zero activities &amp; levers'!$C$12="PB",('Activity data'!BI12*EF!$H43*EF!$H61)*NtoN2O*kgtoGg,IF('Net zero activities &amp; levers'!$C$12="MS",('Net zero Activity data'!BI12*EF!$H43*EF!$H61)*NtoN2O*kgtoGg,"ERROR")))</f>
        <v>6.6317101179507523E-2</v>
      </c>
      <c r="AQ955" s="93">
        <f>IF('Net zero activities &amp; levers'!$C$12="Off",('Activity data'!BJ12*EF!$H43*EF!$H61)*NtoN2O*kgtoGg,IF('Net zero activities &amp; levers'!$C$12="PB",('Activity data'!BJ12*EF!$H43*EF!$H61)*NtoN2O*kgtoGg,IF('Net zero activities &amp; levers'!$C$12="MS",('Net zero Activity data'!BJ12*EF!$H43*EF!$H61)*NtoN2O*kgtoGg,"ERROR")))</f>
        <v>6.63924780678736E-2</v>
      </c>
      <c r="AR955" s="93">
        <f>IF('Net zero activities &amp; levers'!$C$12="Off",('Activity data'!BK12*EF!$H43*EF!$H61)*NtoN2O*kgtoGg,IF('Net zero activities &amp; levers'!$C$12="PB",('Activity data'!BK12*EF!$H43*EF!$H61)*NtoN2O*kgtoGg,IF('Net zero activities &amp; levers'!$C$12="MS",('Net zero Activity data'!BK12*EF!$H43*EF!$H61)*NtoN2O*kgtoGg,"ERROR")))</f>
        <v>6.6473182571968409E-2</v>
      </c>
      <c r="AS955" s="93">
        <f>IF('Net zero activities &amp; levers'!$C$12="Off",('Activity data'!BL12*EF!$H43*EF!$H61)*NtoN2O*kgtoGg,IF('Net zero activities &amp; levers'!$C$12="PB",('Activity data'!BL12*EF!$H43*EF!$H61)*NtoN2O*kgtoGg,IF('Net zero activities &amp; levers'!$C$12="MS",('Net zero Activity data'!BL12*EF!$H43*EF!$H61)*NtoN2O*kgtoGg,"ERROR")))</f>
        <v>6.6507569172366915E-2</v>
      </c>
      <c r="AT955" s="93">
        <f>IF('Net zero activities &amp; levers'!$C$12="Off",('Activity data'!BM12*EF!$H43*EF!$H61)*NtoN2O*kgtoGg,IF('Net zero activities &amp; levers'!$C$12="PB",('Activity data'!BM12*EF!$H43*EF!$H61)*NtoN2O*kgtoGg,IF('Net zero activities &amp; levers'!$C$12="MS",('Net zero Activity data'!BM12*EF!$H43*EF!$H61)*NtoN2O*kgtoGg,"ERROR")))</f>
        <v>6.6528955522488345E-2</v>
      </c>
      <c r="AU955" s="93">
        <f>IF('Net zero activities &amp; levers'!$C$12="Off",('Activity data'!BN12*EF!$H43*EF!$H61)*NtoN2O*kgtoGg,IF('Net zero activities &amp; levers'!$C$12="PB",('Activity data'!BN12*EF!$H43*EF!$H61)*NtoN2O*kgtoGg,IF('Net zero activities &amp; levers'!$C$12="MS",('Net zero Activity data'!BN12*EF!$H43*EF!$H61)*NtoN2O*kgtoGg,"ERROR")))</f>
        <v>6.655168606579713E-2</v>
      </c>
      <c r="AV955" s="93">
        <f>IF('Net zero activities &amp; levers'!$C$12="Off",('Activity data'!BO12*EF!$H43*EF!$H61)*NtoN2O*kgtoGg,IF('Net zero activities &amp; levers'!$C$12="PB",('Activity data'!BO12*EF!$H43*EF!$H61)*NtoN2O*kgtoGg,IF('Net zero activities &amp; levers'!$C$12="MS",('Net zero Activity data'!BO12*EF!$H43*EF!$H61)*NtoN2O*kgtoGg,"ERROR")))</f>
        <v>6.6579036847533885E-2</v>
      </c>
      <c r="AW955" s="93">
        <f>IF('Net zero activities &amp; levers'!$C$12="Off",('Activity data'!BP12*EF!$H43*EF!$H61)*NtoN2O*kgtoGg,IF('Net zero activities &amp; levers'!$C$12="PB",('Activity data'!BP12*EF!$H43*EF!$H61)*NtoN2O*kgtoGg,IF('Net zero activities &amp; levers'!$C$12="MS",('Net zero Activity data'!BP12*EF!$H43*EF!$H61)*NtoN2O*kgtoGg,"ERROR")))</f>
        <v>6.6609315540397174E-2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1.5080367323362537E-2</v>
      </c>
      <c r="T956" s="27">
        <f t="shared" si="337"/>
        <v>1.5123838819510993E-2</v>
      </c>
      <c r="U956" s="27">
        <f t="shared" si="337"/>
        <v>1.5170049830034902E-2</v>
      </c>
      <c r="V956" s="27">
        <f t="shared" si="337"/>
        <v>1.5219961493898721E-2</v>
      </c>
      <c r="W956" s="27">
        <f t="shared" si="337"/>
        <v>1.5274108685499497E-2</v>
      </c>
      <c r="X956" s="27">
        <f t="shared" si="337"/>
        <v>1.5332376079902751E-2</v>
      </c>
      <c r="Y956" s="27">
        <f t="shared" si="337"/>
        <v>1.536924004653889E-2</v>
      </c>
      <c r="Z956" s="27">
        <f t="shared" si="337"/>
        <v>1.5409570270530986E-2</v>
      </c>
      <c r="AA956" s="27">
        <f t="shared" ref="L956:AW959" si="338">AA1419</f>
        <v>1.5452823237132972E-2</v>
      </c>
      <c r="AB956" s="27">
        <f t="shared" si="338"/>
        <v>1.5499211652880674E-2</v>
      </c>
      <c r="AC956" s="27">
        <f t="shared" si="338"/>
        <v>1.5548278087973853E-2</v>
      </c>
      <c r="AD956" s="27">
        <f t="shared" si="338"/>
        <v>1.558067131302816E-2</v>
      </c>
      <c r="AE956" s="27">
        <f t="shared" si="338"/>
        <v>1.561569776374796E-2</v>
      </c>
      <c r="AF956" s="27">
        <f t="shared" si="338"/>
        <v>1.5653224182866892E-2</v>
      </c>
      <c r="AG956" s="27">
        <f t="shared" si="338"/>
        <v>1.5693632298026883E-2</v>
      </c>
      <c r="AH956" s="27">
        <f t="shared" si="338"/>
        <v>1.5735768081589552E-2</v>
      </c>
      <c r="AI956" s="27">
        <f t="shared" si="338"/>
        <v>1.5761559878357256E-2</v>
      </c>
      <c r="AJ956" s="27">
        <f t="shared" si="338"/>
        <v>1.5789724166363976E-2</v>
      </c>
      <c r="AK956" s="27">
        <f t="shared" si="338"/>
        <v>1.5819212875110809E-2</v>
      </c>
      <c r="AL956" s="27">
        <f t="shared" si="338"/>
        <v>1.585044363792891E-2</v>
      </c>
      <c r="AM956" s="27">
        <f t="shared" si="338"/>
        <v>1.5883370010953166E-2</v>
      </c>
      <c r="AN956" s="27">
        <f t="shared" si="338"/>
        <v>1.5900944393878996E-2</v>
      </c>
      <c r="AO956" s="27">
        <f t="shared" si="338"/>
        <v>1.5919671300837566E-2</v>
      </c>
      <c r="AP956" s="27">
        <f t="shared" si="338"/>
        <v>1.5939994159428213E-2</v>
      </c>
      <c r="AQ956" s="27">
        <f t="shared" si="338"/>
        <v>1.5961886914365574E-2</v>
      </c>
      <c r="AR956" s="27">
        <f t="shared" si="338"/>
        <v>1.5985328024654182E-2</v>
      </c>
      <c r="AS956" s="27">
        <f t="shared" si="338"/>
        <v>1.5992766162683681E-2</v>
      </c>
      <c r="AT956" s="27">
        <f t="shared" si="338"/>
        <v>1.5995595922711735E-2</v>
      </c>
      <c r="AU956" s="27">
        <f t="shared" si="338"/>
        <v>1.5998708024840207E-2</v>
      </c>
      <c r="AV956" s="27">
        <f t="shared" si="338"/>
        <v>1.6003217033671621E-2</v>
      </c>
      <c r="AW956" s="27">
        <f t="shared" si="338"/>
        <v>1.6008552090086375E-2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0.11955544152752927</v>
      </c>
      <c r="T957" s="27">
        <f t="shared" si="338"/>
        <v>0.11990007861788972</v>
      </c>
      <c r="U957" s="27">
        <f t="shared" si="338"/>
        <v>0.12026643426746732</v>
      </c>
      <c r="V957" s="27">
        <f t="shared" si="338"/>
        <v>0.12066212827694729</v>
      </c>
      <c r="W957" s="27">
        <f t="shared" si="338"/>
        <v>0.12109140106987706</v>
      </c>
      <c r="X957" s="27">
        <f t="shared" si="338"/>
        <v>0.1215533383632577</v>
      </c>
      <c r="Y957" s="27">
        <f t="shared" si="338"/>
        <v>0.12184559170915679</v>
      </c>
      <c r="Z957" s="27">
        <f t="shared" si="338"/>
        <v>0.12216532515018572</v>
      </c>
      <c r="AA957" s="27">
        <f t="shared" si="338"/>
        <v>0.12250822976309024</v>
      </c>
      <c r="AB957" s="27">
        <f t="shared" si="338"/>
        <v>0.12287599186115848</v>
      </c>
      <c r="AC957" s="27">
        <f t="shared" si="338"/>
        <v>0.12326498499282172</v>
      </c>
      <c r="AD957" s="27">
        <f t="shared" si="338"/>
        <v>0.12352179480658991</v>
      </c>
      <c r="AE957" s="27">
        <f t="shared" si="338"/>
        <v>0.12379948053473928</v>
      </c>
      <c r="AF957" s="27">
        <f t="shared" si="338"/>
        <v>0.12409698572877791</v>
      </c>
      <c r="AG957" s="27">
        <f t="shared" si="338"/>
        <v>0.12441733668215049</v>
      </c>
      <c r="AH957" s="27">
        <f t="shared" si="338"/>
        <v>0.12475138439464482</v>
      </c>
      <c r="AI957" s="27">
        <f t="shared" si="338"/>
        <v>0.12495585883377697</v>
      </c>
      <c r="AJ957" s="27">
        <f t="shared" si="338"/>
        <v>0.12517914211433306</v>
      </c>
      <c r="AK957" s="27">
        <f t="shared" si="338"/>
        <v>0.1254129252522837</v>
      </c>
      <c r="AL957" s="27">
        <f t="shared" si="338"/>
        <v>0.12566051919730492</v>
      </c>
      <c r="AM957" s="27">
        <f t="shared" si="338"/>
        <v>0.12592155574770225</v>
      </c>
      <c r="AN957" s="27">
        <f t="shared" si="338"/>
        <v>0.12606088346202232</v>
      </c>
      <c r="AO957" s="27">
        <f t="shared" si="338"/>
        <v>0.12620934825613966</v>
      </c>
      <c r="AP957" s="27">
        <f t="shared" si="338"/>
        <v>0.12637046557376244</v>
      </c>
      <c r="AQ957" s="27">
        <f t="shared" si="338"/>
        <v>0.12654402885154384</v>
      </c>
      <c r="AR957" s="27">
        <f t="shared" si="338"/>
        <v>0.12672986731491526</v>
      </c>
      <c r="AS957" s="27">
        <f t="shared" si="338"/>
        <v>0.12678883602948235</v>
      </c>
      <c r="AT957" s="27">
        <f t="shared" si="338"/>
        <v>0.12681127004599649</v>
      </c>
      <c r="AU957" s="27">
        <f t="shared" si="338"/>
        <v>0.12683594243865576</v>
      </c>
      <c r="AV957" s="27">
        <f t="shared" si="338"/>
        <v>0.12687168934920059</v>
      </c>
      <c r="AW957" s="27">
        <f t="shared" si="338"/>
        <v>0.12691398507128504</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8.1130273298335012E-2</v>
      </c>
      <c r="T960" s="93">
        <f>IF('Net zero activities &amp; levers'!$C$12="Off",('Activity data'!AM17*EF!$H48*EF!$H66)*NtoN2O*kgtoGg,IF('Net zero activities &amp; levers'!$C$12="PB",('Activity data'!AM17*EF!$H48*EF!$H66)*NtoN2O*kgtoGg,IF('Net zero activities &amp; levers'!$C$12="MS",('Net zero Activity data'!AM17*EF!$H48*EF!$H66)*NtoN2O*kgtoGg,"ERROR")))</f>
        <v>8.2153680189223185E-2</v>
      </c>
      <c r="U960" s="93">
        <f>IF('Net zero activities &amp; levers'!$C$12="Off",('Activity data'!AN17*EF!$H48*EF!$H66)*NtoN2O*kgtoGg,IF('Net zero activities &amp; levers'!$C$12="PB",('Activity data'!AN17*EF!$H48*EF!$H66)*NtoN2O*kgtoGg,IF('Net zero activities &amp; levers'!$C$12="MS",('Net zero Activity data'!AN17*EF!$H48*EF!$H66)*NtoN2O*kgtoGg,"ERROR")))</f>
        <v>8.2136722913635787E-2</v>
      </c>
      <c r="V960" s="93">
        <f>IF('Net zero activities &amp; levers'!$C$12="Off",('Activity data'!AO17*EF!$H48*EF!$H66)*NtoN2O*kgtoGg,IF('Net zero activities &amp; levers'!$C$12="PB",('Activity data'!AO17*EF!$H48*EF!$H66)*NtoN2O*kgtoGg,IF('Net zero activities &amp; levers'!$C$12="MS",('Net zero Activity data'!AO17*EF!$H48*EF!$H66)*NtoN2O*kgtoGg,"ERROR")))</f>
        <v>8.1861401282136564E-2</v>
      </c>
      <c r="W960" s="93">
        <f>IF('Net zero activities &amp; levers'!$C$12="Off",('Activity data'!AP17*EF!$H48*EF!$H66)*NtoN2O*kgtoGg,IF('Net zero activities &amp; levers'!$C$12="PB",('Activity data'!AP17*EF!$H48*EF!$H66)*NtoN2O*kgtoGg,IF('Net zero activities &amp; levers'!$C$12="MS",('Net zero Activity data'!AP17*EF!$H48*EF!$H66)*NtoN2O*kgtoGg,"ERROR")))</f>
        <v>8.1795654740914145E-2</v>
      </c>
      <c r="X960" s="93">
        <f>IF('Net zero activities &amp; levers'!$C$12="Off",('Activity data'!AQ17*EF!$H48*EF!$H66)*NtoN2O*kgtoGg,IF('Net zero activities &amp; levers'!$C$12="PB",('Activity data'!AQ17*EF!$H48*EF!$H66)*NtoN2O*kgtoGg,IF('Net zero activities &amp; levers'!$C$12="MS",('Net zero Activity data'!AQ17*EF!$H48*EF!$H66)*NtoN2O*kgtoGg,"ERROR")))</f>
        <v>8.1986726072017291E-2</v>
      </c>
      <c r="Y960" s="93">
        <f>IF('Net zero activities &amp; levers'!$C$12="Off",('Activity data'!AR17*EF!$H48*EF!$H66)*NtoN2O*kgtoGg,IF('Net zero activities &amp; levers'!$C$12="PB",('Activity data'!AR17*EF!$H48*EF!$H66)*NtoN2O*kgtoGg,IF('Net zero activities &amp; levers'!$C$12="MS",('Net zero Activity data'!AR17*EF!$H48*EF!$H66)*NtoN2O*kgtoGg,"ERROR")))</f>
        <v>8.2320944188715453E-2</v>
      </c>
      <c r="Z960" s="93">
        <f>IF('Net zero activities &amp; levers'!$C$12="Off",('Activity data'!AS17*EF!$H48*EF!$H66)*NtoN2O*kgtoGg,IF('Net zero activities &amp; levers'!$C$12="PB",('Activity data'!AS17*EF!$H48*EF!$H66)*NtoN2O*kgtoGg,IF('Net zero activities &amp; levers'!$C$12="MS",('Net zero Activity data'!AS17*EF!$H48*EF!$H66)*NtoN2O*kgtoGg,"ERROR")))</f>
        <v>8.2817021719838055E-2</v>
      </c>
      <c r="AA960" s="93">
        <f>IF('Net zero activities &amp; levers'!$C$12="Off",('Activity data'!AT17*EF!$H48*EF!$H66)*NtoN2O*kgtoGg,IF('Net zero activities &amp; levers'!$C$12="PB",('Activity data'!AT17*EF!$H48*EF!$H66)*NtoN2O*kgtoGg,IF('Net zero activities &amp; levers'!$C$12="MS",('Net zero Activity data'!AT17*EF!$H48*EF!$H66)*NtoN2O*kgtoGg,"ERROR")))</f>
        <v>8.3255341673289379E-2</v>
      </c>
      <c r="AB960" s="93">
        <f>IF('Net zero activities &amp; levers'!$C$12="Off",('Activity data'!AU17*EF!$H48*EF!$H66)*NtoN2O*kgtoGg,IF('Net zero activities &amp; levers'!$C$12="PB",('Activity data'!AU17*EF!$H48*EF!$H66)*NtoN2O*kgtoGg,IF('Net zero activities &amp; levers'!$C$12="MS",('Net zero Activity data'!AU17*EF!$H48*EF!$H66)*NtoN2O*kgtoGg,"ERROR")))</f>
        <v>8.3835778669857683E-2</v>
      </c>
      <c r="AC960" s="93">
        <f>IF('Net zero activities &amp; levers'!$C$12="Off",('Activity data'!AV17*EF!$H48*EF!$H66)*NtoN2O*kgtoGg,IF('Net zero activities &amp; levers'!$C$12="PB",('Activity data'!AV17*EF!$H48*EF!$H66)*NtoN2O*kgtoGg,IF('Net zero activities &amp; levers'!$C$12="MS",('Net zero Activity data'!AV17*EF!$H48*EF!$H66)*NtoN2O*kgtoGg,"ERROR")))</f>
        <v>8.437483165515855E-2</v>
      </c>
      <c r="AD960" s="93">
        <f>IF('Net zero activities &amp; levers'!$C$12="Off",('Activity data'!AW17*EF!$H48*EF!$H66)*NtoN2O*kgtoGg,IF('Net zero activities &amp; levers'!$C$12="PB",('Activity data'!AW17*EF!$H48*EF!$H66)*NtoN2O*kgtoGg,IF('Net zero activities &amp; levers'!$C$12="MS",('Net zero Activity data'!AW17*EF!$H48*EF!$H66)*NtoN2O*kgtoGg,"ERROR")))</f>
        <v>8.5325590150724356E-2</v>
      </c>
      <c r="AE960" s="93">
        <f>IF('Net zero activities &amp; levers'!$C$12="Off",('Activity data'!AX17*EF!$H48*EF!$H66)*NtoN2O*kgtoGg,IF('Net zero activities &amp; levers'!$C$12="PB",('Activity data'!AX17*EF!$H48*EF!$H66)*NtoN2O*kgtoGg,IF('Net zero activities &amp; levers'!$C$12="MS",('Net zero Activity data'!AX17*EF!$H48*EF!$H66)*NtoN2O*kgtoGg,"ERROR")))</f>
        <v>8.6377588406465089E-2</v>
      </c>
      <c r="AF960" s="93">
        <f>IF('Net zero activities &amp; levers'!$C$12="Off",('Activity data'!AY17*EF!$H48*EF!$H66)*NtoN2O*kgtoGg,IF('Net zero activities &amp; levers'!$C$12="PB",('Activity data'!AY17*EF!$H48*EF!$H66)*NtoN2O*kgtoGg,IF('Net zero activities &amp; levers'!$C$12="MS",('Net zero Activity data'!AY17*EF!$H48*EF!$H66)*NtoN2O*kgtoGg,"ERROR")))</f>
        <v>8.7511938423898428E-2</v>
      </c>
      <c r="AG960" s="93">
        <f>IF('Net zero activities &amp; levers'!$C$12="Off",('Activity data'!AZ17*EF!$H48*EF!$H66)*NtoN2O*kgtoGg,IF('Net zero activities &amp; levers'!$C$12="PB",('Activity data'!AZ17*EF!$H48*EF!$H66)*NtoN2O*kgtoGg,IF('Net zero activities &amp; levers'!$C$12="MS",('Net zero Activity data'!AZ17*EF!$H48*EF!$H66)*NtoN2O*kgtoGg,"ERROR")))</f>
        <v>8.8971510924990643E-2</v>
      </c>
      <c r="AH960" s="93">
        <f>IF('Net zero activities &amp; levers'!$C$12="Off",('Activity data'!BA17*EF!$H48*EF!$H66)*NtoN2O*kgtoGg,IF('Net zero activities &amp; levers'!$C$12="PB",('Activity data'!BA17*EF!$H48*EF!$H66)*NtoN2O*kgtoGg,IF('Net zero activities &amp; levers'!$C$12="MS",('Net zero Activity data'!BA17*EF!$H48*EF!$H66)*NtoN2O*kgtoGg,"ERROR")))</f>
        <v>9.0199843949514011E-2</v>
      </c>
      <c r="AI960" s="93">
        <f>IF('Net zero activities &amp; levers'!$C$12="Off",('Activity data'!BB17*EF!$H48*EF!$H66)*NtoN2O*kgtoGg,IF('Net zero activities &amp; levers'!$C$12="PB",('Activity data'!BB17*EF!$H48*EF!$H66)*NtoN2O*kgtoGg,IF('Net zero activities &amp; levers'!$C$12="MS",('Net zero Activity data'!BB17*EF!$H48*EF!$H66)*NtoN2O*kgtoGg,"ERROR")))</f>
        <v>9.1596806576500656E-2</v>
      </c>
      <c r="AJ960" s="93">
        <f>IF('Net zero activities &amp; levers'!$C$12="Off",('Activity data'!BC17*EF!$H48*EF!$H66)*NtoN2O*kgtoGg,IF('Net zero activities &amp; levers'!$C$12="PB",('Activity data'!BC17*EF!$H48*EF!$H66)*NtoN2O*kgtoGg,IF('Net zero activities &amp; levers'!$C$12="MS",('Net zero Activity data'!BC17*EF!$H48*EF!$H66)*NtoN2O*kgtoGg,"ERROR")))</f>
        <v>9.3202761874181292E-2</v>
      </c>
      <c r="AK960" s="93">
        <f>IF('Net zero activities &amp; levers'!$C$12="Off",('Activity data'!BD17*EF!$H48*EF!$H66)*NtoN2O*kgtoGg,IF('Net zero activities &amp; levers'!$C$12="PB",('Activity data'!BD17*EF!$H48*EF!$H66)*NtoN2O*kgtoGg,IF('Net zero activities &amp; levers'!$C$12="MS",('Net zero Activity data'!BD17*EF!$H48*EF!$H66)*NtoN2O*kgtoGg,"ERROR")))</f>
        <v>9.4531802300452383E-2</v>
      </c>
      <c r="AL960" s="93">
        <f>IF('Net zero activities &amp; levers'!$C$12="Off",('Activity data'!BE17*EF!$H48*EF!$H66)*NtoN2O*kgtoGg,IF('Net zero activities &amp; levers'!$C$12="PB",('Activity data'!BE17*EF!$H48*EF!$H66)*NtoN2O*kgtoGg,IF('Net zero activities &amp; levers'!$C$12="MS",('Net zero Activity data'!BE17*EF!$H48*EF!$H66)*NtoN2O*kgtoGg,"ERROR")))</f>
        <v>9.5828483320742106E-2</v>
      </c>
      <c r="AM960" s="93">
        <f>IF('Net zero activities &amp; levers'!$C$12="Off",('Activity data'!BF17*EF!$H48*EF!$H66)*NtoN2O*kgtoGg,IF('Net zero activities &amp; levers'!$C$12="PB",('Activity data'!BF17*EF!$H48*EF!$H66)*NtoN2O*kgtoGg,IF('Net zero activities &amp; levers'!$C$12="MS",('Net zero Activity data'!BF17*EF!$H48*EF!$H66)*NtoN2O*kgtoGg,"ERROR")))</f>
        <v>9.7101010348394148E-2</v>
      </c>
      <c r="AN960" s="93">
        <f>IF('Net zero activities &amp; levers'!$C$12="Off",('Activity data'!BG17*EF!$H48*EF!$H66)*NtoN2O*kgtoGg,IF('Net zero activities &amp; levers'!$C$12="PB",('Activity data'!BG17*EF!$H48*EF!$H66)*NtoN2O*kgtoGg,IF('Net zero activities &amp; levers'!$C$12="MS",('Net zero Activity data'!BG17*EF!$H48*EF!$H66)*NtoN2O*kgtoGg,"ERROR")))</f>
        <v>9.8505395700082432E-2</v>
      </c>
      <c r="AO960" s="93">
        <f>IF('Net zero activities &amp; levers'!$C$12="Off",('Activity data'!BH17*EF!$H48*EF!$H66)*NtoN2O*kgtoGg,IF('Net zero activities &amp; levers'!$C$12="PB",('Activity data'!BH17*EF!$H48*EF!$H66)*NtoN2O*kgtoGg,IF('Net zero activities &amp; levers'!$C$12="MS",('Net zero Activity data'!BH17*EF!$H48*EF!$H66)*NtoN2O*kgtoGg,"ERROR")))</f>
        <v>9.9703884746142085E-2</v>
      </c>
      <c r="AP960" s="93">
        <f>IF('Net zero activities &amp; levers'!$C$12="Off",('Activity data'!BI17*EF!$H48*EF!$H66)*NtoN2O*kgtoGg,IF('Net zero activities &amp; levers'!$C$12="PB",('Activity data'!BI17*EF!$H48*EF!$H66)*NtoN2O*kgtoGg,IF('Net zero activities &amp; levers'!$C$12="MS",('Net zero Activity data'!BI17*EF!$H48*EF!$H66)*NtoN2O*kgtoGg,"ERROR")))</f>
        <v>0.1009317170498201</v>
      </c>
      <c r="AQ960" s="93">
        <f>IF('Net zero activities &amp; levers'!$C$12="Off",('Activity data'!BJ17*EF!$H48*EF!$H66)*NtoN2O*kgtoGg,IF('Net zero activities &amp; levers'!$C$12="PB",('Activity data'!BJ17*EF!$H48*EF!$H66)*NtoN2O*kgtoGg,IF('Net zero activities &amp; levers'!$C$12="MS",('Net zero Activity data'!BJ17*EF!$H48*EF!$H66)*NtoN2O*kgtoGg,"ERROR")))</f>
        <v>0.10219791970592079</v>
      </c>
      <c r="AR960" s="93">
        <f>IF('Net zero activities &amp; levers'!$C$12="Off",('Activity data'!BK17*EF!$H48*EF!$H66)*NtoN2O*kgtoGg,IF('Net zero activities &amp; levers'!$C$12="PB",('Activity data'!BK17*EF!$H48*EF!$H66)*NtoN2O*kgtoGg,IF('Net zero activities &amp; levers'!$C$12="MS",('Net zero Activity data'!BK17*EF!$H48*EF!$H66)*NtoN2O*kgtoGg,"ERROR")))</f>
        <v>0.10351140589441934</v>
      </c>
      <c r="AS960" s="93">
        <f>IF('Net zero activities &amp; levers'!$C$12="Off",('Activity data'!BL17*EF!$H48*EF!$H66)*NtoN2O*kgtoGg,IF('Net zero activities &amp; levers'!$C$12="PB",('Activity data'!BL17*EF!$H48*EF!$H66)*NtoN2O*kgtoGg,IF('Net zero activities &amp; levers'!$C$12="MS",('Net zero Activity data'!BL17*EF!$H48*EF!$H66)*NtoN2O*kgtoGg,"ERROR")))</f>
        <v>0.10479766744914856</v>
      </c>
      <c r="AT960" s="93">
        <f>IF('Net zero activities &amp; levers'!$C$12="Off",('Activity data'!BM17*EF!$H48*EF!$H66)*NtoN2O*kgtoGg,IF('Net zero activities &amp; levers'!$C$12="PB",('Activity data'!BM17*EF!$H48*EF!$H66)*NtoN2O*kgtoGg,IF('Net zero activities &amp; levers'!$C$12="MS",('Net zero Activity data'!BM17*EF!$H48*EF!$H66)*NtoN2O*kgtoGg,"ERROR")))</f>
        <v>0.10350110047387504</v>
      </c>
      <c r="AU960" s="93">
        <f>IF('Net zero activities &amp; levers'!$C$12="Off",('Activity data'!BN17*EF!$H48*EF!$H66)*NtoN2O*kgtoGg,IF('Net zero activities &amp; levers'!$C$12="PB",('Activity data'!BN17*EF!$H48*EF!$H66)*NtoN2O*kgtoGg,IF('Net zero activities &amp; levers'!$C$12="MS",('Net zero Activity data'!BN17*EF!$H48*EF!$H66)*NtoN2O*kgtoGg,"ERROR")))</f>
        <v>0.10183777378691165</v>
      </c>
      <c r="AV960" s="93">
        <f>IF('Net zero activities &amp; levers'!$C$12="Off",('Activity data'!BO17*EF!$H48*EF!$H66)*NtoN2O*kgtoGg,IF('Net zero activities &amp; levers'!$C$12="PB",('Activity data'!BO17*EF!$H48*EF!$H66)*NtoN2O*kgtoGg,IF('Net zero activities &amp; levers'!$C$12="MS",('Net zero Activity data'!BO17*EF!$H48*EF!$H66)*NtoN2O*kgtoGg,"ERROR")))</f>
        <v>0.10031086189654977</v>
      </c>
      <c r="AW960" s="93">
        <f>IF('Net zero activities &amp; levers'!$C$12="Off",('Activity data'!BP17*EF!$H48*EF!$H66)*NtoN2O*kgtoGg,IF('Net zero activities &amp; levers'!$C$12="PB",('Activity data'!BP17*EF!$H48*EF!$H66)*NtoN2O*kgtoGg,IF('Net zero activities &amp; levers'!$C$12="MS",('Net zero Activity data'!BP17*EF!$H48*EF!$H66)*NtoN2O*kgtoGg,"ERROR")))</f>
        <v>9.8693039434826463E-2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3.1739805541684062E-2</v>
      </c>
      <c r="T961" s="93">
        <f>IF('Net zero activities &amp; levers'!$C$12="Off",('Activity data'!AM18*EF!$H49*EF!$H67)*NtoN2O*kgtoGg,IF('Net zero activities &amp; levers'!$C$12="PB",('Activity data'!AM18*EF!$H49*EF!$H67)*NtoN2O*kgtoGg,IF('Net zero activities &amp; levers'!$C$12="MS",('Net zero Activity data'!AM18*EF!$H49*EF!$H67)*NtoN2O*kgtoGg,"ERROR")))</f>
        <v>3.2140183038101004E-2</v>
      </c>
      <c r="U961" s="93">
        <f>IF('Net zero activities &amp; levers'!$C$12="Off",('Activity data'!AN18*EF!$H49*EF!$H67)*NtoN2O*kgtoGg,IF('Net zero activities &amp; levers'!$C$12="PB",('Activity data'!AN18*EF!$H49*EF!$H67)*NtoN2O*kgtoGg,IF('Net zero activities &amp; levers'!$C$12="MS",('Net zero Activity data'!AN18*EF!$H49*EF!$H67)*NtoN2O*kgtoGg,"ERROR")))</f>
        <v>3.2133549008560865E-2</v>
      </c>
      <c r="V961" s="93">
        <f>IF('Net zero activities &amp; levers'!$C$12="Off",('Activity data'!AO18*EF!$H49*EF!$H67)*NtoN2O*kgtoGg,IF('Net zero activities &amp; levers'!$C$12="PB",('Activity data'!AO18*EF!$H49*EF!$H67)*NtoN2O*kgtoGg,IF('Net zero activities &amp; levers'!$C$12="MS",('Net zero Activity data'!AO18*EF!$H49*EF!$H67)*NtoN2O*kgtoGg,"ERROR")))</f>
        <v>3.2025837611939903E-2</v>
      </c>
      <c r="W961" s="93">
        <f>IF('Net zero activities &amp; levers'!$C$12="Off",('Activity data'!AP18*EF!$H49*EF!$H67)*NtoN2O*kgtoGg,IF('Net zero activities &amp; levers'!$C$12="PB",('Activity data'!AP18*EF!$H49*EF!$H67)*NtoN2O*kgtoGg,IF('Net zero activities &amp; levers'!$C$12="MS",('Net zero Activity data'!AP18*EF!$H49*EF!$H67)*NtoN2O*kgtoGg,"ERROR")))</f>
        <v>3.200011623385747E-2</v>
      </c>
      <c r="X961" s="93">
        <f>IF('Net zero activities &amp; levers'!$C$12="Off",('Activity data'!AQ18*EF!$H49*EF!$H67)*NtoN2O*kgtoGg,IF('Net zero activities &amp; levers'!$C$12="PB",('Activity data'!AQ18*EF!$H49*EF!$H67)*NtoN2O*kgtoGg,IF('Net zero activities &amp; levers'!$C$12="MS",('Net zero Activity data'!AQ18*EF!$H49*EF!$H67)*NtoN2O*kgtoGg,"ERROR")))</f>
        <v>3.2074867207165583E-2</v>
      </c>
      <c r="Y961" s="93">
        <f>IF('Net zero activities &amp; levers'!$C$12="Off",('Activity data'!AR18*EF!$H49*EF!$H67)*NtoN2O*kgtoGg,IF('Net zero activities &amp; levers'!$C$12="PB",('Activity data'!AR18*EF!$H49*EF!$H67)*NtoN2O*kgtoGg,IF('Net zero activities &amp; levers'!$C$12="MS",('Net zero Activity data'!AR18*EF!$H49*EF!$H67)*NtoN2O*kgtoGg,"ERROR")))</f>
        <v>3.2205620101260976E-2</v>
      </c>
      <c r="Z961" s="93">
        <f>IF('Net zero activities &amp; levers'!$C$12="Off",('Activity data'!AS18*EF!$H49*EF!$H67)*NtoN2O*kgtoGg,IF('Net zero activities &amp; levers'!$C$12="PB",('Activity data'!AS18*EF!$H49*EF!$H67)*NtoN2O*kgtoGg,IF('Net zero activities &amp; levers'!$C$12="MS",('Net zero Activity data'!AS18*EF!$H49*EF!$H67)*NtoN2O*kgtoGg,"ERROR")))</f>
        <v>3.2399695675412322E-2</v>
      </c>
      <c r="AA961" s="93">
        <f>IF('Net zero activities &amp; levers'!$C$12="Off",('Activity data'!AT18*EF!$H49*EF!$H67)*NtoN2O*kgtoGg,IF('Net zero activities &amp; levers'!$C$12="PB",('Activity data'!AT18*EF!$H49*EF!$H67)*NtoN2O*kgtoGg,IF('Net zero activities &amp; levers'!$C$12="MS",('Net zero Activity data'!AT18*EF!$H49*EF!$H67)*NtoN2O*kgtoGg,"ERROR")))</f>
        <v>3.257117531577329E-2</v>
      </c>
      <c r="AB961" s="93">
        <f>IF('Net zero activities &amp; levers'!$C$12="Off",('Activity data'!AU18*EF!$H49*EF!$H67)*NtoN2O*kgtoGg,IF('Net zero activities &amp; levers'!$C$12="PB",('Activity data'!AU18*EF!$H49*EF!$H67)*NtoN2O*kgtoGg,IF('Net zero activities &amp; levers'!$C$12="MS",('Net zero Activity data'!AU18*EF!$H49*EF!$H67)*NtoN2O*kgtoGg,"ERROR")))</f>
        <v>3.279825402081514E-2</v>
      </c>
      <c r="AC961" s="93">
        <f>IF('Net zero activities &amp; levers'!$C$12="Off",('Activity data'!AV18*EF!$H49*EF!$H67)*NtoN2O*kgtoGg,IF('Net zero activities &amp; levers'!$C$12="PB",('Activity data'!AV18*EF!$H49*EF!$H67)*NtoN2O*kgtoGg,IF('Net zero activities &amp; levers'!$C$12="MS",('Net zero Activity data'!AV18*EF!$H49*EF!$H67)*NtoN2O*kgtoGg,"ERROR")))</f>
        <v>3.3009142462755894E-2</v>
      </c>
      <c r="AD961" s="93">
        <f>IF('Net zero activities &amp; levers'!$C$12="Off",('Activity data'!AW18*EF!$H49*EF!$H67)*NtoN2O*kgtoGg,IF('Net zero activities &amp; levers'!$C$12="PB",('Activity data'!AW18*EF!$H49*EF!$H67)*NtoN2O*kgtoGg,IF('Net zero activities &amp; levers'!$C$12="MS",('Net zero Activity data'!AW18*EF!$H49*EF!$H67)*NtoN2O*kgtoGg,"ERROR")))</f>
        <v>3.3381098436026137E-2</v>
      </c>
      <c r="AE961" s="93">
        <f>IF('Net zero activities &amp; levers'!$C$12="Off",('Activity data'!AX18*EF!$H49*EF!$H67)*NtoN2O*kgtoGg,IF('Net zero activities &amp; levers'!$C$12="PB",('Activity data'!AX18*EF!$H49*EF!$H67)*NtoN2O*kgtoGg,IF('Net zero activities &amp; levers'!$C$12="MS",('Net zero Activity data'!AX18*EF!$H49*EF!$H67)*NtoN2O*kgtoGg,"ERROR")))</f>
        <v>3.3792661453256691E-2</v>
      </c>
      <c r="AF961" s="93">
        <f>IF('Net zero activities &amp; levers'!$C$12="Off",('Activity data'!AY18*EF!$H49*EF!$H67)*NtoN2O*kgtoGg,IF('Net zero activities &amp; levers'!$C$12="PB",('Activity data'!AY18*EF!$H49*EF!$H67)*NtoN2O*kgtoGg,IF('Net zero activities &amp; levers'!$C$12="MS",('Net zero Activity data'!AY18*EF!$H49*EF!$H67)*NtoN2O*kgtoGg,"ERROR")))</f>
        <v>3.4236442147019971E-2</v>
      </c>
      <c r="AG961" s="93">
        <f>IF('Net zero activities &amp; levers'!$C$12="Off",('Activity data'!AZ18*EF!$H49*EF!$H67)*NtoN2O*kgtoGg,IF('Net zero activities &amp; levers'!$C$12="PB",('Activity data'!AZ18*EF!$H49*EF!$H67)*NtoN2O*kgtoGg,IF('Net zero activities &amp; levers'!$C$12="MS",('Net zero Activity data'!AZ18*EF!$H49*EF!$H67)*NtoN2O*kgtoGg,"ERROR")))</f>
        <v>3.4807456461101005E-2</v>
      </c>
      <c r="AH961" s="93">
        <f>IF('Net zero activities &amp; levers'!$C$12="Off",('Activity data'!BA18*EF!$H49*EF!$H67)*NtoN2O*kgtoGg,IF('Net zero activities &amp; levers'!$C$12="PB",('Activity data'!BA18*EF!$H49*EF!$H67)*NtoN2O*kgtoGg,IF('Net zero activities &amp; levers'!$C$12="MS",('Net zero Activity data'!BA18*EF!$H49*EF!$H67)*NtoN2O*kgtoGg,"ERROR")))</f>
        <v>3.5288005210091851E-2</v>
      </c>
      <c r="AI961" s="93">
        <f>IF('Net zero activities &amp; levers'!$C$12="Off",('Activity data'!BB18*EF!$H49*EF!$H67)*NtoN2O*kgtoGg,IF('Net zero activities &amp; levers'!$C$12="PB",('Activity data'!BB18*EF!$H49*EF!$H67)*NtoN2O*kgtoGg,IF('Net zero activities &amp; levers'!$C$12="MS",('Net zero Activity data'!BB18*EF!$H49*EF!$H67)*NtoN2O*kgtoGg,"ERROR")))</f>
        <v>3.5834525273774016E-2</v>
      </c>
      <c r="AJ961" s="93">
        <f>IF('Net zero activities &amp; levers'!$C$12="Off",('Activity data'!BC18*EF!$H49*EF!$H67)*NtoN2O*kgtoGg,IF('Net zero activities &amp; levers'!$C$12="PB",('Activity data'!BC18*EF!$H49*EF!$H67)*NtoN2O*kgtoGg,IF('Net zero activities &amp; levers'!$C$12="MS",('Net zero Activity data'!BC18*EF!$H49*EF!$H67)*NtoN2O*kgtoGg,"ERROR")))</f>
        <v>3.6462807501661768E-2</v>
      </c>
      <c r="AK961" s="93">
        <f>IF('Net zero activities &amp; levers'!$C$12="Off",('Activity data'!BD18*EF!$H49*EF!$H67)*NtoN2O*kgtoGg,IF('Net zero activities &amp; levers'!$C$12="PB",('Activity data'!BD18*EF!$H49*EF!$H67)*NtoN2O*kgtoGg,IF('Net zero activities &amp; levers'!$C$12="MS",('Net zero Activity data'!BD18*EF!$H49*EF!$H67)*NtoN2O*kgtoGg,"ERROR")))</f>
        <v>3.6982755025217647E-2</v>
      </c>
      <c r="AL961" s="93">
        <f>IF('Net zero activities &amp; levers'!$C$12="Off",('Activity data'!BE18*EF!$H49*EF!$H67)*NtoN2O*kgtoGg,IF('Net zero activities &amp; levers'!$C$12="PB",('Activity data'!BE18*EF!$H49*EF!$H67)*NtoN2O*kgtoGg,IF('Net zero activities &amp; levers'!$C$12="MS",('Net zero Activity data'!BE18*EF!$H49*EF!$H67)*NtoN2O*kgtoGg,"ERROR")))</f>
        <v>3.7490042893979614E-2</v>
      </c>
      <c r="AM961" s="93">
        <f>IF('Net zero activities &amp; levers'!$C$12="Off",('Activity data'!BF18*EF!$H49*EF!$H67)*NtoN2O*kgtoGg,IF('Net zero activities &amp; levers'!$C$12="PB",('Activity data'!BF18*EF!$H49*EF!$H67)*NtoN2O*kgtoGg,IF('Net zero activities &amp; levers'!$C$12="MS",('Net zero Activity data'!BF18*EF!$H49*EF!$H67)*NtoN2O*kgtoGg,"ERROR")))</f>
        <v>3.7987881231780977E-2</v>
      </c>
      <c r="AN961" s="93">
        <f>IF('Net zero activities &amp; levers'!$C$12="Off",('Activity data'!BG18*EF!$H49*EF!$H67)*NtoN2O*kgtoGg,IF('Net zero activities &amp; levers'!$C$12="PB",('Activity data'!BG18*EF!$H49*EF!$H67)*NtoN2O*kgtoGg,IF('Net zero activities &amp; levers'!$C$12="MS",('Net zero Activity data'!BG18*EF!$H49*EF!$H67)*NtoN2O*kgtoGg,"ERROR")))</f>
        <v>3.8537305215652733E-2</v>
      </c>
      <c r="AO961" s="93">
        <f>IF('Net zero activities &amp; levers'!$C$12="Off",('Activity data'!BH18*EF!$H49*EF!$H67)*NtoN2O*kgtoGg,IF('Net zero activities &amp; levers'!$C$12="PB",('Activity data'!BH18*EF!$H49*EF!$H67)*NtoN2O*kgtoGg,IF('Net zero activities &amp; levers'!$C$12="MS",('Net zero Activity data'!BH18*EF!$H49*EF!$H67)*NtoN2O*kgtoGg,"ERROR")))</f>
        <v>3.9006178396023897E-2</v>
      </c>
      <c r="AP961" s="93">
        <f>IF('Net zero activities &amp; levers'!$C$12="Off",('Activity data'!BI18*EF!$H49*EF!$H67)*NtoN2O*kgtoGg,IF('Net zero activities &amp; levers'!$C$12="PB",('Activity data'!BI18*EF!$H49*EF!$H67)*NtoN2O*kgtoGg,IF('Net zero activities &amp; levers'!$C$12="MS",('Net zero Activity data'!BI18*EF!$H49*EF!$H67)*NtoN2O*kgtoGg,"ERROR")))</f>
        <v>3.9486531252882047E-2</v>
      </c>
      <c r="AQ961" s="93">
        <f>IF('Net zero activities &amp; levers'!$C$12="Off",('Activity data'!BJ18*EF!$H49*EF!$H67)*NtoN2O*kgtoGg,IF('Net zero activities &amp; levers'!$C$12="PB",('Activity data'!BJ18*EF!$H49*EF!$H67)*NtoN2O*kgtoGg,IF('Net zero activities &amp; levers'!$C$12="MS",('Net zero Activity data'!BJ18*EF!$H49*EF!$H67)*NtoN2O*kgtoGg,"ERROR")))</f>
        <v>3.9981895368484323E-2</v>
      </c>
      <c r="AR961" s="93">
        <f>IF('Net zero activities &amp; levers'!$C$12="Off",('Activity data'!BK18*EF!$H49*EF!$H67)*NtoN2O*kgtoGg,IF('Net zero activities &amp; levers'!$C$12="PB",('Activity data'!BK18*EF!$H49*EF!$H67)*NtoN2O*kgtoGg,IF('Net zero activities &amp; levers'!$C$12="MS",('Net zero Activity data'!BK18*EF!$H49*EF!$H67)*NtoN2O*kgtoGg,"ERROR")))</f>
        <v>4.0495757759300248E-2</v>
      </c>
      <c r="AS961" s="93">
        <f>IF('Net zero activities &amp; levers'!$C$12="Off",('Activity data'!BL18*EF!$H49*EF!$H67)*NtoN2O*kgtoGg,IF('Net zero activities &amp; levers'!$C$12="PB",('Activity data'!BL18*EF!$H49*EF!$H67)*NtoN2O*kgtoGg,IF('Net zero activities &amp; levers'!$C$12="MS",('Net zero Activity data'!BL18*EF!$H49*EF!$H67)*NtoN2O*kgtoGg,"ERROR")))</f>
        <v>4.0998969322174235E-2</v>
      </c>
      <c r="AT961" s="93">
        <f>IF('Net zero activities &amp; levers'!$C$12="Off",('Activity data'!BM18*EF!$H49*EF!$H67)*NtoN2O*kgtoGg,IF('Net zero activities &amp; levers'!$C$12="PB",('Activity data'!BM18*EF!$H49*EF!$H67)*NtoN2O*kgtoGg,IF('Net zero activities &amp; levers'!$C$12="MS",('Net zero Activity data'!BM18*EF!$H49*EF!$H67)*NtoN2O*kgtoGg,"ERROR")))</f>
        <v>4.0491726070131642E-2</v>
      </c>
      <c r="AU961" s="93">
        <f>IF('Net zero activities &amp; levers'!$C$12="Off",('Activity data'!BN18*EF!$H49*EF!$H67)*NtoN2O*kgtoGg,IF('Net zero activities &amp; levers'!$C$12="PB",('Activity data'!BN18*EF!$H49*EF!$H67)*NtoN2O*kgtoGg,IF('Net zero activities &amp; levers'!$C$12="MS",('Net zero Activity data'!BN18*EF!$H49*EF!$H67)*NtoN2O*kgtoGg,"ERROR")))</f>
        <v>3.9840998993170167E-2</v>
      </c>
      <c r="AV961" s="93">
        <f>IF('Net zero activities &amp; levers'!$C$12="Off",('Activity data'!BO18*EF!$H49*EF!$H67)*NtoN2O*kgtoGg,IF('Net zero activities &amp; levers'!$C$12="PB",('Activity data'!BO18*EF!$H49*EF!$H67)*NtoN2O*kgtoGg,IF('Net zero activities &amp; levers'!$C$12="MS",('Net zero Activity data'!BO18*EF!$H49*EF!$H67)*NtoN2O*kgtoGg,"ERROR")))</f>
        <v>3.9243640146600554E-2</v>
      </c>
      <c r="AW961" s="93">
        <f>IF('Net zero activities &amp; levers'!$C$12="Off",('Activity data'!BP18*EF!$H49*EF!$H67)*NtoN2O*kgtoGg,IF('Net zero activities &amp; levers'!$C$12="PB",('Activity data'!BP18*EF!$H49*EF!$H67)*NtoN2O*kgtoGg,IF('Net zero activities &amp; levers'!$C$12="MS",('Net zero Activity data'!BP18*EF!$H49*EF!$H67)*NtoN2O*kgtoGg,"ERROR")))</f>
        <v>3.8610715243867361E-2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0.35383822662590492</v>
      </c>
      <c r="T962" s="93">
        <f>IF('Net zero activities &amp; levers'!$C$12="Off",('Activity data'!AM19*EF!$H50*EF!$H68)*NtoN2O*kgtoGg,IF('Net zero activities &amp; levers'!$C$12="PB",('Activity data'!AM19*EF!$H50*EF!$H68)*NtoN2O*kgtoGg,IF('Net zero activities &amp; levers'!$C$12="MS",('Net zero Activity data'!AM19*EF!$H50*EF!$H68)*NtoN2O*kgtoGg,"ERROR")))</f>
        <v>0.3626854885364949</v>
      </c>
      <c r="U962" s="93">
        <f>IF('Net zero activities &amp; levers'!$C$12="Off",('Activity data'!AN19*EF!$H50*EF!$H68)*NtoN2O*kgtoGg,IF('Net zero activities &amp; levers'!$C$12="PB",('Activity data'!AN19*EF!$H50*EF!$H68)*NtoN2O*kgtoGg,IF('Net zero activities &amp; levers'!$C$12="MS",('Net zero Activity data'!AN19*EF!$H50*EF!$H68)*NtoN2O*kgtoGg,"ERROR")))</f>
        <v>0.36919782029846049</v>
      </c>
      <c r="V962" s="93">
        <f>IF('Net zero activities &amp; levers'!$C$12="Off",('Activity data'!AO19*EF!$H50*EF!$H68)*NtoN2O*kgtoGg,IF('Net zero activities &amp; levers'!$C$12="PB",('Activity data'!AO19*EF!$H50*EF!$H68)*NtoN2O*kgtoGg,IF('Net zero activities &amp; levers'!$C$12="MS",('Net zero Activity data'!AO19*EF!$H50*EF!$H68)*NtoN2O*kgtoGg,"ERROR")))</f>
        <v>0.37512299667925436</v>
      </c>
      <c r="W962" s="93">
        <f>IF('Net zero activities &amp; levers'!$C$12="Off",('Activity data'!AP19*EF!$H50*EF!$H68)*NtoN2O*kgtoGg,IF('Net zero activities &amp; levers'!$C$12="PB",('Activity data'!AP19*EF!$H50*EF!$H68)*NtoN2O*kgtoGg,IF('Net zero activities &amp; levers'!$C$12="MS",('Net zero Activity data'!AP19*EF!$H50*EF!$H68)*NtoN2O*kgtoGg,"ERROR")))</f>
        <v>0.38159162682164721</v>
      </c>
      <c r="X962" s="93">
        <f>IF('Net zero activities &amp; levers'!$C$12="Off",('Activity data'!AQ19*EF!$H50*EF!$H68)*NtoN2O*kgtoGg,IF('Net zero activities &amp; levers'!$C$12="PB",('Activity data'!AQ19*EF!$H50*EF!$H68)*NtoN2O*kgtoGg,IF('Net zero activities &amp; levers'!$C$12="MS",('Net zero Activity data'!AQ19*EF!$H50*EF!$H68)*NtoN2O*kgtoGg,"ERROR")))</f>
        <v>0.38876188740399625</v>
      </c>
      <c r="Y962" s="93">
        <f>IF('Net zero activities &amp; levers'!$C$12="Off",('Activity data'!AR19*EF!$H50*EF!$H68)*NtoN2O*kgtoGg,IF('Net zero activities &amp; levers'!$C$12="PB",('Activity data'!AR19*EF!$H50*EF!$H68)*NtoN2O*kgtoGg,IF('Net zero activities &amp; levers'!$C$12="MS",('Net zero Activity data'!AR19*EF!$H50*EF!$H68)*NtoN2O*kgtoGg,"ERROR")))</f>
        <v>0.39605666695966335</v>
      </c>
      <c r="Z962" s="93">
        <f>IF('Net zero activities &amp; levers'!$C$12="Off",('Activity data'!AS19*EF!$H50*EF!$H68)*NtoN2O*kgtoGg,IF('Net zero activities &amp; levers'!$C$12="PB",('Activity data'!AS19*EF!$H50*EF!$H68)*NtoN2O*kgtoGg,IF('Net zero activities &amp; levers'!$C$12="MS",('Net zero Activity data'!AS19*EF!$H50*EF!$H68)*NtoN2O*kgtoGg,"ERROR")))</f>
        <v>0.40387265495474683</v>
      </c>
      <c r="AA962" s="93">
        <f>IF('Net zero activities &amp; levers'!$C$12="Off",('Activity data'!AT19*EF!$H50*EF!$H68)*NtoN2O*kgtoGg,IF('Net zero activities &amp; levers'!$C$12="PB",('Activity data'!AT19*EF!$H50*EF!$H68)*NtoN2O*kgtoGg,IF('Net zero activities &amp; levers'!$C$12="MS",('Net zero Activity data'!AT19*EF!$H50*EF!$H68)*NtoN2O*kgtoGg,"ERROR")))</f>
        <v>0.41164375967672828</v>
      </c>
      <c r="AB962" s="93">
        <f>IF('Net zero activities &amp; levers'!$C$12="Off",('Activity data'!AU19*EF!$H50*EF!$H68)*NtoN2O*kgtoGg,IF('Net zero activities &amp; levers'!$C$12="PB",('Activity data'!AU19*EF!$H50*EF!$H68)*NtoN2O*kgtoGg,IF('Net zero activities &amp; levers'!$C$12="MS",('Net zero Activity data'!AU19*EF!$H50*EF!$H68)*NtoN2O*kgtoGg,"ERROR")))</f>
        <v>0.41991853258792566</v>
      </c>
      <c r="AC962" s="93">
        <f>IF('Net zero activities &amp; levers'!$C$12="Off",('Activity data'!AV19*EF!$H50*EF!$H68)*NtoN2O*kgtoGg,IF('Net zero activities &amp; levers'!$C$12="PB",('Activity data'!AV19*EF!$H50*EF!$H68)*NtoN2O*kgtoGg,IF('Net zero activities &amp; levers'!$C$12="MS",('Net zero Activity data'!AV19*EF!$H50*EF!$H68)*NtoN2O*kgtoGg,"ERROR")))</f>
        <v>0.42820558995576041</v>
      </c>
      <c r="AD962" s="93">
        <f>IF('Net zero activities &amp; levers'!$C$12="Off",('Activity data'!AW19*EF!$H50*EF!$H68)*NtoN2O*kgtoGg,IF('Net zero activities &amp; levers'!$C$12="PB",('Activity data'!AW19*EF!$H50*EF!$H68)*NtoN2O*kgtoGg,IF('Net zero activities &amp; levers'!$C$12="MS",('Net zero Activity data'!AW19*EF!$H50*EF!$H68)*NtoN2O*kgtoGg,"ERROR")))</f>
        <v>0.43754042474943189</v>
      </c>
      <c r="AE962" s="93">
        <f>IF('Net zero activities &amp; levers'!$C$12="Off",('Activity data'!AX19*EF!$H50*EF!$H68)*NtoN2O*kgtoGg,IF('Net zero activities &amp; levers'!$C$12="PB",('Activity data'!AX19*EF!$H50*EF!$H68)*NtoN2O*kgtoGg,IF('Net zero activities &amp; levers'!$C$12="MS",('Net zero Activity data'!AX19*EF!$H50*EF!$H68)*NtoN2O*kgtoGg,"ERROR")))</f>
        <v>0.44734892502871404</v>
      </c>
      <c r="AF962" s="93">
        <f>IF('Net zero activities &amp; levers'!$C$12="Off",('Activity data'!AY19*EF!$H50*EF!$H68)*NtoN2O*kgtoGg,IF('Net zero activities &amp; levers'!$C$12="PB",('Activity data'!AY19*EF!$H50*EF!$H68)*NtoN2O*kgtoGg,IF('Net zero activities &amp; levers'!$C$12="MS",('Net zero Activity data'!AY19*EF!$H50*EF!$H68)*NtoN2O*kgtoGg,"ERROR")))</f>
        <v>0.45759693500069432</v>
      </c>
      <c r="AG962" s="93">
        <f>IF('Net zero activities &amp; levers'!$C$12="Off",('Activity data'!AZ19*EF!$H50*EF!$H68)*NtoN2O*kgtoGg,IF('Net zero activities &amp; levers'!$C$12="PB",('Activity data'!AZ19*EF!$H50*EF!$H68)*NtoN2O*kgtoGg,IF('Net zero activities &amp; levers'!$C$12="MS",('Net zero Activity data'!AZ19*EF!$H50*EF!$H68)*NtoN2O*kgtoGg,"ERROR")))</f>
        <v>0.46904814672145345</v>
      </c>
      <c r="AH962" s="93">
        <f>IF('Net zero activities &amp; levers'!$C$12="Off",('Activity data'!BA19*EF!$H50*EF!$H68)*NtoN2O*kgtoGg,IF('Net zero activities &amp; levers'!$C$12="PB",('Activity data'!BA19*EF!$H50*EF!$H68)*NtoN2O*kgtoGg,IF('Net zero activities &amp; levers'!$C$12="MS",('Net zero Activity data'!BA19*EF!$H50*EF!$H68)*NtoN2O*kgtoGg,"ERROR")))</f>
        <v>0.48002862275666097</v>
      </c>
      <c r="AI962" s="93">
        <f>IF('Net zero activities &amp; levers'!$C$12="Off",('Activity data'!BB19*EF!$H50*EF!$H68)*NtoN2O*kgtoGg,IF('Net zero activities &amp; levers'!$C$12="PB",('Activity data'!BB19*EF!$H50*EF!$H68)*NtoN2O*kgtoGg,IF('Net zero activities &amp; levers'!$C$12="MS",('Net zero Activity data'!BB19*EF!$H50*EF!$H68)*NtoN2O*kgtoGg,"ERROR")))</f>
        <v>0.49151537875194934</v>
      </c>
      <c r="AJ962" s="93">
        <f>IF('Net zero activities &amp; levers'!$C$12="Off",('Activity data'!BC19*EF!$H50*EF!$H68)*NtoN2O*kgtoGg,IF('Net zero activities &amp; levers'!$C$12="PB",('Activity data'!BC19*EF!$H50*EF!$H68)*NtoN2O*kgtoGg,IF('Net zero activities &amp; levers'!$C$12="MS",('Net zero Activity data'!BC19*EF!$H50*EF!$H68)*NtoN2O*kgtoGg,"ERROR")))</f>
        <v>0.50393262897322999</v>
      </c>
      <c r="AK962" s="93">
        <f>IF('Net zero activities &amp; levers'!$C$12="Off",('Activity data'!BD19*EF!$H50*EF!$H68)*NtoN2O*kgtoGg,IF('Net zero activities &amp; levers'!$C$12="PB",('Activity data'!BD19*EF!$H50*EF!$H68)*NtoN2O*kgtoGg,IF('Net zero activities &amp; levers'!$C$12="MS",('Net zero Activity data'!BD19*EF!$H50*EF!$H68)*NtoN2O*kgtoGg,"ERROR")))</f>
        <v>0.51571902741724662</v>
      </c>
      <c r="AL962" s="93">
        <f>IF('Net zero activities &amp; levers'!$C$12="Off",('Activity data'!BE19*EF!$H50*EF!$H68)*NtoN2O*kgtoGg,IF('Net zero activities &amp; levers'!$C$12="PB",('Activity data'!BE19*EF!$H50*EF!$H68)*NtoN2O*kgtoGg,IF('Net zero activities &amp; levers'!$C$12="MS",('Net zero Activity data'!BE19*EF!$H50*EF!$H68)*NtoN2O*kgtoGg,"ERROR")))</f>
        <v>0.52765376492675775</v>
      </c>
      <c r="AM962" s="93">
        <f>IF('Net zero activities &amp; levers'!$C$12="Off",('Activity data'!BF19*EF!$H50*EF!$H68)*NtoN2O*kgtoGg,IF('Net zero activities &amp; levers'!$C$12="PB",('Activity data'!BF19*EF!$H50*EF!$H68)*NtoN2O*kgtoGg,IF('Net zero activities &amp; levers'!$C$12="MS",('Net zero Activity data'!BF19*EF!$H50*EF!$H68)*NtoN2O*kgtoGg,"ERROR")))</f>
        <v>0.53976573505694736</v>
      </c>
      <c r="AN962" s="93">
        <f>IF('Net zero activities &amp; levers'!$C$12="Off",('Activity data'!BG19*EF!$H50*EF!$H68)*NtoN2O*kgtoGg,IF('Net zero activities &amp; levers'!$C$12="PB",('Activity data'!BG19*EF!$H50*EF!$H68)*NtoN2O*kgtoGg,IF('Net zero activities &amp; levers'!$C$12="MS",('Net zero Activity data'!BG19*EF!$H50*EF!$H68)*NtoN2O*kgtoGg,"ERROR")))</f>
        <v>0.55235608063587927</v>
      </c>
      <c r="AO962" s="93">
        <f>IF('Net zero activities &amp; levers'!$C$12="Off",('Activity data'!BH19*EF!$H50*EF!$H68)*NtoN2O*kgtoGg,IF('Net zero activities &amp; levers'!$C$12="PB",('Activity data'!BH19*EF!$H50*EF!$H68)*NtoN2O*kgtoGg,IF('Net zero activities &amp; levers'!$C$12="MS",('Net zero Activity data'!BH19*EF!$H50*EF!$H68)*NtoN2O*kgtoGg,"ERROR")))</f>
        <v>0.56449790687403256</v>
      </c>
      <c r="AP962" s="93">
        <f>IF('Net zero activities &amp; levers'!$C$12="Off",('Activity data'!BI19*EF!$H50*EF!$H68)*NtoN2O*kgtoGg,IF('Net zero activities &amp; levers'!$C$12="PB",('Activity data'!BI19*EF!$H50*EF!$H68)*NtoN2O*kgtoGg,IF('Net zero activities &amp; levers'!$C$12="MS",('Net zero Activity data'!BI19*EF!$H50*EF!$H68)*NtoN2O*kgtoGg,"ERROR")))</f>
        <v>0.57701210225380073</v>
      </c>
      <c r="AQ962" s="93">
        <f>IF('Net zero activities &amp; levers'!$C$12="Off",('Activity data'!BJ19*EF!$H50*EF!$H68)*NtoN2O*kgtoGg,IF('Net zero activities &amp; levers'!$C$12="PB",('Activity data'!BJ19*EF!$H50*EF!$H68)*NtoN2O*kgtoGg,IF('Net zero activities &amp; levers'!$C$12="MS",('Net zero Activity data'!BJ19*EF!$H50*EF!$H68)*NtoN2O*kgtoGg,"ERROR")))</f>
        <v>0.58994559999863116</v>
      </c>
      <c r="AR962" s="93">
        <f>IF('Net zero activities &amp; levers'!$C$12="Off",('Activity data'!BK19*EF!$H50*EF!$H68)*NtoN2O*kgtoGg,IF('Net zero activities &amp; levers'!$C$12="PB",('Activity data'!BK19*EF!$H50*EF!$H68)*NtoN2O*kgtoGg,IF('Net zero activities &amp; levers'!$C$12="MS",('Net zero Activity data'!BK19*EF!$H50*EF!$H68)*NtoN2O*kgtoGg,"ERROR")))</f>
        <v>0.60334786649458561</v>
      </c>
      <c r="AS962" s="93">
        <f>IF('Net zero activities &amp; levers'!$C$12="Off",('Activity data'!BL19*EF!$H50*EF!$H68)*NtoN2O*kgtoGg,IF('Net zero activities &amp; levers'!$C$12="PB",('Activity data'!BL19*EF!$H50*EF!$H68)*NtoN2O*kgtoGg,IF('Net zero activities &amp; levers'!$C$12="MS",('Net zero Activity data'!BL19*EF!$H50*EF!$H68)*NtoN2O*kgtoGg,"ERROR")))</f>
        <v>0.61669735295220163</v>
      </c>
      <c r="AT962" s="93">
        <f>IF('Net zero activities &amp; levers'!$C$12="Off",('Activity data'!BM19*EF!$H50*EF!$H68)*NtoN2O*kgtoGg,IF('Net zero activities &amp; levers'!$C$12="PB",('Activity data'!BM19*EF!$H50*EF!$H68)*NtoN2O*kgtoGg,IF('Net zero activities &amp; levers'!$C$12="MS",('Net zero Activity data'!BM19*EF!$H50*EF!$H68)*NtoN2O*kgtoGg,"ERROR")))</f>
        <v>0.62025892279064465</v>
      </c>
      <c r="AU962" s="93">
        <f>IF('Net zero activities &amp; levers'!$C$12="Off",('Activity data'!BN19*EF!$H50*EF!$H68)*NtoN2O*kgtoGg,IF('Net zero activities &amp; levers'!$C$12="PB",('Activity data'!BN19*EF!$H50*EF!$H68)*NtoN2O*kgtoGg,IF('Net zero activities &amp; levers'!$C$12="MS",('Net zero Activity data'!BN19*EF!$H50*EF!$H68)*NtoN2O*kgtoGg,"ERROR")))</f>
        <v>0.62230399030363781</v>
      </c>
      <c r="AV962" s="93">
        <f>IF('Net zero activities &amp; levers'!$C$12="Off",('Activity data'!BO19*EF!$H50*EF!$H68)*NtoN2O*kgtoGg,IF('Net zero activities &amp; levers'!$C$12="PB",('Activity data'!BO19*EF!$H50*EF!$H68)*NtoN2O*kgtoGg,IF('Net zero activities &amp; levers'!$C$12="MS",('Net zero Activity data'!BO19*EF!$H50*EF!$H68)*NtoN2O*kgtoGg,"ERROR")))</f>
        <v>0.62479173783082131</v>
      </c>
      <c r="AW962" s="93">
        <f>IF('Net zero activities &amp; levers'!$C$12="Off",('Activity data'!BP19*EF!$H50*EF!$H68)*NtoN2O*kgtoGg,IF('Net zero activities &amp; levers'!$C$12="PB",('Activity data'!BP19*EF!$H50*EF!$H68)*NtoN2O*kgtoGg,IF('Net zero activities &amp; levers'!$C$12="MS",('Net zero Activity data'!BP19*EF!$H50*EF!$H68)*NtoN2O*kgtoGg,"ERROR")))</f>
        <v>0.62681248623851804</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1.5039020075966305</v>
      </c>
      <c r="T963" s="93">
        <f>IF('Net zero activities &amp; levers'!$C$12="Off",('Activity data'!AM20*EF!$H51*EF!$H69)*NtoN2O*kgtoGg,IF('Net zero activities &amp; levers'!$C$12="PB",('Activity data'!AM20*EF!$H51*EF!$H69)*NtoN2O*kgtoGg,IF('Net zero activities &amp; levers'!$C$12="MS",('Net zero Activity data'!AM20*EF!$H51*EF!$H69)*NtoN2O*kgtoGg,"ERROR")))</f>
        <v>1.5627222620583752</v>
      </c>
      <c r="U963" s="93">
        <f>IF('Net zero activities &amp; levers'!$C$12="Off",('Activity data'!AN20*EF!$H51*EF!$H69)*NtoN2O*kgtoGg,IF('Net zero activities &amp; levers'!$C$12="PB",('Activity data'!AN20*EF!$H51*EF!$H69)*NtoN2O*kgtoGg,IF('Net zero activities &amp; levers'!$C$12="MS",('Net zero Activity data'!AN20*EF!$H51*EF!$H69)*NtoN2O*kgtoGg,"ERROR")))</f>
        <v>1.5917770183338138</v>
      </c>
      <c r="V963" s="93">
        <f>IF('Net zero activities &amp; levers'!$C$12="Off",('Activity data'!AO20*EF!$H51*EF!$H69)*NtoN2O*kgtoGg,IF('Net zero activities &amp; levers'!$C$12="PB",('Activity data'!AO20*EF!$H51*EF!$H69)*NtoN2O*kgtoGg,IF('Net zero activities &amp; levers'!$C$12="MS",('Net zero Activity data'!AO20*EF!$H51*EF!$H69)*NtoN2O*kgtoGg,"ERROR")))</f>
        <v>1.6130831325533028</v>
      </c>
      <c r="W963" s="93">
        <f>IF('Net zero activities &amp; levers'!$C$12="Off",('Activity data'!AP20*EF!$H51*EF!$H69)*NtoN2O*kgtoGg,IF('Net zero activities &amp; levers'!$C$12="PB",('Activity data'!AP20*EF!$H51*EF!$H69)*NtoN2O*kgtoGg,IF('Net zero activities &amp; levers'!$C$12="MS",('Net zero Activity data'!AP20*EF!$H51*EF!$H69)*NtoN2O*kgtoGg,"ERROR")))</f>
        <v>1.6404343335153744</v>
      </c>
      <c r="X963" s="93">
        <f>IF('Net zero activities &amp; levers'!$C$12="Off",('Activity data'!AQ20*EF!$H51*EF!$H69)*NtoN2O*kgtoGg,IF('Net zero activities &amp; levers'!$C$12="PB",('Activity data'!AQ20*EF!$H51*EF!$H69)*NtoN2O*kgtoGg,IF('Net zero activities &amp; levers'!$C$12="MS",('Net zero Activity data'!AQ20*EF!$H51*EF!$H69)*NtoN2O*kgtoGg,"ERROR")))</f>
        <v>1.6755518143651351</v>
      </c>
      <c r="Y963" s="93">
        <f>IF('Net zero activities &amp; levers'!$C$12="Off",('Activity data'!AR20*EF!$H51*EF!$H69)*NtoN2O*kgtoGg,IF('Net zero activities &amp; levers'!$C$12="PB",('Activity data'!AR20*EF!$H51*EF!$H69)*NtoN2O*kgtoGg,IF('Net zero activities &amp; levers'!$C$12="MS",('Net zero Activity data'!AR20*EF!$H51*EF!$H69)*NtoN2O*kgtoGg,"ERROR")))</f>
        <v>1.7167089334752998</v>
      </c>
      <c r="Z963" s="93">
        <f>IF('Net zero activities &amp; levers'!$C$12="Off",('Activity data'!AS20*EF!$H51*EF!$H69)*NtoN2O*kgtoGg,IF('Net zero activities &amp; levers'!$C$12="PB",('Activity data'!AS20*EF!$H51*EF!$H69)*NtoN2O*kgtoGg,IF('Net zero activities &amp; levers'!$C$12="MS",('Net zero Activity data'!AS20*EF!$H51*EF!$H69)*NtoN2O*kgtoGg,"ERROR")))</f>
        <v>1.7632656799133932</v>
      </c>
      <c r="AA963" s="93">
        <f>IF('Net zero activities &amp; levers'!$C$12="Off",('Activity data'!AT20*EF!$H51*EF!$H69)*NtoN2O*kgtoGg,IF('Net zero activities &amp; levers'!$C$12="PB",('Activity data'!AT20*EF!$H51*EF!$H69)*NtoN2O*kgtoGg,IF('Net zero activities &amp; levers'!$C$12="MS",('Net zero Activity data'!AT20*EF!$H51*EF!$H69)*NtoN2O*kgtoGg,"ERROR")))</f>
        <v>1.8085041614130093</v>
      </c>
      <c r="AB963" s="93">
        <f>IF('Net zero activities &amp; levers'!$C$12="Off",('Activity data'!AU20*EF!$H51*EF!$H69)*NtoN2O*kgtoGg,IF('Net zero activities &amp; levers'!$C$12="PB",('Activity data'!AU20*EF!$H51*EF!$H69)*NtoN2O*kgtoGg,IF('Net zero activities &amp; levers'!$C$12="MS",('Net zero Activity data'!AU20*EF!$H51*EF!$H69)*NtoN2O*kgtoGg,"ERROR")))</f>
        <v>1.8587948699132508</v>
      </c>
      <c r="AC963" s="93">
        <f>IF('Net zero activities &amp; levers'!$C$12="Off",('Activity data'!AV20*EF!$H51*EF!$H69)*NtoN2O*kgtoGg,IF('Net zero activities &amp; levers'!$C$12="PB",('Activity data'!AV20*EF!$H51*EF!$H69)*NtoN2O*kgtoGg,IF('Net zero activities &amp; levers'!$C$12="MS",('Net zero Activity data'!AV20*EF!$H51*EF!$H69)*NtoN2O*kgtoGg,"ERROR")))</f>
        <v>1.9083906284265915</v>
      </c>
      <c r="AD963" s="93">
        <f>IF('Net zero activities &amp; levers'!$C$12="Off",('Activity data'!AW20*EF!$H51*EF!$H69)*NtoN2O*kgtoGg,IF('Net zero activities &amp; levers'!$C$12="PB",('Activity data'!AW20*EF!$H51*EF!$H69)*NtoN2O*kgtoGg,IF('Net zero activities &amp; levers'!$C$12="MS",('Net zero Activity data'!AW20*EF!$H51*EF!$H69)*NtoN2O*kgtoGg,"ERROR")))</f>
        <v>1.9733148161031748</v>
      </c>
      <c r="AE963" s="93">
        <f>IF('Net zero activities &amp; levers'!$C$12="Off",('Activity data'!AX20*EF!$H51*EF!$H69)*NtoN2O*kgtoGg,IF('Net zero activities &amp; levers'!$C$12="PB",('Activity data'!AX20*EF!$H51*EF!$H69)*NtoN2O*kgtoGg,IF('Net zero activities &amp; levers'!$C$12="MS",('Net zero Activity data'!AX20*EF!$H51*EF!$H69)*NtoN2O*kgtoGg,"ERROR")))</f>
        <v>2.0426437674093929</v>
      </c>
      <c r="AF963" s="93">
        <f>IF('Net zero activities &amp; levers'!$C$12="Off",('Activity data'!AY20*EF!$H51*EF!$H69)*NtoN2O*kgtoGg,IF('Net zero activities &amp; levers'!$C$12="PB",('Activity data'!AY20*EF!$H51*EF!$H69)*NtoN2O*kgtoGg,IF('Net zero activities &amp; levers'!$C$12="MS",('Net zero Activity data'!AY20*EF!$H51*EF!$H69)*NtoN2O*kgtoGg,"ERROR")))</f>
        <v>2.1159097536386708</v>
      </c>
      <c r="AG963" s="93">
        <f>IF('Net zero activities &amp; levers'!$C$12="Off",('Activity data'!AZ20*EF!$H51*EF!$H69)*NtoN2O*kgtoGg,IF('Net zero activities &amp; levers'!$C$12="PB",('Activity data'!AZ20*EF!$H51*EF!$H69)*NtoN2O*kgtoGg,IF('Net zero activities &amp; levers'!$C$12="MS",('Net zero Activity data'!AZ20*EF!$H51*EF!$H69)*NtoN2O*kgtoGg,"ERROR")))</f>
        <v>2.2015552442526598</v>
      </c>
      <c r="AH963" s="93">
        <f>IF('Net zero activities &amp; levers'!$C$12="Off",('Activity data'!BA20*EF!$H51*EF!$H69)*NtoN2O*kgtoGg,IF('Net zero activities &amp; levers'!$C$12="PB",('Activity data'!BA20*EF!$H51*EF!$H69)*NtoN2O*kgtoGg,IF('Net zero activities &amp; levers'!$C$12="MS",('Net zero Activity data'!BA20*EF!$H51*EF!$H69)*NtoN2O*kgtoGg,"ERROR")))</f>
        <v>2.2808024471194068</v>
      </c>
      <c r="AI963" s="93">
        <f>IF('Net zero activities &amp; levers'!$C$12="Off",('Activity data'!BB20*EF!$H51*EF!$H69)*NtoN2O*kgtoGg,IF('Net zero activities &amp; levers'!$C$12="PB",('Activity data'!BB20*EF!$H51*EF!$H69)*NtoN2O*kgtoGg,IF('Net zero activities &amp; levers'!$C$12="MS",('Net zero Activity data'!BB20*EF!$H51*EF!$H69)*NtoN2O*kgtoGg,"ERROR")))</f>
        <v>2.3684681139813608</v>
      </c>
      <c r="AJ963" s="93">
        <f>IF('Net zero activities &amp; levers'!$C$12="Off",('Activity data'!BC20*EF!$H51*EF!$H69)*NtoN2O*kgtoGg,IF('Net zero activities &amp; levers'!$C$12="PB",('Activity data'!BC20*EF!$H51*EF!$H69)*NtoN2O*kgtoGg,IF('Net zero activities &amp; levers'!$C$12="MS",('Net zero Activity data'!BC20*EF!$H51*EF!$H69)*NtoN2O*kgtoGg,"ERROR")))</f>
        <v>2.4651933330812499</v>
      </c>
      <c r="AK963" s="93">
        <f>IF('Net zero activities &amp; levers'!$C$12="Off",('Activity data'!BD20*EF!$H51*EF!$H69)*NtoN2O*kgtoGg,IF('Net zero activities &amp; levers'!$C$12="PB",('Activity data'!BD20*EF!$H51*EF!$H69)*NtoN2O*kgtoGg,IF('Net zero activities &amp; levers'!$C$12="MS",('Net zero Activity data'!BD20*EF!$H51*EF!$H69)*NtoN2O*kgtoGg,"ERROR")))</f>
        <v>2.5538575408357072</v>
      </c>
      <c r="AL963" s="93">
        <f>IF('Net zero activities &amp; levers'!$C$12="Off",('Activity data'!BE20*EF!$H51*EF!$H69)*NtoN2O*kgtoGg,IF('Net zero activities &amp; levers'!$C$12="PB",('Activity data'!BE20*EF!$H51*EF!$H69)*NtoN2O*kgtoGg,IF('Net zero activities &amp; levers'!$C$12="MS",('Net zero Activity data'!BE20*EF!$H51*EF!$H69)*NtoN2O*kgtoGg,"ERROR")))</f>
        <v>2.6430345465853575</v>
      </c>
      <c r="AM963" s="93">
        <f>IF('Net zero activities &amp; levers'!$C$12="Off",('Activity data'!BF20*EF!$H51*EF!$H69)*NtoN2O*kgtoGg,IF('Net zero activities &amp; levers'!$C$12="PB",('Activity data'!BF20*EF!$H51*EF!$H69)*NtoN2O*kgtoGg,IF('Net zero activities &amp; levers'!$C$12="MS",('Net zero Activity data'!BF20*EF!$H51*EF!$H69)*NtoN2O*kgtoGg,"ERROR")))</f>
        <v>2.7330349423316522</v>
      </c>
      <c r="AN963" s="93">
        <f>IF('Net zero activities &amp; levers'!$C$12="Off",('Activity data'!BG20*EF!$H51*EF!$H69)*NtoN2O*kgtoGg,IF('Net zero activities &amp; levers'!$C$12="PB",('Activity data'!BG20*EF!$H51*EF!$H69)*NtoN2O*kgtoGg,IF('Net zero activities &amp; levers'!$C$12="MS",('Net zero Activity data'!BG20*EF!$H51*EF!$H69)*NtoN2O*kgtoGg,"ERROR")))</f>
        <v>2.8306817522427643</v>
      </c>
      <c r="AO963" s="93">
        <f>IF('Net zero activities &amp; levers'!$C$12="Off",('Activity data'!BH20*EF!$H51*EF!$H69)*NtoN2O*kgtoGg,IF('Net zero activities &amp; levers'!$C$12="PB",('Activity data'!BH20*EF!$H51*EF!$H69)*NtoN2O*kgtoGg,IF('Net zero activities &amp; levers'!$C$12="MS",('Net zero Activity data'!BH20*EF!$H51*EF!$H69)*NtoN2O*kgtoGg,"ERROR")))</f>
        <v>2.9224750190776758</v>
      </c>
      <c r="AP963" s="93">
        <f>IF('Net zero activities &amp; levers'!$C$12="Off",('Activity data'!BI20*EF!$H51*EF!$H69)*NtoN2O*kgtoGg,IF('Net zero activities &amp; levers'!$C$12="PB",('Activity data'!BI20*EF!$H51*EF!$H69)*NtoN2O*kgtoGg,IF('Net zero activities &amp; levers'!$C$12="MS",('Net zero Activity data'!BI20*EF!$H51*EF!$H69)*NtoN2O*kgtoGg,"ERROR")))</f>
        <v>3.0171799364108285</v>
      </c>
      <c r="AQ963" s="93">
        <f>IF('Net zero activities &amp; levers'!$C$12="Off",('Activity data'!BJ20*EF!$H51*EF!$H69)*NtoN2O*kgtoGg,IF('Net zero activities &amp; levers'!$C$12="PB",('Activity data'!BJ20*EF!$H51*EF!$H69)*NtoN2O*kgtoGg,IF('Net zero activities &amp; levers'!$C$12="MS",('Net zero Activity data'!BJ20*EF!$H51*EF!$H69)*NtoN2O*kgtoGg,"ERROR")))</f>
        <v>3.1152474382977524</v>
      </c>
      <c r="AR963" s="93">
        <f>IF('Net zero activities &amp; levers'!$C$12="Off",('Activity data'!BK20*EF!$H51*EF!$H69)*NtoN2O*kgtoGg,IF('Net zero activities &amp; levers'!$C$12="PB",('Activity data'!BK20*EF!$H51*EF!$H69)*NtoN2O*kgtoGg,IF('Net zero activities &amp; levers'!$C$12="MS",('Net zero Activity data'!BK20*EF!$H51*EF!$H69)*NtoN2O*kgtoGg,"ERROR")))</f>
        <v>3.2171452960576303</v>
      </c>
      <c r="AS963" s="93">
        <f>IF('Net zero activities &amp; levers'!$C$12="Off",('Activity data'!BL20*EF!$H51*EF!$H69)*NtoN2O*kgtoGg,IF('Net zero activities &amp; levers'!$C$12="PB",('Activity data'!BL20*EF!$H51*EF!$H69)*NtoN2O*kgtoGg,IF('Net zero activities &amp; levers'!$C$12="MS",('Net zero Activity data'!BL20*EF!$H51*EF!$H69)*NtoN2O*kgtoGg,"ERROR")))</f>
        <v>3.3210250894598712</v>
      </c>
      <c r="AT963" s="93">
        <f>IF('Net zero activities &amp; levers'!$C$12="Off",('Activity data'!BM20*EF!$H51*EF!$H69)*NtoN2O*kgtoGg,IF('Net zero activities &amp; levers'!$C$12="PB",('Activity data'!BM20*EF!$H51*EF!$H69)*NtoN2O*kgtoGg,IF('Net zero activities &amp; levers'!$C$12="MS",('Net zero Activity data'!BM20*EF!$H51*EF!$H69)*NtoN2O*kgtoGg,"ERROR")))</f>
        <v>3.3229585845203804</v>
      </c>
      <c r="AU963" s="93">
        <f>IF('Net zero activities &amp; levers'!$C$12="Off",('Activity data'!BN20*EF!$H51*EF!$H69)*NtoN2O*kgtoGg,IF('Net zero activities &amp; levers'!$C$12="PB",('Activity data'!BN20*EF!$H51*EF!$H69)*NtoN2O*kgtoGg,IF('Net zero activities &amp; levers'!$C$12="MS",('Net zero Activity data'!BN20*EF!$H51*EF!$H69)*NtoN2O*kgtoGg,"ERROR")))</f>
        <v>3.3094028161323226</v>
      </c>
      <c r="AV963" s="93">
        <f>IF('Net zero activities &amp; levers'!$C$12="Off",('Activity data'!BO20*EF!$H51*EF!$H69)*NtoN2O*kgtoGg,IF('Net zero activities &amp; levers'!$C$12="PB",('Activity data'!BO20*EF!$H51*EF!$H69)*NtoN2O*kgtoGg,IF('Net zero activities &amp; levers'!$C$12="MS",('Net zero Activity data'!BO20*EF!$H51*EF!$H69)*NtoN2O*kgtoGg,"ERROR")))</f>
        <v>3.3005790791128726</v>
      </c>
      <c r="AW963" s="93">
        <f>IF('Net zero activities &amp; levers'!$C$12="Off",('Activity data'!BP20*EF!$H51*EF!$H69)*NtoN2O*kgtoGg,IF('Net zero activities &amp; levers'!$C$12="PB",('Activity data'!BP20*EF!$H51*EF!$H69)*NtoN2O*kgtoGg,IF('Net zero activities &amp; levers'!$C$12="MS",('Net zero Activity data'!BP20*EF!$H51*EF!$H69)*NtoN2O*kgtoGg,"ERROR")))</f>
        <v>3.287176382301995</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1.4743259442746052E-2</v>
      </c>
      <c r="T964" s="93">
        <f>IF('Net zero activities &amp; levers'!$C$12="Off",('Activity data'!AM21*EF!$H52*EF!$H70)*NtoN2O*kgtoGg,IF('Net zero activities &amp; levers'!$C$12="PB",('Activity data'!AM21*EF!$H52*EF!$H70)*NtoN2O*kgtoGg,IF('Net zero activities &amp; levers'!$C$12="MS",('Net zero Activity data'!AM21*EF!$H52*EF!$H70)*NtoN2O*kgtoGg,"ERROR")))</f>
        <v>1.5111895355687303E-2</v>
      </c>
      <c r="U964" s="93">
        <f>IF('Net zero activities &amp; levers'!$C$12="Off",('Activity data'!AN21*EF!$H52*EF!$H70)*NtoN2O*kgtoGg,IF('Net zero activities &amp; levers'!$C$12="PB",('Activity data'!AN21*EF!$H52*EF!$H70)*NtoN2O*kgtoGg,IF('Net zero activities &amp; levers'!$C$12="MS",('Net zero Activity data'!AN21*EF!$H52*EF!$H70)*NtoN2O*kgtoGg,"ERROR")))</f>
        <v>1.5383242512435868E-2</v>
      </c>
      <c r="V964" s="93">
        <f>IF('Net zero activities &amp; levers'!$C$12="Off",('Activity data'!AO21*EF!$H52*EF!$H70)*NtoN2O*kgtoGg,IF('Net zero activities &amp; levers'!$C$12="PB",('Activity data'!AO21*EF!$H52*EF!$H70)*NtoN2O*kgtoGg,IF('Net zero activities &amp; levers'!$C$12="MS",('Net zero Activity data'!AO21*EF!$H52*EF!$H70)*NtoN2O*kgtoGg,"ERROR")))</f>
        <v>1.5630124861635612E-2</v>
      </c>
      <c r="W964" s="93">
        <f>IF('Net zero activities &amp; levers'!$C$12="Off",('Activity data'!AP21*EF!$H52*EF!$H70)*NtoN2O*kgtoGg,IF('Net zero activities &amp; levers'!$C$12="PB",('Activity data'!AP21*EF!$H52*EF!$H70)*NtoN2O*kgtoGg,IF('Net zero activities &amp; levers'!$C$12="MS",('Net zero Activity data'!AP21*EF!$H52*EF!$H70)*NtoN2O*kgtoGg,"ERROR")))</f>
        <v>1.589965111756865E-2</v>
      </c>
      <c r="X964" s="93">
        <f>IF('Net zero activities &amp; levers'!$C$12="Off",('Activity data'!AQ21*EF!$H52*EF!$H70)*NtoN2O*kgtoGg,IF('Net zero activities &amp; levers'!$C$12="PB",('Activity data'!AQ21*EF!$H52*EF!$H70)*NtoN2O*kgtoGg,IF('Net zero activities &amp; levers'!$C$12="MS",('Net zero Activity data'!AQ21*EF!$H52*EF!$H70)*NtoN2O*kgtoGg,"ERROR")))</f>
        <v>1.6198411975166523E-2</v>
      </c>
      <c r="Y964" s="93">
        <f>IF('Net zero activities &amp; levers'!$C$12="Off",('Activity data'!AR21*EF!$H52*EF!$H70)*NtoN2O*kgtoGg,IF('Net zero activities &amp; levers'!$C$12="PB",('Activity data'!AR21*EF!$H52*EF!$H70)*NtoN2O*kgtoGg,IF('Net zero activities &amp; levers'!$C$12="MS",('Net zero Activity data'!AR21*EF!$H52*EF!$H70)*NtoN2O*kgtoGg,"ERROR")))</f>
        <v>1.6502361123319324E-2</v>
      </c>
      <c r="Z964" s="93">
        <f>IF('Net zero activities &amp; levers'!$C$12="Off",('Activity data'!AS21*EF!$H52*EF!$H70)*NtoN2O*kgtoGg,IF('Net zero activities &amp; levers'!$C$12="PB",('Activity data'!AS21*EF!$H52*EF!$H70)*NtoN2O*kgtoGg,IF('Net zero activities &amp; levers'!$C$12="MS",('Net zero Activity data'!AS21*EF!$H52*EF!$H70)*NtoN2O*kgtoGg,"ERROR")))</f>
        <v>1.6828027289781132E-2</v>
      </c>
      <c r="AA964" s="93">
        <f>IF('Net zero activities &amp; levers'!$C$12="Off",('Activity data'!AT21*EF!$H52*EF!$H70)*NtoN2O*kgtoGg,IF('Net zero activities &amp; levers'!$C$12="PB",('Activity data'!AT21*EF!$H52*EF!$H70)*NtoN2O*kgtoGg,IF('Net zero activities &amp; levers'!$C$12="MS",('Net zero Activity data'!AT21*EF!$H52*EF!$H70)*NtoN2O*kgtoGg,"ERROR")))</f>
        <v>1.7151823319863691E-2</v>
      </c>
      <c r="AB964" s="93">
        <f>IF('Net zero activities &amp; levers'!$C$12="Off",('Activity data'!AU21*EF!$H52*EF!$H70)*NtoN2O*kgtoGg,IF('Net zero activities &amp; levers'!$C$12="PB",('Activity data'!AU21*EF!$H52*EF!$H70)*NtoN2O*kgtoGg,IF('Net zero activities &amp; levers'!$C$12="MS",('Net zero Activity data'!AU21*EF!$H52*EF!$H70)*NtoN2O*kgtoGg,"ERROR")))</f>
        <v>1.7496605524496917E-2</v>
      </c>
      <c r="AC964" s="93">
        <f>IF('Net zero activities &amp; levers'!$C$12="Off",('Activity data'!AV21*EF!$H52*EF!$H70)*NtoN2O*kgtoGg,IF('Net zero activities &amp; levers'!$C$12="PB",('Activity data'!AV21*EF!$H52*EF!$H70)*NtoN2O*kgtoGg,IF('Net zero activities &amp; levers'!$C$12="MS",('Net zero Activity data'!AV21*EF!$H52*EF!$H70)*NtoN2O*kgtoGg,"ERROR")))</f>
        <v>1.7841899581490028E-2</v>
      </c>
      <c r="AD964" s="93">
        <f>IF('Net zero activities &amp; levers'!$C$12="Off",('Activity data'!AW21*EF!$H52*EF!$H70)*NtoN2O*kgtoGg,IF('Net zero activities &amp; levers'!$C$12="PB",('Activity data'!AW21*EF!$H52*EF!$H70)*NtoN2O*kgtoGg,IF('Net zero activities &amp; levers'!$C$12="MS",('Net zero Activity data'!AW21*EF!$H52*EF!$H70)*NtoN2O*kgtoGg,"ERROR")))</f>
        <v>1.8230851031226344E-2</v>
      </c>
      <c r="AE964" s="93">
        <f>IF('Net zero activities &amp; levers'!$C$12="Off",('Activity data'!AX21*EF!$H52*EF!$H70)*NtoN2O*kgtoGg,IF('Net zero activities &amp; levers'!$C$12="PB",('Activity data'!AX21*EF!$H52*EF!$H70)*NtoN2O*kgtoGg,IF('Net zero activities &amp; levers'!$C$12="MS",('Net zero Activity data'!AX21*EF!$H52*EF!$H70)*NtoN2O*kgtoGg,"ERROR")))</f>
        <v>1.8639538542863106E-2</v>
      </c>
      <c r="AF964" s="93">
        <f>IF('Net zero activities &amp; levers'!$C$12="Off",('Activity data'!AY21*EF!$H52*EF!$H70)*NtoN2O*kgtoGg,IF('Net zero activities &amp; levers'!$C$12="PB",('Activity data'!AY21*EF!$H52*EF!$H70)*NtoN2O*kgtoGg,IF('Net zero activities &amp; levers'!$C$12="MS",('Net zero Activity data'!AY21*EF!$H52*EF!$H70)*NtoN2O*kgtoGg,"ERROR")))</f>
        <v>1.9066538958362279E-2</v>
      </c>
      <c r="AG964" s="93">
        <f>IF('Net zero activities &amp; levers'!$C$12="Off",('Activity data'!AZ21*EF!$H52*EF!$H70)*NtoN2O*kgtoGg,IF('Net zero activities &amp; levers'!$C$12="PB",('Activity data'!AZ21*EF!$H52*EF!$H70)*NtoN2O*kgtoGg,IF('Net zero activities &amp; levers'!$C$12="MS",('Net zero Activity data'!AZ21*EF!$H52*EF!$H70)*NtoN2O*kgtoGg,"ERROR")))</f>
        <v>1.954367278006058E-2</v>
      </c>
      <c r="AH964" s="93">
        <f>IF('Net zero activities &amp; levers'!$C$12="Off",('Activity data'!BA21*EF!$H52*EF!$H70)*NtoN2O*kgtoGg,IF('Net zero activities &amp; levers'!$C$12="PB",('Activity data'!BA21*EF!$H52*EF!$H70)*NtoN2O*kgtoGg,IF('Net zero activities &amp; levers'!$C$12="MS",('Net zero Activity data'!BA21*EF!$H52*EF!$H70)*NtoN2O*kgtoGg,"ERROR")))</f>
        <v>2.0001192614860892E-2</v>
      </c>
      <c r="AI964" s="93">
        <f>IF('Net zero activities &amp; levers'!$C$12="Off",('Activity data'!BB21*EF!$H52*EF!$H70)*NtoN2O*kgtoGg,IF('Net zero activities &amp; levers'!$C$12="PB",('Activity data'!BB21*EF!$H52*EF!$H70)*NtoN2O*kgtoGg,IF('Net zero activities &amp; levers'!$C$12="MS",('Net zero Activity data'!BB21*EF!$H52*EF!$H70)*NtoN2O*kgtoGg,"ERROR")))</f>
        <v>2.0479807447997905E-2</v>
      </c>
      <c r="AJ964" s="93">
        <f>IF('Net zero activities &amp; levers'!$C$12="Off",('Activity data'!BC21*EF!$H52*EF!$H70)*NtoN2O*kgtoGg,IF('Net zero activities &amp; levers'!$C$12="PB",('Activity data'!BC21*EF!$H52*EF!$H70)*NtoN2O*kgtoGg,IF('Net zero activities &amp; levers'!$C$12="MS",('Net zero Activity data'!BC21*EF!$H52*EF!$H70)*NtoN2O*kgtoGg,"ERROR")))</f>
        <v>2.0997192873884605E-2</v>
      </c>
      <c r="AK964" s="93">
        <f>IF('Net zero activities &amp; levers'!$C$12="Off",('Activity data'!BD21*EF!$H52*EF!$H70)*NtoN2O*kgtoGg,IF('Net zero activities &amp; levers'!$C$12="PB",('Activity data'!BD21*EF!$H52*EF!$H70)*NtoN2O*kgtoGg,IF('Net zero activities &amp; levers'!$C$12="MS",('Net zero Activity data'!BD21*EF!$H52*EF!$H70)*NtoN2O*kgtoGg,"ERROR")))</f>
        <v>2.1488292809051963E-2</v>
      </c>
      <c r="AL964" s="93">
        <f>IF('Net zero activities &amp; levers'!$C$12="Off",('Activity data'!BE21*EF!$H52*EF!$H70)*NtoN2O*kgtoGg,IF('Net zero activities &amp; levers'!$C$12="PB",('Activity data'!BE21*EF!$H52*EF!$H70)*NtoN2O*kgtoGg,IF('Net zero activities &amp; levers'!$C$12="MS",('Net zero Activity data'!BE21*EF!$H52*EF!$H70)*NtoN2O*kgtoGg,"ERROR")))</f>
        <v>2.1985573538614932E-2</v>
      </c>
      <c r="AM964" s="93">
        <f>IF('Net zero activities &amp; levers'!$C$12="Off",('Activity data'!BF21*EF!$H52*EF!$H70)*NtoN2O*kgtoGg,IF('Net zero activities &amp; levers'!$C$12="PB",('Activity data'!BF21*EF!$H52*EF!$H70)*NtoN2O*kgtoGg,IF('Net zero activities &amp; levers'!$C$12="MS",('Net zero Activity data'!BF21*EF!$H52*EF!$H70)*NtoN2O*kgtoGg,"ERROR")))</f>
        <v>2.2490238960706156E-2</v>
      </c>
      <c r="AN964" s="93">
        <f>IF('Net zero activities &amp; levers'!$C$12="Off",('Activity data'!BG21*EF!$H52*EF!$H70)*NtoN2O*kgtoGg,IF('Net zero activities &amp; levers'!$C$12="PB",('Activity data'!BG21*EF!$H52*EF!$H70)*NtoN2O*kgtoGg,IF('Net zero activities &amp; levers'!$C$12="MS",('Net zero Activity data'!BG21*EF!$H52*EF!$H70)*NtoN2O*kgtoGg,"ERROR")))</f>
        <v>2.3014836693161657E-2</v>
      </c>
      <c r="AO964" s="93">
        <f>IF('Net zero activities &amp; levers'!$C$12="Off",('Activity data'!BH21*EF!$H52*EF!$H70)*NtoN2O*kgtoGg,IF('Net zero activities &amp; levers'!$C$12="PB",('Activity data'!BH21*EF!$H52*EF!$H70)*NtoN2O*kgtoGg,IF('Net zero activities &amp; levers'!$C$12="MS",('Net zero Activity data'!BH21*EF!$H52*EF!$H70)*NtoN2O*kgtoGg,"ERROR")))</f>
        <v>2.3520746119751378E-2</v>
      </c>
      <c r="AP964" s="93">
        <f>IF('Net zero activities &amp; levers'!$C$12="Off",('Activity data'!BI21*EF!$H52*EF!$H70)*NtoN2O*kgtoGg,IF('Net zero activities &amp; levers'!$C$12="PB",('Activity data'!BI21*EF!$H52*EF!$H70)*NtoN2O*kgtoGg,IF('Net zero activities &amp; levers'!$C$12="MS",('Net zero Activity data'!BI21*EF!$H52*EF!$H70)*NtoN2O*kgtoGg,"ERROR")))</f>
        <v>2.4042170927241719E-2</v>
      </c>
      <c r="AQ964" s="93">
        <f>IF('Net zero activities &amp; levers'!$C$12="Off",('Activity data'!BJ21*EF!$H52*EF!$H70)*NtoN2O*kgtoGg,IF('Net zero activities &amp; levers'!$C$12="PB",('Activity data'!BJ21*EF!$H52*EF!$H70)*NtoN2O*kgtoGg,IF('Net zero activities &amp; levers'!$C$12="MS",('Net zero Activity data'!BJ21*EF!$H52*EF!$H70)*NtoN2O*kgtoGg,"ERROR")))</f>
        <v>2.4581066666609655E-2</v>
      </c>
      <c r="AR964" s="93">
        <f>IF('Net zero activities &amp; levers'!$C$12="Off",('Activity data'!BK21*EF!$H52*EF!$H70)*NtoN2O*kgtoGg,IF('Net zero activities &amp; levers'!$C$12="PB",('Activity data'!BK21*EF!$H52*EF!$H70)*NtoN2O*kgtoGg,IF('Net zero activities &amp; levers'!$C$12="MS",('Net zero Activity data'!BK21*EF!$H52*EF!$H70)*NtoN2O*kgtoGg,"ERROR")))</f>
        <v>2.5139494437274423E-2</v>
      </c>
      <c r="AS964" s="93">
        <f>IF('Net zero activities &amp; levers'!$C$12="Off",('Activity data'!BL21*EF!$H52*EF!$H70)*NtoN2O*kgtoGg,IF('Net zero activities &amp; levers'!$C$12="PB",('Activity data'!BL21*EF!$H52*EF!$H70)*NtoN2O*kgtoGg,IF('Net zero activities &amp; levers'!$C$12="MS",('Net zero Activity data'!BL21*EF!$H52*EF!$H70)*NtoN2O*kgtoGg,"ERROR")))</f>
        <v>2.5695723039675093E-2</v>
      </c>
      <c r="AT964" s="93">
        <f>IF('Net zero activities &amp; levers'!$C$12="Off",('Activity data'!BM21*EF!$H52*EF!$H70)*NtoN2O*kgtoGg,IF('Net zero activities &amp; levers'!$C$12="PB",('Activity data'!BM21*EF!$H52*EF!$H70)*NtoN2O*kgtoGg,IF('Net zero activities &amp; levers'!$C$12="MS",('Net zero Activity data'!BM21*EF!$H52*EF!$H70)*NtoN2O*kgtoGg,"ERROR")))</f>
        <v>2.5844121782943548E-2</v>
      </c>
      <c r="AU964" s="93">
        <f>IF('Net zero activities &amp; levers'!$C$12="Off",('Activity data'!BN21*EF!$H52*EF!$H70)*NtoN2O*kgtoGg,IF('Net zero activities &amp; levers'!$C$12="PB",('Activity data'!BN21*EF!$H52*EF!$H70)*NtoN2O*kgtoGg,IF('Net zero activities &amp; levers'!$C$12="MS",('Net zero Activity data'!BN21*EF!$H52*EF!$H70)*NtoN2O*kgtoGg,"ERROR")))</f>
        <v>2.5929332929318261E-2</v>
      </c>
      <c r="AV964" s="93">
        <f>IF('Net zero activities &amp; levers'!$C$12="Off",('Activity data'!BO21*EF!$H52*EF!$H70)*NtoN2O*kgtoGg,IF('Net zero activities &amp; levers'!$C$12="PB",('Activity data'!BO21*EF!$H52*EF!$H70)*NtoN2O*kgtoGg,IF('Net zero activities &amp; levers'!$C$12="MS",('Net zero Activity data'!BO21*EF!$H52*EF!$H70)*NtoN2O*kgtoGg,"ERROR")))</f>
        <v>2.6032989076284239E-2</v>
      </c>
      <c r="AW964" s="93">
        <f>IF('Net zero activities &amp; levers'!$C$12="Off",('Activity data'!BP21*EF!$H52*EF!$H70)*NtoN2O*kgtoGg,IF('Net zero activities &amp; levers'!$C$12="PB",('Activity data'!BP21*EF!$H52*EF!$H70)*NtoN2O*kgtoGg,IF('Net zero activities &amp; levers'!$C$12="MS",('Net zero Activity data'!BP21*EF!$H52*EF!$H70)*NtoN2O*kgtoGg,"ERROR")))</f>
        <v>2.6117186926604932E-2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6.2662583649859674E-2</v>
      </c>
      <c r="T965" s="93">
        <f>IF('Net zero activities &amp; levers'!$C$12="Off",('Activity data'!AM22*EF!$H53*EF!$H71)*NtoN2O*kgtoGg,IF('Net zero activities &amp; levers'!$C$12="PB",('Activity data'!AM22*EF!$H53*EF!$H71)*NtoN2O*kgtoGg,IF('Net zero activities &amp; levers'!$C$12="MS",('Net zero Activity data'!AM22*EF!$H53*EF!$H71)*NtoN2O*kgtoGg,"ERROR")))</f>
        <v>6.5113427585765701E-2</v>
      </c>
      <c r="U965" s="93">
        <f>IF('Net zero activities &amp; levers'!$C$12="Off",('Activity data'!AN22*EF!$H53*EF!$H71)*NtoN2O*kgtoGg,IF('Net zero activities &amp; levers'!$C$12="PB",('Activity data'!AN22*EF!$H53*EF!$H71)*NtoN2O*kgtoGg,IF('Net zero activities &amp; levers'!$C$12="MS",('Net zero Activity data'!AN22*EF!$H53*EF!$H71)*NtoN2O*kgtoGg,"ERROR")))</f>
        <v>6.6324042430575644E-2</v>
      </c>
      <c r="V965" s="93">
        <f>IF('Net zero activities &amp; levers'!$C$12="Off",('Activity data'!AO22*EF!$H53*EF!$H71)*NtoN2O*kgtoGg,IF('Net zero activities &amp; levers'!$C$12="PB",('Activity data'!AO22*EF!$H53*EF!$H71)*NtoN2O*kgtoGg,IF('Net zero activities &amp; levers'!$C$12="MS",('Net zero Activity data'!AO22*EF!$H53*EF!$H71)*NtoN2O*kgtoGg,"ERROR")))</f>
        <v>6.721179718972102E-2</v>
      </c>
      <c r="W965" s="93">
        <f>IF('Net zero activities &amp; levers'!$C$12="Off",('Activity data'!AP22*EF!$H53*EF!$H71)*NtoN2O*kgtoGg,IF('Net zero activities &amp; levers'!$C$12="PB",('Activity data'!AP22*EF!$H53*EF!$H71)*NtoN2O*kgtoGg,IF('Net zero activities &amp; levers'!$C$12="MS",('Net zero Activity data'!AP22*EF!$H53*EF!$H71)*NtoN2O*kgtoGg,"ERROR")))</f>
        <v>6.8351430563140664E-2</v>
      </c>
      <c r="X965" s="93">
        <f>IF('Net zero activities &amp; levers'!$C$12="Off",('Activity data'!AQ22*EF!$H53*EF!$H71)*NtoN2O*kgtoGg,IF('Net zero activities &amp; levers'!$C$12="PB",('Activity data'!AQ22*EF!$H53*EF!$H71)*NtoN2O*kgtoGg,IF('Net zero activities &amp; levers'!$C$12="MS",('Net zero Activity data'!AQ22*EF!$H53*EF!$H71)*NtoN2O*kgtoGg,"ERROR")))</f>
        <v>6.9814658931880699E-2</v>
      </c>
      <c r="Y965" s="93">
        <f>IF('Net zero activities &amp; levers'!$C$12="Off",('Activity data'!AR22*EF!$H53*EF!$H71)*NtoN2O*kgtoGg,IF('Net zero activities &amp; levers'!$C$12="PB",('Activity data'!AR22*EF!$H53*EF!$H71)*NtoN2O*kgtoGg,IF('Net zero activities &amp; levers'!$C$12="MS",('Net zero Activity data'!AR22*EF!$H53*EF!$H71)*NtoN2O*kgtoGg,"ERROR")))</f>
        <v>7.152953889480422E-2</v>
      </c>
      <c r="Z965" s="93">
        <f>IF('Net zero activities &amp; levers'!$C$12="Off",('Activity data'!AS22*EF!$H53*EF!$H71)*NtoN2O*kgtoGg,IF('Net zero activities &amp; levers'!$C$12="PB",('Activity data'!AS22*EF!$H53*EF!$H71)*NtoN2O*kgtoGg,IF('Net zero activities &amp; levers'!$C$12="MS",('Net zero Activity data'!AS22*EF!$H53*EF!$H71)*NtoN2O*kgtoGg,"ERROR")))</f>
        <v>7.3469403329724778E-2</v>
      </c>
      <c r="AA965" s="93">
        <f>IF('Net zero activities &amp; levers'!$C$12="Off",('Activity data'!AT22*EF!$H53*EF!$H71)*NtoN2O*kgtoGg,IF('Net zero activities &amp; levers'!$C$12="PB",('Activity data'!AT22*EF!$H53*EF!$H71)*NtoN2O*kgtoGg,IF('Net zero activities &amp; levers'!$C$12="MS",('Net zero Activity data'!AT22*EF!$H53*EF!$H71)*NtoN2O*kgtoGg,"ERROR")))</f>
        <v>7.5354340058875438E-2</v>
      </c>
      <c r="AB965" s="93">
        <f>IF('Net zero activities &amp; levers'!$C$12="Off",('Activity data'!AU22*EF!$H53*EF!$H71)*NtoN2O*kgtoGg,IF('Net zero activities &amp; levers'!$C$12="PB",('Activity data'!AU22*EF!$H53*EF!$H71)*NtoN2O*kgtoGg,IF('Net zero activities &amp; levers'!$C$12="MS",('Net zero Activity data'!AU22*EF!$H53*EF!$H71)*NtoN2O*kgtoGg,"ERROR")))</f>
        <v>7.744978624638553E-2</v>
      </c>
      <c r="AC965" s="93">
        <f>IF('Net zero activities &amp; levers'!$C$12="Off",('Activity data'!AV22*EF!$H53*EF!$H71)*NtoN2O*kgtoGg,IF('Net zero activities &amp; levers'!$C$12="PB",('Activity data'!AV22*EF!$H53*EF!$H71)*NtoN2O*kgtoGg,IF('Net zero activities &amp; levers'!$C$12="MS",('Net zero Activity data'!AV22*EF!$H53*EF!$H71)*NtoN2O*kgtoGg,"ERROR")))</f>
        <v>7.9516276184441403E-2</v>
      </c>
      <c r="AD965" s="93">
        <f>IF('Net zero activities &amp; levers'!$C$12="Off",('Activity data'!AW22*EF!$H53*EF!$H71)*NtoN2O*kgtoGg,IF('Net zero activities &amp; levers'!$C$12="PB",('Activity data'!AW22*EF!$H53*EF!$H71)*NtoN2O*kgtoGg,IF('Net zero activities &amp; levers'!$C$12="MS",('Net zero Activity data'!AW22*EF!$H53*EF!$H71)*NtoN2O*kgtoGg,"ERROR")))</f>
        <v>8.2221450670965687E-2</v>
      </c>
      <c r="AE965" s="93">
        <f>IF('Net zero activities &amp; levers'!$C$12="Off",('Activity data'!AX22*EF!$H53*EF!$H71)*NtoN2O*kgtoGg,IF('Net zero activities &amp; levers'!$C$12="PB",('Activity data'!AX22*EF!$H53*EF!$H71)*NtoN2O*kgtoGg,IF('Net zero activities &amp; levers'!$C$12="MS",('Net zero Activity data'!AX22*EF!$H53*EF!$H71)*NtoN2O*kgtoGg,"ERROR")))</f>
        <v>8.5110156975391468E-2</v>
      </c>
      <c r="AF965" s="93">
        <f>IF('Net zero activities &amp; levers'!$C$12="Off",('Activity data'!AY22*EF!$H53*EF!$H71)*NtoN2O*kgtoGg,IF('Net zero activities &amp; levers'!$C$12="PB",('Activity data'!AY22*EF!$H53*EF!$H71)*NtoN2O*kgtoGg,IF('Net zero activities &amp; levers'!$C$12="MS",('Net zero Activity data'!AY22*EF!$H53*EF!$H71)*NtoN2O*kgtoGg,"ERROR")))</f>
        <v>8.8162906401611355E-2</v>
      </c>
      <c r="AG965" s="93">
        <f>IF('Net zero activities &amp; levers'!$C$12="Off",('Activity data'!AZ22*EF!$H53*EF!$H71)*NtoN2O*kgtoGg,IF('Net zero activities &amp; levers'!$C$12="PB",('Activity data'!AZ22*EF!$H53*EF!$H71)*NtoN2O*kgtoGg,IF('Net zero activities &amp; levers'!$C$12="MS",('Net zero Activity data'!AZ22*EF!$H53*EF!$H71)*NtoN2O*kgtoGg,"ERROR")))</f>
        <v>9.1731468510527575E-2</v>
      </c>
      <c r="AH965" s="93">
        <f>IF('Net zero activities &amp; levers'!$C$12="Off",('Activity data'!BA22*EF!$H53*EF!$H71)*NtoN2O*kgtoGg,IF('Net zero activities &amp; levers'!$C$12="PB",('Activity data'!BA22*EF!$H53*EF!$H71)*NtoN2O*kgtoGg,IF('Net zero activities &amp; levers'!$C$12="MS",('Net zero Activity data'!BA22*EF!$H53*EF!$H71)*NtoN2O*kgtoGg,"ERROR")))</f>
        <v>9.5033435296642044E-2</v>
      </c>
      <c r="AI965" s="93">
        <f>IF('Net zero activities &amp; levers'!$C$12="Off",('Activity data'!BB22*EF!$H53*EF!$H71)*NtoN2O*kgtoGg,IF('Net zero activities &amp; levers'!$C$12="PB",('Activity data'!BB22*EF!$H53*EF!$H71)*NtoN2O*kgtoGg,IF('Net zero activities &amp; levers'!$C$12="MS",('Net zero Activity data'!BB22*EF!$H53*EF!$H71)*NtoN2O*kgtoGg,"ERROR")))</f>
        <v>9.8686171415890145E-2</v>
      </c>
      <c r="AJ965" s="93">
        <f>IF('Net zero activities &amp; levers'!$C$12="Off",('Activity data'!BC22*EF!$H53*EF!$H71)*NtoN2O*kgtoGg,IF('Net zero activities &amp; levers'!$C$12="PB",('Activity data'!BC22*EF!$H53*EF!$H71)*NtoN2O*kgtoGg,IF('Net zero activities &amp; levers'!$C$12="MS",('Net zero Activity data'!BC22*EF!$H53*EF!$H71)*NtoN2O*kgtoGg,"ERROR")))</f>
        <v>0.10271638887838552</v>
      </c>
      <c r="AK965" s="93">
        <f>IF('Net zero activities &amp; levers'!$C$12="Off",('Activity data'!BD22*EF!$H53*EF!$H71)*NtoN2O*kgtoGg,IF('Net zero activities &amp; levers'!$C$12="PB",('Activity data'!BD22*EF!$H53*EF!$H71)*NtoN2O*kgtoGg,IF('Net zero activities &amp; levers'!$C$12="MS",('Net zero Activity data'!BD22*EF!$H53*EF!$H71)*NtoN2O*kgtoGg,"ERROR")))</f>
        <v>0.10641073086815458</v>
      </c>
      <c r="AL965" s="93">
        <f>IF('Net zero activities &amp; levers'!$C$12="Off",('Activity data'!BE22*EF!$H53*EF!$H71)*NtoN2O*kgtoGg,IF('Net zero activities &amp; levers'!$C$12="PB",('Activity data'!BE22*EF!$H53*EF!$H71)*NtoN2O*kgtoGg,IF('Net zero activities &amp; levers'!$C$12="MS",('Net zero Activity data'!BE22*EF!$H53*EF!$H71)*NtoN2O*kgtoGg,"ERROR")))</f>
        <v>0.11012643944105664</v>
      </c>
      <c r="AM965" s="93">
        <f>IF('Net zero activities &amp; levers'!$C$12="Off",('Activity data'!BF22*EF!$H53*EF!$H71)*NtoN2O*kgtoGg,IF('Net zero activities &amp; levers'!$C$12="PB",('Activity data'!BF22*EF!$H53*EF!$H71)*NtoN2O*kgtoGg,IF('Net zero activities &amp; levers'!$C$12="MS",('Net zero Activity data'!BF22*EF!$H53*EF!$H71)*NtoN2O*kgtoGg,"ERROR")))</f>
        <v>0.11387645593048562</v>
      </c>
      <c r="AN965" s="93">
        <f>IF('Net zero activities &amp; levers'!$C$12="Off",('Activity data'!BG22*EF!$H53*EF!$H71)*NtoN2O*kgtoGg,IF('Net zero activities &amp; levers'!$C$12="PB",('Activity data'!BG22*EF!$H53*EF!$H71)*NtoN2O*kgtoGg,IF('Net zero activities &amp; levers'!$C$12="MS",('Net zero Activity data'!BG22*EF!$H53*EF!$H71)*NtoN2O*kgtoGg,"ERROR")))</f>
        <v>0.11794507301011529</v>
      </c>
      <c r="AO965" s="93">
        <f>IF('Net zero activities &amp; levers'!$C$12="Off",('Activity data'!BH22*EF!$H53*EF!$H71)*NtoN2O*kgtoGg,IF('Net zero activities &amp; levers'!$C$12="PB",('Activity data'!BH22*EF!$H53*EF!$H71)*NtoN2O*kgtoGg,IF('Net zero activities &amp; levers'!$C$12="MS",('Net zero Activity data'!BH22*EF!$H53*EF!$H71)*NtoN2O*kgtoGg,"ERROR")))</f>
        <v>0.12176979246156994</v>
      </c>
      <c r="AP965" s="93">
        <f>IF('Net zero activities &amp; levers'!$C$12="Off",('Activity data'!BI22*EF!$H53*EF!$H71)*NtoN2O*kgtoGg,IF('Net zero activities &amp; levers'!$C$12="PB",('Activity data'!BI22*EF!$H53*EF!$H71)*NtoN2O*kgtoGg,IF('Net zero activities &amp; levers'!$C$12="MS",('Net zero Activity data'!BI22*EF!$H53*EF!$H71)*NtoN2O*kgtoGg,"ERROR")))</f>
        <v>0.12571583068378467</v>
      </c>
      <c r="AQ965" s="93">
        <f>IF('Net zero activities &amp; levers'!$C$12="Off",('Activity data'!BJ22*EF!$H53*EF!$H71)*NtoN2O*kgtoGg,IF('Net zero activities &amp; levers'!$C$12="PB",('Activity data'!BJ22*EF!$H53*EF!$H71)*NtoN2O*kgtoGg,IF('Net zero activities &amp; levers'!$C$12="MS",('Net zero Activity data'!BJ22*EF!$H53*EF!$H71)*NtoN2O*kgtoGg,"ERROR")))</f>
        <v>0.1298019765957398</v>
      </c>
      <c r="AR965" s="93">
        <f>IF('Net zero activities &amp; levers'!$C$12="Off",('Activity data'!BK22*EF!$H53*EF!$H71)*NtoN2O*kgtoGg,IF('Net zero activities &amp; levers'!$C$12="PB",('Activity data'!BK22*EF!$H53*EF!$H71)*NtoN2O*kgtoGg,IF('Net zero activities &amp; levers'!$C$12="MS",('Net zero Activity data'!BK22*EF!$H53*EF!$H71)*NtoN2O*kgtoGg,"ERROR")))</f>
        <v>0.13404772066906803</v>
      </c>
      <c r="AS965" s="93">
        <f>IF('Net zero activities &amp; levers'!$C$12="Off",('Activity data'!BL22*EF!$H53*EF!$H71)*NtoN2O*kgtoGg,IF('Net zero activities &amp; levers'!$C$12="PB",('Activity data'!BL22*EF!$H53*EF!$H71)*NtoN2O*kgtoGg,IF('Net zero activities &amp; levers'!$C$12="MS",('Net zero Activity data'!BL22*EF!$H53*EF!$H71)*NtoN2O*kgtoGg,"ERROR")))</f>
        <v>0.13837604539416143</v>
      </c>
      <c r="AT965" s="93">
        <f>IF('Net zero activities &amp; levers'!$C$12="Off",('Activity data'!BM22*EF!$H53*EF!$H71)*NtoN2O*kgtoGg,IF('Net zero activities &amp; levers'!$C$12="PB",('Activity data'!BM22*EF!$H53*EF!$H71)*NtoN2O*kgtoGg,IF('Net zero activities &amp; levers'!$C$12="MS",('Net zero Activity data'!BM22*EF!$H53*EF!$H71)*NtoN2O*kgtoGg,"ERROR")))</f>
        <v>0.1384566076883493</v>
      </c>
      <c r="AU965" s="93">
        <f>IF('Net zero activities &amp; levers'!$C$12="Off",('Activity data'!BN22*EF!$H53*EF!$H71)*NtoN2O*kgtoGg,IF('Net zero activities &amp; levers'!$C$12="PB",('Activity data'!BN22*EF!$H53*EF!$H71)*NtoN2O*kgtoGg,IF('Net zero activities &amp; levers'!$C$12="MS",('Net zero Activity data'!BN22*EF!$H53*EF!$H71)*NtoN2O*kgtoGg,"ERROR")))</f>
        <v>0.13789178400551355</v>
      </c>
      <c r="AV965" s="93">
        <f>IF('Net zero activities &amp; levers'!$C$12="Off",('Activity data'!BO22*EF!$H53*EF!$H71)*NtoN2O*kgtoGg,IF('Net zero activities &amp; levers'!$C$12="PB",('Activity data'!BO22*EF!$H53*EF!$H71)*NtoN2O*kgtoGg,IF('Net zero activities &amp; levers'!$C$12="MS",('Net zero Activity data'!BO22*EF!$H53*EF!$H71)*NtoN2O*kgtoGg,"ERROR")))</f>
        <v>0.13752412829636981</v>
      </c>
      <c r="AW965" s="93">
        <f>IF('Net zero activities &amp; levers'!$C$12="Off",('Activity data'!BP22*EF!$H53*EF!$H71)*NtoN2O*kgtoGg,IF('Net zero activities &amp; levers'!$C$12="PB",('Activity data'!BP22*EF!$H53*EF!$H71)*NtoN2O*kgtoGg,IF('Net zero activities &amp; levers'!$C$12="MS",('Net zero Activity data'!BP22*EF!$H53*EF!$H71)*NtoN2O*kgtoGg,"ERROR")))</f>
        <v>0.13696568259591657</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6.6033099204763355</v>
      </c>
      <c r="U966" s="22">
        <f t="shared" si="339"/>
        <v>6.6015814291429846</v>
      </c>
      <c r="V966" s="22">
        <f t="shared" si="339"/>
        <v>6.6004302883480781</v>
      </c>
      <c r="W966" s="22">
        <f t="shared" si="339"/>
        <v>6.5994333251476958</v>
      </c>
      <c r="X966" s="22">
        <f t="shared" si="339"/>
        <v>6.5983312324657941</v>
      </c>
      <c r="Y966" s="22">
        <f t="shared" si="339"/>
        <v>6.5970938088638196</v>
      </c>
      <c r="Z966" s="22">
        <f t="shared" si="339"/>
        <v>6.5958022711116762</v>
      </c>
      <c r="AA966" s="22">
        <f t="shared" si="339"/>
        <v>6.5944237811394926</v>
      </c>
      <c r="AB966" s="22">
        <f t="shared" si="339"/>
        <v>6.5930816986052285</v>
      </c>
      <c r="AC966" s="22">
        <f t="shared" si="339"/>
        <v>6.5916618135661622</v>
      </c>
      <c r="AD966" s="22">
        <f t="shared" si="339"/>
        <v>6.5902678805818455</v>
      </c>
      <c r="AE966" s="22">
        <f t="shared" si="339"/>
        <v>6.5886559093377075</v>
      </c>
      <c r="AF966" s="22">
        <f t="shared" si="339"/>
        <v>6.5869872877506541</v>
      </c>
      <c r="AG966" s="22">
        <f t="shared" si="339"/>
        <v>6.5852727991652529</v>
      </c>
      <c r="AH966" s="22">
        <f t="shared" si="339"/>
        <v>6.5833751540091709</v>
      </c>
      <c r="AI966" s="22">
        <f t="shared" si="339"/>
        <v>6.5816098395690394</v>
      </c>
      <c r="AJ966" s="22">
        <f t="shared" si="339"/>
        <v>6.5797638880913212</v>
      </c>
      <c r="AK966" s="22">
        <f t="shared" si="339"/>
        <v>6.5778024658613186</v>
      </c>
      <c r="AL966" s="22">
        <f t="shared" si="339"/>
        <v>6.5759967371619705</v>
      </c>
      <c r="AM966" s="22">
        <f t="shared" si="339"/>
        <v>6.5742092862125618</v>
      </c>
      <c r="AN966" s="22">
        <f t="shared" si="339"/>
        <v>6.572435192444595</v>
      </c>
      <c r="AO966" s="22">
        <f t="shared" si="339"/>
        <v>6.5705997240052723</v>
      </c>
      <c r="AP966" s="22">
        <f t="shared" si="339"/>
        <v>6.5688763640687018</v>
      </c>
      <c r="AQ966" s="22">
        <f t="shared" si="339"/>
        <v>6.5671358006629958</v>
      </c>
      <c r="AR966" s="22">
        <f t="shared" si="339"/>
        <v>6.5653731541106506</v>
      </c>
      <c r="AS966" s="22">
        <f t="shared" si="339"/>
        <v>6.5635837085441313</v>
      </c>
      <c r="AT966" s="22">
        <f t="shared" si="339"/>
        <v>6.561817680487712</v>
      </c>
      <c r="AU966" s="22">
        <f t="shared" si="339"/>
        <v>6.5614399445608402</v>
      </c>
      <c r="AV966" s="22">
        <f t="shared" si="339"/>
        <v>6.5612746151081058</v>
      </c>
      <c r="AW966" s="22">
        <f t="shared" si="339"/>
        <v>6.5610489958991902</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4.3581845475143821E-2</v>
      </c>
      <c r="U967" s="94">
        <f>IF('Net zero activities &amp; levers'!$C$12="Off",'Activity data'!AN48*ttokg*ONEF*NtoN2O*kgtoGg,IF('Net zero activities &amp; levers'!$C$12="PB",'Activity data'!AN48*ttokg*ONEF*NtoN2O*kgtoGg,IF('Net zero activities &amp; levers'!$C$12="MS",'Net zero Activity data'!AN48*ttokg*ONEF*NtoN2O*kgtoGg,"ERROR")))</f>
        <v>4.3570437432343706E-2</v>
      </c>
      <c r="V967" s="94">
        <f>IF('Net zero activities &amp; levers'!$C$12="Off",'Activity data'!AO48*ttokg*ONEF*NtoN2O*kgtoGg,IF('Net zero activities &amp; levers'!$C$12="PB",'Activity data'!AO48*ttokg*ONEF*NtoN2O*kgtoGg,IF('Net zero activities &amp; levers'!$C$12="MS",'Net zero Activity data'!AO48*ttokg*ONEF*NtoN2O*kgtoGg,"ERROR")))</f>
        <v>4.3562839903097318E-2</v>
      </c>
      <c r="W967" s="94">
        <f>IF('Net zero activities &amp; levers'!$C$12="Off",'Activity data'!AP48*ttokg*ONEF*NtoN2O*kgtoGg,IF('Net zero activities &amp; levers'!$C$12="PB",'Activity data'!AP48*ttokg*ONEF*NtoN2O*kgtoGg,IF('Net zero activities &amp; levers'!$C$12="MS",'Net zero Activity data'!AP48*ttokg*ONEF*NtoN2O*kgtoGg,"ERROR")))</f>
        <v>4.3556259945974792E-2</v>
      </c>
      <c r="X967" s="94">
        <f>IF('Net zero activities &amp; levers'!$C$12="Off",'Activity data'!AQ48*ttokg*ONEF*NtoN2O*kgtoGg,IF('Net zero activities &amp; levers'!$C$12="PB",'Activity data'!AQ48*ttokg*ONEF*NtoN2O*kgtoGg,IF('Net zero activities &amp; levers'!$C$12="MS",'Net zero Activity data'!AQ48*ttokg*ONEF*NtoN2O*kgtoGg,"ERROR")))</f>
        <v>4.3548986134274249E-2</v>
      </c>
      <c r="Y967" s="94">
        <f>IF('Net zero activities &amp; levers'!$C$12="Off",'Activity data'!AR48*ttokg*ONEF*NtoN2O*kgtoGg,IF('Net zero activities &amp; levers'!$C$12="PB",'Activity data'!AR48*ttokg*ONEF*NtoN2O*kgtoGg,IF('Net zero activities &amp; levers'!$C$12="MS",'Net zero Activity data'!AR48*ttokg*ONEF*NtoN2O*kgtoGg,"ERROR")))</f>
        <v>4.3540819138501219E-2</v>
      </c>
      <c r="Z967" s="94">
        <f>IF('Net zero activities &amp; levers'!$C$12="Off",'Activity data'!AS48*ttokg*ONEF*NtoN2O*kgtoGg,IF('Net zero activities &amp; levers'!$C$12="PB",'Activity data'!AS48*ttokg*ONEF*NtoN2O*kgtoGg,IF('Net zero activities &amp; levers'!$C$12="MS",'Net zero Activity data'!AS48*ttokg*ONEF*NtoN2O*kgtoGg,"ERROR")))</f>
        <v>4.3532294989337063E-2</v>
      </c>
      <c r="AA967" s="94">
        <f>IF('Net zero activities &amp; levers'!$C$12="Off",'Activity data'!AT48*ttokg*ONEF*NtoN2O*kgtoGg,IF('Net zero activities &amp; levers'!$C$12="PB",'Activity data'!AT48*ttokg*ONEF*NtoN2O*kgtoGg,IF('Net zero activities &amp; levers'!$C$12="MS",'Net zero Activity data'!AT48*ttokg*ONEF*NtoN2O*kgtoGg,"ERROR")))</f>
        <v>4.3523196955520663E-2</v>
      </c>
      <c r="AB967" s="94">
        <f>IF('Net zero activities &amp; levers'!$C$12="Off",'Activity data'!AU48*ttokg*ONEF*NtoN2O*kgtoGg,IF('Net zero activities &amp; levers'!$C$12="PB",'Activity data'!AU48*ttokg*ONEF*NtoN2O*kgtoGg,IF('Net zero activities &amp; levers'!$C$12="MS",'Net zero Activity data'!AU48*ttokg*ONEF*NtoN2O*kgtoGg,"ERROR")))</f>
        <v>4.3514339210794527E-2</v>
      </c>
      <c r="AC967" s="94">
        <f>IF('Net zero activities &amp; levers'!$C$12="Off",'Activity data'!AV48*ttokg*ONEF*NtoN2O*kgtoGg,IF('Net zero activities &amp; levers'!$C$12="PB",'Activity data'!AV48*ttokg*ONEF*NtoN2O*kgtoGg,IF('Net zero activities &amp; levers'!$C$12="MS",'Net zero Activity data'!AV48*ttokg*ONEF*NtoN2O*kgtoGg,"ERROR")))</f>
        <v>4.3504967969536679E-2</v>
      </c>
      <c r="AD967" s="94">
        <f>IF('Net zero activities &amp; levers'!$C$12="Off",'Activity data'!AW48*ttokg*ONEF*NtoN2O*kgtoGg,IF('Net zero activities &amp; levers'!$C$12="PB",'Activity data'!AW48*ttokg*ONEF*NtoN2O*kgtoGg,IF('Net zero activities &amp; levers'!$C$12="MS",'Net zero Activity data'!AW48*ttokg*ONEF*NtoN2O*kgtoGg,"ERROR")))</f>
        <v>4.3495768011840193E-2</v>
      </c>
      <c r="AE967" s="94">
        <f>IF('Net zero activities &amp; levers'!$C$12="Off",'Activity data'!AX48*ttokg*ONEF*NtoN2O*kgtoGg,IF('Net zero activities &amp; levers'!$C$12="PB",'Activity data'!AX48*ttokg*ONEF*NtoN2O*kgtoGg,IF('Net zero activities &amp; levers'!$C$12="MS",'Net zero Activity data'!AX48*ttokg*ONEF*NtoN2O*kgtoGg,"ERROR")))</f>
        <v>4.3485129001628875E-2</v>
      </c>
      <c r="AF967" s="94">
        <f>IF('Net zero activities &amp; levers'!$C$12="Off",'Activity data'!AY48*ttokg*ONEF*NtoN2O*kgtoGg,IF('Net zero activities &amp; levers'!$C$12="PB",'Activity data'!AY48*ttokg*ONEF*NtoN2O*kgtoGg,IF('Net zero activities &amp; levers'!$C$12="MS",'Net zero Activity data'!AY48*ttokg*ONEF*NtoN2O*kgtoGg,"ERROR")))</f>
        <v>4.3474116099154338E-2</v>
      </c>
      <c r="AG967" s="94">
        <f>IF('Net zero activities &amp; levers'!$C$12="Off",'Activity data'!AZ48*ttokg*ONEF*NtoN2O*kgtoGg,IF('Net zero activities &amp; levers'!$C$12="PB",'Activity data'!AZ48*ttokg*ONEF*NtoN2O*kgtoGg,IF('Net zero activities &amp; levers'!$C$12="MS",'Net zero Activity data'!AZ48*ttokg*ONEF*NtoN2O*kgtoGg,"ERROR")))</f>
        <v>4.3462800474490679E-2</v>
      </c>
      <c r="AH967" s="94">
        <f>IF('Net zero activities &amp; levers'!$C$12="Off",'Activity data'!BA48*ttokg*ONEF*NtoN2O*kgtoGg,IF('Net zero activities &amp; levers'!$C$12="PB",'Activity data'!BA48*ttokg*ONEF*NtoN2O*kgtoGg,IF('Net zero activities &amp; levers'!$C$12="MS",'Net zero Activity data'!BA48*ttokg*ONEF*NtoN2O*kgtoGg,"ERROR")))</f>
        <v>4.345027601646053E-2</v>
      </c>
      <c r="AI967" s="94">
        <f>IF('Net zero activities &amp; levers'!$C$12="Off",'Activity data'!BB48*ttokg*ONEF*NtoN2O*kgtoGg,IF('Net zero activities &amp; levers'!$C$12="PB",'Activity data'!BB48*ttokg*ONEF*NtoN2O*kgtoGg,IF('Net zero activities &amp; levers'!$C$12="MS",'Net zero Activity data'!BB48*ttokg*ONEF*NtoN2O*kgtoGg,"ERROR")))</f>
        <v>4.3438624941155669E-2</v>
      </c>
      <c r="AJ967" s="94">
        <f>IF('Net zero activities &amp; levers'!$C$12="Off",'Activity data'!BC48*ttokg*ONEF*NtoN2O*kgtoGg,IF('Net zero activities &amp; levers'!$C$12="PB",'Activity data'!BC48*ttokg*ONEF*NtoN2O*kgtoGg,IF('Net zero activities &amp; levers'!$C$12="MS",'Net zero Activity data'!BC48*ttokg*ONEF*NtoN2O*kgtoGg,"ERROR")))</f>
        <v>4.3426441661402734E-2</v>
      </c>
      <c r="AK967" s="94">
        <f>IF('Net zero activities &amp; levers'!$C$12="Off",'Activity data'!BD48*ttokg*ONEF*NtoN2O*kgtoGg,IF('Net zero activities &amp; levers'!$C$12="PB",'Activity data'!BD48*ttokg*ONEF*NtoN2O*kgtoGg,IF('Net zero activities &amp; levers'!$C$12="MS",'Net zero Activity data'!BD48*ttokg*ONEF*NtoN2O*kgtoGg,"ERROR")))</f>
        <v>4.3413496274684708E-2</v>
      </c>
      <c r="AL967" s="94">
        <f>IF('Net zero activities &amp; levers'!$C$12="Off",'Activity data'!BE48*ttokg*ONEF*NtoN2O*kgtoGg,IF('Net zero activities &amp; levers'!$C$12="PB",'Activity data'!BE48*ttokg*ONEF*NtoN2O*kgtoGg,IF('Net zero activities &amp; levers'!$C$12="MS",'Net zero Activity data'!BE48*ttokg*ONEF*NtoN2O*kgtoGg,"ERROR")))</f>
        <v>4.3401578465269014E-2</v>
      </c>
      <c r="AM967" s="94">
        <f>IF('Net zero activities &amp; levers'!$C$12="Off",'Activity data'!BF48*ttokg*ONEF*NtoN2O*kgtoGg,IF('Net zero activities &amp; levers'!$C$12="PB",'Activity data'!BF48*ttokg*ONEF*NtoN2O*kgtoGg,IF('Net zero activities &amp; levers'!$C$12="MS",'Net zero Activity data'!BF48*ttokg*ONEF*NtoN2O*kgtoGg,"ERROR")))</f>
        <v>4.3389781289002914E-2</v>
      </c>
      <c r="AN967" s="94">
        <f>IF('Net zero activities &amp; levers'!$C$12="Off",'Activity data'!BG48*ttokg*ONEF*NtoN2O*kgtoGg,IF('Net zero activities &amp; levers'!$C$12="PB",'Activity data'!BG48*ttokg*ONEF*NtoN2O*kgtoGg,IF('Net zero activities &amp; levers'!$C$12="MS",'Net zero Activity data'!BG48*ttokg*ONEF*NtoN2O*kgtoGg,"ERROR")))</f>
        <v>4.3378072270134328E-2</v>
      </c>
      <c r="AO967" s="94">
        <f>IF('Net zero activities &amp; levers'!$C$12="Off",'Activity data'!BH48*ttokg*ONEF*NtoN2O*kgtoGg,IF('Net zero activities &amp; levers'!$C$12="PB",'Activity data'!BH48*ttokg*ONEF*NtoN2O*kgtoGg,IF('Net zero activities &amp; levers'!$C$12="MS",'Net zero Activity data'!BH48*ttokg*ONEF*NtoN2O*kgtoGg,"ERROR")))</f>
        <v>4.3365958178434805E-2</v>
      </c>
      <c r="AP967" s="94">
        <f>IF('Net zero activities &amp; levers'!$C$12="Off",'Activity data'!BI48*ttokg*ONEF*NtoN2O*kgtoGg,IF('Net zero activities &amp; levers'!$C$12="PB",'Activity data'!BI48*ttokg*ONEF*NtoN2O*kgtoGg,IF('Net zero activities &amp; levers'!$C$12="MS",'Net zero Activity data'!BI48*ttokg*ONEF*NtoN2O*kgtoGg,"ERROR")))</f>
        <v>4.3354584002853441E-2</v>
      </c>
      <c r="AQ967" s="94">
        <f>IF('Net zero activities &amp; levers'!$C$12="Off",'Activity data'!BJ48*ttokg*ONEF*NtoN2O*kgtoGg,IF('Net zero activities &amp; levers'!$C$12="PB",'Activity data'!BJ48*ttokg*ONEF*NtoN2O*kgtoGg,IF('Net zero activities &amp; levers'!$C$12="MS",'Net zero Activity data'!BJ48*ttokg*ONEF*NtoN2O*kgtoGg,"ERROR")))</f>
        <v>4.3343096284375784E-2</v>
      </c>
      <c r="AR967" s="94">
        <f>IF('Net zero activities &amp; levers'!$C$12="Off",'Activity data'!BK48*ttokg*ONEF*NtoN2O*kgtoGg,IF('Net zero activities &amp; levers'!$C$12="PB",'Activity data'!BK48*ttokg*ONEF*NtoN2O*kgtoGg,IF('Net zero activities &amp; levers'!$C$12="MS",'Net zero Activity data'!BK48*ttokg*ONEF*NtoN2O*kgtoGg,"ERROR")))</f>
        <v>4.3331462817130295E-2</v>
      </c>
      <c r="AS967" s="94">
        <f>IF('Net zero activities &amp; levers'!$C$12="Off",'Activity data'!BL48*ttokg*ONEF*NtoN2O*kgtoGg,IF('Net zero activities &amp; levers'!$C$12="PB",'Activity data'!BL48*ttokg*ONEF*NtoN2O*kgtoGg,IF('Net zero activities &amp; levers'!$C$12="MS",'Net zero Activity data'!BL48*ttokg*ONEF*NtoN2O*kgtoGg,"ERROR")))</f>
        <v>4.3319652476391288E-2</v>
      </c>
      <c r="AT967" s="94">
        <f>IF('Net zero activities &amp; levers'!$C$12="Off",'Activity data'!BM48*ttokg*ONEF*NtoN2O*kgtoGg,IF('Net zero activities &amp; levers'!$C$12="PB",'Activity data'!BM48*ttokg*ONEF*NtoN2O*kgtoGg,IF('Net zero activities &amp; levers'!$C$12="MS",'Net zero Activity data'!BM48*ttokg*ONEF*NtoN2O*kgtoGg,"ERROR")))</f>
        <v>4.3307996691218917E-2</v>
      </c>
      <c r="AU967" s="94">
        <f>IF('Net zero activities &amp; levers'!$C$12="Off",'Activity data'!BN48*ttokg*ONEF*NtoN2O*kgtoGg,IF('Net zero activities &amp; levers'!$C$12="PB",'Activity data'!BN48*ttokg*ONEF*NtoN2O*kgtoGg,IF('Net zero activities &amp; levers'!$C$12="MS",'Net zero Activity data'!BN48*ttokg*ONEF*NtoN2O*kgtoGg,"ERROR")))</f>
        <v>4.3305503634101551E-2</v>
      </c>
      <c r="AV967" s="94">
        <f>IF('Net zero activities &amp; levers'!$C$12="Off",'Activity data'!BO48*ttokg*ONEF*NtoN2O*kgtoGg,IF('Net zero activities &amp; levers'!$C$12="PB",'Activity data'!BO48*ttokg*ONEF*NtoN2O*kgtoGg,IF('Net zero activities &amp; levers'!$C$12="MS",'Net zero Activity data'!BO48*ttokg*ONEF*NtoN2O*kgtoGg,"ERROR")))</f>
        <v>4.3304412459713511E-2</v>
      </c>
      <c r="AW967" s="94">
        <f>IF('Net zero activities &amp; levers'!$C$12="Off",'Activity data'!BP48*ttokg*ONEF*NtoN2O*kgtoGg,IF('Net zero activities &amp; levers'!$C$12="PB",'Activity data'!BP48*ttokg*ONEF*NtoN2O*kgtoGg,IF('Net zero activities &amp; levers'!$C$12="MS",'Net zero Activity data'!BP48*ttokg*ONEF*NtoN2O*kgtoGg,"ERROR")))</f>
        <v>4.3302923372934662E-2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2.9729846063632794</v>
      </c>
      <c r="U968" s="22">
        <f t="shared" si="340"/>
        <v>2.9858888092104952</v>
      </c>
      <c r="V968" s="22">
        <f t="shared" si="340"/>
        <v>2.994482751243384</v>
      </c>
      <c r="W968" s="22">
        <f t="shared" si="340"/>
        <v>3.0019256669935159</v>
      </c>
      <c r="X968" s="22">
        <f t="shared" si="340"/>
        <v>3.0101534360596802</v>
      </c>
      <c r="Y968" s="22">
        <f t="shared" si="340"/>
        <v>3.0193915299162803</v>
      </c>
      <c r="Z968" s="22">
        <f t="shared" si="340"/>
        <v>3.0290336176820278</v>
      </c>
      <c r="AA968" s="22">
        <f t="shared" si="340"/>
        <v>3.0393248548324077</v>
      </c>
      <c r="AB968" s="22">
        <f t="shared" si="340"/>
        <v>3.0493442890787299</v>
      </c>
      <c r="AC968" s="22">
        <f t="shared" si="340"/>
        <v>3.0599445647123478</v>
      </c>
      <c r="AD968" s="22">
        <f t="shared" si="340"/>
        <v>3.0703510930171154</v>
      </c>
      <c r="AE968" s="22">
        <f t="shared" si="340"/>
        <v>3.0823854049727974</v>
      </c>
      <c r="AF968" s="22">
        <f t="shared" si="340"/>
        <v>3.0948426450058308</v>
      </c>
      <c r="AG968" s="22">
        <f t="shared" si="340"/>
        <v>3.1076423091165886</v>
      </c>
      <c r="AH968" s="22">
        <f t="shared" si="340"/>
        <v>3.1218093445848312</v>
      </c>
      <c r="AI968" s="22">
        <f t="shared" si="340"/>
        <v>3.1349884535482624</v>
      </c>
      <c r="AJ968" s="22">
        <f t="shared" si="340"/>
        <v>3.1487695653507739</v>
      </c>
      <c r="AK968" s="22">
        <f t="shared" si="340"/>
        <v>3.1634127341284399</v>
      </c>
      <c r="AL968" s="22">
        <f t="shared" si="340"/>
        <v>3.1768935592698964</v>
      </c>
      <c r="AM968" s="22">
        <f t="shared" si="340"/>
        <v>3.1902379302745891</v>
      </c>
      <c r="AN968" s="22">
        <f t="shared" si="340"/>
        <v>3.2034825820758996</v>
      </c>
      <c r="AO968" s="22">
        <f t="shared" si="340"/>
        <v>3.2171854318407167</v>
      </c>
      <c r="AP968" s="22">
        <f t="shared" si="340"/>
        <v>3.2300513257975854</v>
      </c>
      <c r="AQ968" s="22">
        <f t="shared" si="340"/>
        <v>3.2430456537541659</v>
      </c>
      <c r="AR968" s="22">
        <f t="shared" si="340"/>
        <v>3.2562048453685835</v>
      </c>
      <c r="AS968" s="22">
        <f t="shared" si="340"/>
        <v>3.2695641073613104</v>
      </c>
      <c r="AT968" s="22">
        <f t="shared" si="340"/>
        <v>3.2827485438893933</v>
      </c>
      <c r="AU968" s="22">
        <f t="shared" si="340"/>
        <v>3.2855685644061317</v>
      </c>
      <c r="AV968" s="22">
        <f t="shared" si="340"/>
        <v>3.2868028458592806</v>
      </c>
      <c r="AW968" s="22">
        <f t="shared" si="340"/>
        <v>3.2884872257470485</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0.32109186851981386</v>
      </c>
      <c r="T969" s="22">
        <f t="shared" si="341"/>
        <v>0.32450762661843541</v>
      </c>
      <c r="U969" s="22">
        <f t="shared" si="341"/>
        <v>0.32671293606933899</v>
      </c>
      <c r="V969" s="22">
        <f t="shared" si="341"/>
        <v>0.3286444924472629</v>
      </c>
      <c r="W969" s="22">
        <f t="shared" si="341"/>
        <v>0.33089544480926375</v>
      </c>
      <c r="X969" s="22">
        <f t="shared" si="341"/>
        <v>0.33354086202632599</v>
      </c>
      <c r="Y969" s="22">
        <f t="shared" si="341"/>
        <v>0.33618321131540696</v>
      </c>
      <c r="Z969" s="22">
        <f t="shared" si="341"/>
        <v>0.33911396218549422</v>
      </c>
      <c r="AA969" s="22">
        <f t="shared" si="341"/>
        <v>0.34203744019693921</v>
      </c>
      <c r="AB969" s="22">
        <f t="shared" si="341"/>
        <v>0.34523249396562056</v>
      </c>
      <c r="AC969" s="22">
        <f t="shared" si="341"/>
        <v>0.34844483048781344</v>
      </c>
      <c r="AD969" s="22">
        <f t="shared" si="341"/>
        <v>0.35212356988162091</v>
      </c>
      <c r="AE969" s="22">
        <f t="shared" si="341"/>
        <v>0.35604471124137788</v>
      </c>
      <c r="AF969" s="22">
        <f t="shared" si="341"/>
        <v>0.36018752070955157</v>
      </c>
      <c r="AG969" s="22">
        <f t="shared" si="341"/>
        <v>0.36493026610070783</v>
      </c>
      <c r="AH969" s="22">
        <f t="shared" si="341"/>
        <v>0.36943270164140701</v>
      </c>
      <c r="AI969" s="22">
        <f t="shared" si="341"/>
        <v>0.37411211339943246</v>
      </c>
      <c r="AJ969" s="22">
        <f t="shared" si="341"/>
        <v>0.37924380129659491</v>
      </c>
      <c r="AK969" s="22">
        <f t="shared" si="341"/>
        <v>0.38405465079467876</v>
      </c>
      <c r="AL969" s="22">
        <f t="shared" si="341"/>
        <v>0.38892994169237471</v>
      </c>
      <c r="AM969" s="22">
        <f t="shared" si="341"/>
        <v>0.39388299479692029</v>
      </c>
      <c r="AN969" s="22">
        <f t="shared" si="341"/>
        <v>0.39899469569302537</v>
      </c>
      <c r="AO969" s="22">
        <f t="shared" si="341"/>
        <v>0.40387757253852202</v>
      </c>
      <c r="AP969" s="22">
        <f t="shared" si="341"/>
        <v>0.40893063326779094</v>
      </c>
      <c r="AQ969" s="22">
        <f t="shared" si="341"/>
        <v>0.41417475515565388</v>
      </c>
      <c r="AR969" s="22">
        <f t="shared" si="341"/>
        <v>0.41963181941080846</v>
      </c>
      <c r="AS969" s="22">
        <f t="shared" si="341"/>
        <v>0.42498476263894219</v>
      </c>
      <c r="AT969" s="22">
        <f t="shared" si="341"/>
        <v>0.42565479043680976</v>
      </c>
      <c r="AU969" s="22">
        <f t="shared" si="341"/>
        <v>0.42561916614602696</v>
      </c>
      <c r="AV969" s="22">
        <f t="shared" si="341"/>
        <v>0.42581274064971009</v>
      </c>
      <c r="AW969" s="22">
        <f t="shared" si="341"/>
        <v>0.42580283623699361</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0.93886323614541067</v>
      </c>
      <c r="T970" s="22">
        <f t="shared" si="342"/>
        <v>0.94885081296305251</v>
      </c>
      <c r="U970" s="22">
        <f t="shared" si="342"/>
        <v>0.95529907332330999</v>
      </c>
      <c r="V970" s="22">
        <f t="shared" si="342"/>
        <v>0.96094688770159009</v>
      </c>
      <c r="W970" s="22">
        <f t="shared" si="342"/>
        <v>0.96752860659948492</v>
      </c>
      <c r="X970" s="22">
        <f t="shared" si="342"/>
        <v>0.97526372920104831</v>
      </c>
      <c r="Y970" s="22">
        <f t="shared" si="342"/>
        <v>0.98298988127088816</v>
      </c>
      <c r="Z970" s="22">
        <f t="shared" si="342"/>
        <v>0.99155931113191342</v>
      </c>
      <c r="AA970" s="22">
        <f t="shared" si="341"/>
        <v>1.0001074753668973</v>
      </c>
      <c r="AB970" s="22">
        <f t="shared" si="341"/>
        <v>1.0094497191762815</v>
      </c>
      <c r="AC970" s="22">
        <f t="shared" si="341"/>
        <v>1.0188424972516561</v>
      </c>
      <c r="AD970" s="22">
        <f t="shared" si="341"/>
        <v>1.0295990236879293</v>
      </c>
      <c r="AE970" s="22">
        <f t="shared" si="341"/>
        <v>1.0410643263858015</v>
      </c>
      <c r="AF970" s="22">
        <f t="shared" si="341"/>
        <v>1.0531777801520197</v>
      </c>
      <c r="AG970" s="22">
        <f t="shared" si="341"/>
        <v>1.0670454290173785</v>
      </c>
      <c r="AH970" s="22">
        <f t="shared" si="341"/>
        <v>1.0802104189056734</v>
      </c>
      <c r="AI970" s="22">
        <f t="shared" si="341"/>
        <v>1.0938928820793723</v>
      </c>
      <c r="AJ970" s="22">
        <f t="shared" si="341"/>
        <v>1.1088977874612125</v>
      </c>
      <c r="AK970" s="22">
        <f t="shared" si="341"/>
        <v>1.1229645707441436</v>
      </c>
      <c r="AL970" s="22">
        <f t="shared" si="341"/>
        <v>1.1372197787955385</v>
      </c>
      <c r="AM970" s="22">
        <f t="shared" si="341"/>
        <v>1.1517023612663144</v>
      </c>
      <c r="AN970" s="22">
        <f t="shared" si="341"/>
        <v>1.1666488252414009</v>
      </c>
      <c r="AO970" s="22">
        <f t="shared" si="341"/>
        <v>1.1809262143823829</v>
      </c>
      <c r="AP970" s="22">
        <f t="shared" si="341"/>
        <v>1.1957012162240381</v>
      </c>
      <c r="AQ970" s="22">
        <f t="shared" si="341"/>
        <v>1.2110348753075793</v>
      </c>
      <c r="AR970" s="22">
        <f t="shared" si="341"/>
        <v>1.2269911716475213</v>
      </c>
      <c r="AS970" s="22">
        <f t="shared" si="341"/>
        <v>1.2426430211485251</v>
      </c>
      <c r="AT970" s="22">
        <f t="shared" si="341"/>
        <v>1.244602162840631</v>
      </c>
      <c r="AU970" s="22">
        <f t="shared" si="341"/>
        <v>1.2444979984558897</v>
      </c>
      <c r="AV970" s="22">
        <f t="shared" si="341"/>
        <v>1.2450640046453363</v>
      </c>
      <c r="AW970" s="22">
        <f t="shared" si="341"/>
        <v>1.2450350444321179</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5.022388946097886E-2</v>
      </c>
      <c r="T971" s="22">
        <f t="shared" si="341"/>
        <v>5.0758168506914968E-2</v>
      </c>
      <c r="U971" s="22">
        <f t="shared" si="341"/>
        <v>5.1103114078411428E-2</v>
      </c>
      <c r="V971" s="22">
        <f t="shared" si="341"/>
        <v>5.1405240303095054E-2</v>
      </c>
      <c r="W971" s="22">
        <f t="shared" si="341"/>
        <v>5.1757325153864435E-2</v>
      </c>
      <c r="X971" s="22">
        <f t="shared" si="341"/>
        <v>5.2171110599445417E-2</v>
      </c>
      <c r="Y971" s="22">
        <f t="shared" si="341"/>
        <v>5.2584416172158512E-2</v>
      </c>
      <c r="Z971" s="22">
        <f t="shared" si="341"/>
        <v>5.3042832351974815E-2</v>
      </c>
      <c r="AA971" s="22">
        <f t="shared" si="341"/>
        <v>5.3500110940701687E-2</v>
      </c>
      <c r="AB971" s="22">
        <f t="shared" si="341"/>
        <v>5.3999868309332275E-2</v>
      </c>
      <c r="AC971" s="22">
        <f t="shared" si="341"/>
        <v>5.4502328976261692E-2</v>
      </c>
      <c r="AD971" s="22">
        <f t="shared" si="341"/>
        <v>5.5077742491160264E-2</v>
      </c>
      <c r="AE971" s="22">
        <f t="shared" si="341"/>
        <v>5.5691071539700619E-2</v>
      </c>
      <c r="AF971" s="22">
        <f t="shared" si="341"/>
        <v>5.633907301587196E-2</v>
      </c>
      <c r="AG971" s="22">
        <f t="shared" si="341"/>
        <v>5.7080914039019208E-2</v>
      </c>
      <c r="AH971" s="22">
        <f t="shared" si="341"/>
        <v>5.7785166768755676E-2</v>
      </c>
      <c r="AI971" s="22">
        <f t="shared" si="341"/>
        <v>5.8517101401547436E-2</v>
      </c>
      <c r="AJ971" s="22">
        <f t="shared" si="341"/>
        <v>5.9319779236035861E-2</v>
      </c>
      <c r="AK971" s="22">
        <f t="shared" si="341"/>
        <v>6.0072272827726626E-2</v>
      </c>
      <c r="AL971" s="22">
        <f t="shared" si="341"/>
        <v>6.0834846082118733E-2</v>
      </c>
      <c r="AM971" s="22">
        <f t="shared" si="341"/>
        <v>6.1609582585923126E-2</v>
      </c>
      <c r="AN971" s="22">
        <f t="shared" si="341"/>
        <v>6.2409134134665374E-2</v>
      </c>
      <c r="AO971" s="22">
        <f t="shared" si="341"/>
        <v>6.3172893952284884E-2</v>
      </c>
      <c r="AP971" s="22">
        <f t="shared" si="341"/>
        <v>6.3963273243658164E-2</v>
      </c>
      <c r="AQ971" s="22">
        <f t="shared" si="341"/>
        <v>6.4783537547547509E-2</v>
      </c>
      <c r="AR971" s="22">
        <f t="shared" si="341"/>
        <v>6.5637109433985444E-2</v>
      </c>
      <c r="AS971" s="22">
        <f t="shared" si="341"/>
        <v>6.6474395131128822E-2</v>
      </c>
      <c r="AT971" s="22">
        <f t="shared" si="341"/>
        <v>6.6579198165260492E-2</v>
      </c>
      <c r="AU971" s="22">
        <f t="shared" si="341"/>
        <v>6.6573625957995791E-2</v>
      </c>
      <c r="AV971" s="22">
        <f t="shared" si="341"/>
        <v>6.6603904097770117E-2</v>
      </c>
      <c r="AW971" s="22">
        <f t="shared" si="341"/>
        <v>6.6602354889651771E-2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0.3211051307968153</v>
      </c>
      <c r="T972" s="94">
        <f>IF('Net zero activities &amp; levers'!$C$12="Off",'Activity data'!AM53*ManureNEF*NtoN2O*kgtoGg,'Net zero Activity data'!AM53*ManureNEF*NtoN2O*kgtoGg)</f>
        <v>0.32629980914658957</v>
      </c>
      <c r="U972" s="94">
        <f>IF('Net zero activities &amp; levers'!$C$12="Off",'Activity data'!AN53*ManureNEF*NtoN2O*kgtoGg,'Net zero Activity data'!AN53*ManureNEF*NtoN2O*kgtoGg)</f>
        <v>0.32742452889570689</v>
      </c>
      <c r="V972" s="94">
        <f>IF('Net zero activities &amp; levers'!$C$12="Off",'Activity data'!AO53*ManureNEF*NtoN2O*kgtoGg,'Net zero Activity data'!AO53*ManureNEF*NtoN2O*kgtoGg)</f>
        <v>0.32749603015431444</v>
      </c>
      <c r="W972" s="94">
        <f>IF('Net zero activities &amp; levers'!$C$12="Off",'Activity data'!AP53*ManureNEF*NtoN2O*kgtoGg,'Net zero Activity data'!AP53*ManureNEF*NtoN2O*kgtoGg)</f>
        <v>0.32833171238494757</v>
      </c>
      <c r="X972" s="94">
        <f>IF('Net zero activities &amp; levers'!$C$12="Off",'Activity data'!AQ53*ManureNEF*NtoN2O*kgtoGg,'Net zero Activity data'!AQ53*ManureNEF*NtoN2O*kgtoGg)</f>
        <v>0.33012210463931546</v>
      </c>
      <c r="Y972" s="94">
        <f>IF('Net zero activities &amp; levers'!$C$12="Off",'Activity data'!AR53*ManureNEF*NtoN2O*kgtoGg,'Net zero Activity data'!AR53*ManureNEF*NtoN2O*kgtoGg)</f>
        <v>0.33232065310296099</v>
      </c>
      <c r="Z972" s="94">
        <f>IF('Net zero activities &amp; levers'!$C$12="Off",'Activity data'!AS53*ManureNEF*NtoN2O*kgtoGg,'Net zero Activity data'!AS53*ManureNEF*NtoN2O*kgtoGg)</f>
        <v>0.33511653092135701</v>
      </c>
      <c r="AA972" s="94">
        <f>IF('Net zero activities &amp; levers'!$C$12="Off",'Activity data'!AT53*ManureNEF*NtoN2O*kgtoGg,'Net zero Activity data'!AT53*ManureNEF*NtoN2O*kgtoGg)</f>
        <v>0.3376550052300456</v>
      </c>
      <c r="AB972" s="94">
        <f>IF('Net zero activities &amp; levers'!$C$12="Off",'Activity data'!AU53*ManureNEF*NtoN2O*kgtoGg,'Net zero Activity data'!AU53*ManureNEF*NtoN2O*kgtoGg)</f>
        <v>0.34071898728992239</v>
      </c>
      <c r="AC972" s="94">
        <f>IF('Net zero activities &amp; levers'!$C$12="Off",'Activity data'!AV53*ManureNEF*NtoN2O*kgtoGg,'Net zero Activity data'!AV53*ManureNEF*NtoN2O*kgtoGg)</f>
        <v>0.34359242997089789</v>
      </c>
      <c r="AD972" s="94">
        <f>IF('Net zero activities &amp; levers'!$C$12="Off",'Activity data'!AW53*ManureNEF*NtoN2O*kgtoGg,'Net zero Activity data'!AW53*ManureNEF*NtoN2O*kgtoGg)</f>
        <v>0.3450468089428213</v>
      </c>
      <c r="AE972" s="94">
        <f>IF('Net zero activities &amp; levers'!$C$12="Off",'Activity data'!AX53*ManureNEF*NtoN2O*kgtoGg,'Net zero Activity data'!AX53*ManureNEF*NtoN2O*kgtoGg)</f>
        <v>0.34674678745950149</v>
      </c>
      <c r="AF972" s="94">
        <f>IF('Net zero activities &amp; levers'!$C$12="Off",'Activity data'!AY53*ManureNEF*NtoN2O*kgtoGg,'Net zero Activity data'!AY53*ManureNEF*NtoN2O*kgtoGg)</f>
        <v>0.34860871277668409</v>
      </c>
      <c r="AG972" s="94">
        <f>IF('Net zero activities &amp; levers'!$C$12="Off",'Activity data'!AZ53*ManureNEF*NtoN2O*kgtoGg,'Net zero Activity data'!AZ53*ManureNEF*NtoN2O*kgtoGg)</f>
        <v>0.35154501529113319</v>
      </c>
      <c r="AH972" s="94">
        <f>IF('Net zero activities &amp; levers'!$C$12="Off",'Activity data'!BA53*ManureNEF*NtoN2O*kgtoGg,'Net zero Activity data'!BA53*ManureNEF*NtoN2O*kgtoGg)</f>
        <v>0.35342544830080913</v>
      </c>
      <c r="AI972" s="94">
        <f>IF('Net zero activities &amp; levers'!$C$12="Off",'Activity data'!BB53*ManureNEF*NtoN2O*kgtoGg,'Net zero Activity data'!BB53*ManureNEF*NtoN2O*kgtoGg)</f>
        <v>0.35569337430763925</v>
      </c>
      <c r="AJ972" s="94">
        <f>IF('Net zero activities &amp; levers'!$C$12="Off",'Activity data'!BC53*ManureNEF*NtoN2O*kgtoGg,'Net zero Activity data'!BC53*ManureNEF*NtoN2O*kgtoGg)</f>
        <v>0.35854905837825068</v>
      </c>
      <c r="AK972" s="94">
        <f>IF('Net zero activities &amp; levers'!$C$12="Off",'Activity data'!BD53*ManureNEF*NtoN2O*kgtoGg,'Net zero Activity data'!BD53*ManureNEF*NtoN2O*kgtoGg)</f>
        <v>0.36018592393981635</v>
      </c>
      <c r="AL972" s="94">
        <f>IF('Net zero activities &amp; levers'!$C$12="Off",'Activity data'!BE53*ManureNEF*NtoN2O*kgtoGg,'Net zero Activity data'!BE53*ManureNEF*NtoN2O*kgtoGg)</f>
        <v>0.36151643092820246</v>
      </c>
      <c r="AM972" s="94">
        <f>IF('Net zero activities &amp; levers'!$C$12="Off",'Activity data'!BF53*ManureNEF*NtoN2O*kgtoGg,'Net zero Activity data'!BF53*ManureNEF*NtoN2O*kgtoGg)</f>
        <v>0.36256946478976249</v>
      </c>
      <c r="AN972" s="94">
        <f>IF('Net zero activities &amp; levers'!$C$12="Off",'Activity data'!BG53*ManureNEF*NtoN2O*kgtoGg,'Net zero Activity data'!BG53*ManureNEF*NtoN2O*kgtoGg)</f>
        <v>0.36569795335814526</v>
      </c>
      <c r="AO972" s="94">
        <f>IF('Net zero activities &amp; levers'!$C$12="Off",'Activity data'!BH53*ManureNEF*NtoN2O*kgtoGg,'Net zero Activity data'!BH53*ManureNEF*NtoN2O*kgtoGg)</f>
        <v>0.36797828035026048</v>
      </c>
      <c r="AP972" s="94">
        <f>IF('Net zero activities &amp; levers'!$C$12="Off",'Activity data'!BI53*ManureNEF*NtoN2O*kgtoGg,'Net zero Activity data'!BI53*ManureNEF*NtoN2O*kgtoGg)</f>
        <v>0.37025150474806157</v>
      </c>
      <c r="AQ972" s="94">
        <f>IF('Net zero activities &amp; levers'!$C$12="Off",'Activity data'!BJ53*ManureNEF*NtoN2O*kgtoGg,'Net zero Activity data'!BJ53*ManureNEF*NtoN2O*kgtoGg)</f>
        <v>0.37254510388238549</v>
      </c>
      <c r="AR972" s="94">
        <f>IF('Net zero activities &amp; levers'!$C$12="Off",'Activity data'!BK53*ManureNEF*NtoN2O*kgtoGg,'Net zero Activity data'!BK53*ManureNEF*NtoN2O*kgtoGg)</f>
        <v>0.37488517609095873</v>
      </c>
      <c r="AS972" s="94">
        <f>IF('Net zero activities &amp; levers'!$C$12="Off",'Activity data'!BL53*ManureNEF*NtoN2O*kgtoGg,'Net zero Activity data'!BL53*ManureNEF*NtoN2O*kgtoGg)</f>
        <v>0.37695584620034367</v>
      </c>
      <c r="AT972" s="94">
        <f>IF('Net zero activities &amp; levers'!$C$12="Off",'Activity data'!BM53*ManureNEF*NtoN2O*kgtoGg,'Net zero Activity data'!BM53*ManureNEF*NtoN2O*kgtoGg)</f>
        <v>0.37000533335578462</v>
      </c>
      <c r="AU972" s="94">
        <f>IF('Net zero activities &amp; levers'!$C$12="Off",'Activity data'!BN53*ManureNEF*NtoN2O*kgtoGg,'Net zero Activity data'!BN53*ManureNEF*NtoN2O*kgtoGg)</f>
        <v>0.36179439525146212</v>
      </c>
      <c r="AV972" s="94">
        <f>IF('Net zero activities &amp; levers'!$C$12="Off",'Activity data'!BO53*ManureNEF*NtoN2O*kgtoGg,'Net zero Activity data'!BO53*ManureNEF*NtoN2O*kgtoGg)</f>
        <v>0.35406056810812181</v>
      </c>
      <c r="AW972" s="94">
        <f>IF('Net zero activities &amp; levers'!$C$12="Off",'Activity data'!BP53*ManureNEF*NtoN2O*kgtoGg,'Net zero Activity data'!BP53*ManureNEF*NtoN2O*kgtoGg)</f>
        <v>0.3460290882482005</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2.1355901515471039</v>
      </c>
      <c r="T973" s="94">
        <f>IF('Net zero activities &amp; levers'!$C$12="Off",'Activity data'!AM54*ManureNEF*NtoN2O*kgtoGg,'Net zero Activity data'!AM54*ManureNEF*NtoN2O*kgtoGg)</f>
        <v>2.1701386618642835</v>
      </c>
      <c r="U973" s="94">
        <f>IF('Net zero activities &amp; levers'!$C$12="Off",'Activity data'!AN54*ManureNEF*NtoN2O*kgtoGg,'Net zero Activity data'!AN54*ManureNEF*NtoN2O*kgtoGg)</f>
        <v>2.177618892446413</v>
      </c>
      <c r="V973" s="94">
        <f>IF('Net zero activities &amp; levers'!$C$12="Off",'Activity data'!AO54*ManureNEF*NtoN2O*kgtoGg,'Net zero Activity data'!AO54*ManureNEF*NtoN2O*kgtoGg)</f>
        <v>2.1780944294872784</v>
      </c>
      <c r="W973" s="94">
        <f>IF('Net zero activities &amp; levers'!$C$12="Off",'Activity data'!AP54*ManureNEF*NtoN2O*kgtoGg,'Net zero Activity data'!AP54*ManureNEF*NtoN2O*kgtoGg)</f>
        <v>2.1836523436107127</v>
      </c>
      <c r="X973" s="94">
        <f>IF('Net zero activities &amp; levers'!$C$12="Off",'Activity data'!AQ54*ManureNEF*NtoN2O*kgtoGg,'Net zero Activity data'!AQ54*ManureNEF*NtoN2O*kgtoGg)</f>
        <v>2.1955597960277635</v>
      </c>
      <c r="Y973" s="94">
        <f>IF('Net zero activities &amp; levers'!$C$12="Off",'Activity data'!AR54*ManureNEF*NtoN2O*kgtoGg,'Net zero Activity data'!AR54*ManureNEF*NtoN2O*kgtoGg)</f>
        <v>2.210181793611576</v>
      </c>
      <c r="Z973" s="94">
        <f>IF('Net zero activities &amp; levers'!$C$12="Off",'Activity data'!AS54*ManureNEF*NtoN2O*kgtoGg,'Net zero Activity data'!AS54*ManureNEF*NtoN2O*kgtoGg)</f>
        <v>2.2287764797789351</v>
      </c>
      <c r="AA973" s="94">
        <f>IF('Net zero activities &amp; levers'!$C$12="Off",'Activity data'!AT54*ManureNEF*NtoN2O*kgtoGg,'Net zero Activity data'!AT54*ManureNEF*NtoN2O*kgtoGg)</f>
        <v>2.2456592393914581</v>
      </c>
      <c r="AB973" s="94">
        <f>IF('Net zero activities &amp; levers'!$C$12="Off",'Activity data'!AU54*ManureNEF*NtoN2O*kgtoGg,'Net zero Activity data'!AU54*ManureNEF*NtoN2O*kgtoGg)</f>
        <v>2.2660370200122562</v>
      </c>
      <c r="AC973" s="94">
        <f>IF('Net zero activities &amp; levers'!$C$12="Off",'Activity data'!AV54*ManureNEF*NtoN2O*kgtoGg,'Net zero Activity data'!AV54*ManureNEF*NtoN2O*kgtoGg)</f>
        <v>2.2851475707384279</v>
      </c>
      <c r="AD973" s="94">
        <f>IF('Net zero activities &amp; levers'!$C$12="Off",'Activity data'!AW54*ManureNEF*NtoN2O*kgtoGg,'Net zero Activity data'!AW54*ManureNEF*NtoN2O*kgtoGg)</f>
        <v>2.2948202826049413</v>
      </c>
      <c r="AE973" s="94">
        <f>IF('Net zero activities &amp; levers'!$C$12="Off",'Activity data'!AX54*ManureNEF*NtoN2O*kgtoGg,'Net zero Activity data'!AX54*ManureNEF*NtoN2O*kgtoGg)</f>
        <v>2.3061264157989352</v>
      </c>
      <c r="AF973" s="94">
        <f>IF('Net zero activities &amp; levers'!$C$12="Off",'Activity data'!AY54*ManureNEF*NtoN2O*kgtoGg,'Net zero Activity data'!AY54*ManureNEF*NtoN2O*kgtoGg)</f>
        <v>2.3185096167787025</v>
      </c>
      <c r="AG973" s="94">
        <f>IF('Net zero activities &amp; levers'!$C$12="Off",'Activity data'!AZ54*ManureNEF*NtoN2O*kgtoGg,'Net zero Activity data'!AZ54*ManureNEF*NtoN2O*kgtoGg)</f>
        <v>2.3380382325820674</v>
      </c>
      <c r="AH973" s="94">
        <f>IF('Net zero activities &amp; levers'!$C$12="Off",'Activity data'!BA54*ManureNEF*NtoN2O*kgtoGg,'Net zero Activity data'!BA54*ManureNEF*NtoN2O*kgtoGg)</f>
        <v>2.3505445236093796</v>
      </c>
      <c r="AI973" s="94">
        <f>IF('Net zero activities &amp; levers'!$C$12="Off",'Activity data'!BB54*ManureNEF*NtoN2O*kgtoGg,'Net zero Activity data'!BB54*ManureNEF*NtoN2O*kgtoGg)</f>
        <v>2.3656279339323647</v>
      </c>
      <c r="AJ973" s="94">
        <f>IF('Net zero activities &amp; levers'!$C$12="Off",'Activity data'!BC54*ManureNEF*NtoN2O*kgtoGg,'Net zero Activity data'!BC54*ManureNEF*NtoN2O*kgtoGg)</f>
        <v>2.3846203765694365</v>
      </c>
      <c r="AK973" s="94">
        <f>IF('Net zero activities &amp; levers'!$C$12="Off",'Activity data'!BD54*ManureNEF*NtoN2O*kgtoGg,'Net zero Activity data'!BD54*ManureNEF*NtoN2O*kgtoGg)</f>
        <v>2.3955067612373226</v>
      </c>
      <c r="AL973" s="94">
        <f>IF('Net zero activities &amp; levers'!$C$12="Off",'Activity data'!BE54*ManureNEF*NtoN2O*kgtoGg,'Net zero Activity data'!BE54*ManureNEF*NtoN2O*kgtoGg)</f>
        <v>2.404355631431053</v>
      </c>
      <c r="AM973" s="94">
        <f>IF('Net zero activities &amp; levers'!$C$12="Off",'Activity data'!BF54*ManureNEF*NtoN2O*kgtoGg,'Net zero Activity data'!BF54*ManureNEF*NtoN2O*kgtoGg)</f>
        <v>2.4113590970512155</v>
      </c>
      <c r="AN973" s="94">
        <f>IF('Net zero activities &amp; levers'!$C$12="Off",'Activity data'!BG54*ManureNEF*NtoN2O*kgtoGg,'Net zero Activity data'!BG54*ManureNEF*NtoN2O*kgtoGg)</f>
        <v>2.4321658943742195</v>
      </c>
      <c r="AO973" s="94">
        <f>IF('Net zero activities &amp; levers'!$C$12="Off",'Activity data'!BH54*ManureNEF*NtoN2O*kgtoGg,'Net zero Activity data'!BH54*ManureNEF*NtoN2O*kgtoGg)</f>
        <v>2.4473317805579247</v>
      </c>
      <c r="AP973" s="94">
        <f>IF('Net zero activities &amp; levers'!$C$12="Off",'Activity data'!BI54*ManureNEF*NtoN2O*kgtoGg,'Net zero Activity data'!BI54*ManureNEF*NtoN2O*kgtoGg)</f>
        <v>2.4624504291580069</v>
      </c>
      <c r="AQ973" s="94">
        <f>IF('Net zero activities &amp; levers'!$C$12="Off",'Activity data'!BJ54*ManureNEF*NtoN2O*kgtoGg,'Net zero Activity data'!BJ54*ManureNEF*NtoN2O*kgtoGg)</f>
        <v>2.4777045850498927</v>
      </c>
      <c r="AR973" s="94">
        <f>IF('Net zero activities &amp; levers'!$C$12="Off",'Activity data'!BK54*ManureNEF*NtoN2O*kgtoGg,'Net zero Activity data'!BK54*ManureNEF*NtoN2O*kgtoGg)</f>
        <v>2.4932678217697091</v>
      </c>
      <c r="AS973" s="94">
        <f>IF('Net zero activities &amp; levers'!$C$12="Off",'Activity data'!BL54*ManureNEF*NtoN2O*kgtoGg,'Net zero Activity data'!BL54*ManureNEF*NtoN2O*kgtoGg)</f>
        <v>2.5070393323081173</v>
      </c>
      <c r="AT973" s="94">
        <f>IF('Net zero activities &amp; levers'!$C$12="Off",'Activity data'!BM54*ManureNEF*NtoN2O*kgtoGg,'Net zero Activity data'!BM54*ManureNEF*NtoN2O*kgtoGg)</f>
        <v>2.4608132046152709</v>
      </c>
      <c r="AU973" s="94">
        <f>IF('Net zero activities &amp; levers'!$C$12="Off",'Activity data'!BN54*ManureNEF*NtoN2O*kgtoGg,'Net zero Activity data'!BN54*ManureNEF*NtoN2O*kgtoGg)</f>
        <v>2.4062043028296127</v>
      </c>
      <c r="AV973" s="94">
        <f>IF('Net zero activities &amp; levers'!$C$12="Off",'Activity data'!BO54*ManureNEF*NtoN2O*kgtoGg,'Net zero Activity data'!BO54*ManureNEF*NtoN2O*kgtoGg)</f>
        <v>2.3547685470691855</v>
      </c>
      <c r="AW973" s="94">
        <f>IF('Net zero activities &amp; levers'!$C$12="Off",'Activity data'!BP54*ManureNEF*NtoN2O*kgtoGg,'Net zero Activity data'!BP54*ManureNEF*NtoN2O*kgtoGg)</f>
        <v>2.3013531773158755</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0.38136130541954277</v>
      </c>
      <c r="T974" s="94">
        <f>IF('Net zero activities &amp; levers'!$C$12="Off",'Activity data'!AM55*ManureNEF*NtoN2O*kgtoGg,'Net zero Activity data'!AM55*ManureNEF*NtoN2O*kgtoGg)</f>
        <v>0.39686743839372168</v>
      </c>
      <c r="U974" s="94">
        <f>IF('Net zero activities &amp; levers'!$C$12="Off",'Activity data'!AN55*ManureNEF*NtoN2O*kgtoGg,'Net zero Activity data'!AN55*ManureNEF*NtoN2O*kgtoGg)</f>
        <v>0.40769820864829881</v>
      </c>
      <c r="V974" s="94">
        <f>IF('Net zero activities &amp; levers'!$C$12="Off",'Activity data'!AO55*ManureNEF*NtoN2O*kgtoGg,'Net zero Activity data'!AO55*ManureNEF*NtoN2O*kgtoGg)</f>
        <v>0.41735386666412772</v>
      </c>
      <c r="W974" s="94">
        <f>IF('Net zero activities &amp; levers'!$C$12="Off",'Activity data'!AP55*ManureNEF*NtoN2O*kgtoGg,'Net zero Activity data'!AP55*ManureNEF*NtoN2O*kgtoGg)</f>
        <v>0.42811934365181809</v>
      </c>
      <c r="X974" s="94">
        <f>IF('Net zero activities &amp; levers'!$C$12="Off",'Activity data'!AQ55*ManureNEF*NtoN2O*kgtoGg,'Net zero Activity data'!AQ55*ManureNEF*NtoN2O*kgtoGg)</f>
        <v>0.44032457100839445</v>
      </c>
      <c r="Y974" s="94">
        <f>IF('Net zero activities &amp; levers'!$C$12="Off",'Activity data'!AR55*ManureNEF*NtoN2O*kgtoGg,'Net zero Activity data'!AR55*ManureNEF*NtoN2O*kgtoGg)</f>
        <v>0.4533186301639216</v>
      </c>
      <c r="Z974" s="94">
        <f>IF('Net zero activities &amp; levers'!$C$12="Off",'Activity data'!AS55*ManureNEF*NtoN2O*kgtoGg,'Net zero Activity data'!AS55*ManureNEF*NtoN2O*kgtoGg)</f>
        <v>0.46741190669069893</v>
      </c>
      <c r="AA974" s="94">
        <f>IF('Net zero activities &amp; levers'!$C$12="Off",'Activity data'!AT55*ManureNEF*NtoN2O*kgtoGg,'Net zero Activity data'!AT55*ManureNEF*NtoN2O*kgtoGg)</f>
        <v>0.48145089919731759</v>
      </c>
      <c r="AB974" s="94">
        <f>IF('Net zero activities &amp; levers'!$C$12="Off",'Activity data'!AU55*ManureNEF*NtoN2O*kgtoGg,'Net zero Activity data'!AU55*ManureNEF*NtoN2O*kgtoGg)</f>
        <v>0.49656267378417646</v>
      </c>
      <c r="AC974" s="94">
        <f>IF('Net zero activities &amp; levers'!$C$12="Off",'Activity data'!AV55*ManureNEF*NtoN2O*kgtoGg,'Net zero Activity data'!AV55*ManureNEF*NtoN2O*kgtoGg)</f>
        <v>0.51174141775167759</v>
      </c>
      <c r="AD974" s="94">
        <f>IF('Net zero activities &amp; levers'!$C$12="Off",'Activity data'!AW55*ManureNEF*NtoN2O*kgtoGg,'Net zero Activity data'!AW55*ManureNEF*NtoN2O*kgtoGg)</f>
        <v>0.53095011461855668</v>
      </c>
      <c r="AE974" s="94">
        <f>IF('Net zero activities &amp; levers'!$C$12="Off",'Activity data'!AX55*ManureNEF*NtoN2O*kgtoGg,'Net zero Activity data'!AX55*ManureNEF*NtoN2O*kgtoGg)</f>
        <v>0.55129441811355295</v>
      </c>
      <c r="AF974" s="94">
        <f>IF('Net zero activities &amp; levers'!$C$12="Off",'Activity data'!AY55*ManureNEF*NtoN2O*kgtoGg,'Net zero Activity data'!AY55*ManureNEF*NtoN2O*kgtoGg)</f>
        <v>0.57271756003309793</v>
      </c>
      <c r="AG974" s="94">
        <f>IF('Net zero activities &amp; levers'!$C$12="Off",'Activity data'!AZ55*ManureNEF*NtoN2O*kgtoGg,'Net zero Activity data'!AZ55*ManureNEF*NtoN2O*kgtoGg)</f>
        <v>0.59684122474230139</v>
      </c>
      <c r="AH974" s="94">
        <f>IF('Net zero activities &amp; levers'!$C$12="Off",'Activity data'!BA55*ManureNEF*NtoN2O*kgtoGg,'Net zero Activity data'!BA55*ManureNEF*NtoN2O*kgtoGg)</f>
        <v>0.62016113785771598</v>
      </c>
      <c r="AI974" s="94">
        <f>IF('Net zero activities &amp; levers'!$C$12="Off",'Activity data'!BB55*ManureNEF*NtoN2O*kgtoGg,'Net zero Activity data'!BB55*ManureNEF*NtoN2O*kgtoGg)</f>
        <v>0.64516881522095104</v>
      </c>
      <c r="AJ974" s="94">
        <f>IF('Net zero activities &amp; levers'!$C$12="Off",'Activity data'!BC55*ManureNEF*NtoN2O*kgtoGg,'Net zero Activity data'!BC55*ManureNEF*NtoN2O*kgtoGg)</f>
        <v>0.67236920591887095</v>
      </c>
      <c r="AK974" s="94">
        <f>IF('Net zero activities &amp; levers'!$C$12="Off",'Activity data'!BD55*ManureNEF*NtoN2O*kgtoGg,'Net zero Activity data'!BD55*ManureNEF*NtoN2O*kgtoGg)</f>
        <v>0.69843698474459193</v>
      </c>
      <c r="AL974" s="94">
        <f>IF('Net zero activities &amp; levers'!$C$12="Off",'Activity data'!BE55*ManureNEF*NtoN2O*kgtoGg,'Net zero Activity data'!BE55*ManureNEF*NtoN2O*kgtoGg)</f>
        <v>0.72503403926522347</v>
      </c>
      <c r="AM974" s="94">
        <f>IF('Net zero activities &amp; levers'!$C$12="Off",'Activity data'!BF55*ManureNEF*NtoN2O*kgtoGg,'Net zero Activity data'!BF55*ManureNEF*NtoN2O*kgtoGg)</f>
        <v>0.7522274612927079</v>
      </c>
      <c r="AN974" s="94">
        <f>IF('Net zero activities &amp; levers'!$C$12="Off",'Activity data'!BG55*ManureNEF*NtoN2O*kgtoGg,'Net zero Activity data'!BG55*ManureNEF*NtoN2O*kgtoGg)</f>
        <v>0.78012558800608989</v>
      </c>
      <c r="AO974" s="94">
        <f>IF('Net zero activities &amp; levers'!$C$12="Off",'Activity data'!BH55*ManureNEF*NtoN2O*kgtoGg,'Net zero Activity data'!BH55*ManureNEF*NtoN2O*kgtoGg)</f>
        <v>0.80721534484276947</v>
      </c>
      <c r="AP974" s="94">
        <f>IF('Net zero activities &amp; levers'!$C$12="Off",'Activity data'!BI55*ManureNEF*NtoN2O*kgtoGg,'Net zero Activity data'!BI55*ManureNEF*NtoN2O*kgtoGg)</f>
        <v>0.83528726164502387</v>
      </c>
      <c r="AQ974" s="94">
        <f>IF('Net zero activities &amp; levers'!$C$12="Off",'Activity data'!BJ55*ManureNEF*NtoN2O*kgtoGg,'Net zero Activity data'!BJ55*ManureNEF*NtoN2O*kgtoGg)</f>
        <v>0.86445353294815874</v>
      </c>
      <c r="AR974" s="94">
        <f>IF('Net zero activities &amp; levers'!$C$12="Off",'Activity data'!BK55*ManureNEF*NtoN2O*kgtoGg,'Net zero Activity data'!BK55*ManureNEF*NtoN2O*kgtoGg)</f>
        <v>0.89483347499380606</v>
      </c>
      <c r="AS974" s="94">
        <f>IF('Net zero activities &amp; levers'!$C$12="Off",'Activity data'!BL55*ManureNEF*NtoN2O*kgtoGg,'Net zero Activity data'!BL55*ManureNEF*NtoN2O*kgtoGg)</f>
        <v>0.92571751036864225</v>
      </c>
      <c r="AT974" s="94">
        <f>IF('Net zero activities &amp; levers'!$C$12="Off",'Activity data'!BM55*ManureNEF*NtoN2O*kgtoGg,'Net zero Activity data'!BM55*ManureNEF*NtoN2O*kgtoGg)</f>
        <v>0.93499322137570196</v>
      </c>
      <c r="AU974" s="94">
        <f>IF('Net zero activities &amp; levers'!$C$12="Off",'Activity data'!BN55*ManureNEF*NtoN2O*kgtoGg,'Net zero Activity data'!BN55*ManureNEF*NtoN2O*kgtoGg)</f>
        <v>0.94091175837580598</v>
      </c>
      <c r="AV974" s="94">
        <f>IF('Net zero activities &amp; levers'!$C$12="Off",'Activity data'!BO55*ManureNEF*NtoN2O*kgtoGg,'Net zero Activity data'!BO55*ManureNEF*NtoN2O*kgtoGg)</f>
        <v>0.94783137802621698</v>
      </c>
      <c r="AW974" s="94">
        <f>IF('Net zero activities &amp; levers'!$C$12="Off",'Activity data'!BP55*ManureNEF*NtoN2O*kgtoGg,'Net zero Activity data'!BP55*ManureNEF*NtoN2O*kgtoGg)</f>
        <v>0.95371448005151704</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5.9540447084892777E-2</v>
      </c>
      <c r="T975" s="94">
        <f>IF('Net zero activities &amp; levers'!$C$12="Off",'Activity data'!AM56*ManureNEF*NtoN2O*kgtoGg,IF('Net zero activities &amp; levers'!$C$12="PB",'Activity data'!AM56*ManureNEF*NtoN2O*kgtoGg,IF('Net zero activities &amp; levers'!$C$12="MS",'Net zero Activity data'!AM56*ManureNEF*NtoN2O*kgtoGg,"ERROR")))</f>
        <v>5.9630230365681533E-2</v>
      </c>
      <c r="U975" s="94">
        <f>IF('Net zero activities &amp; levers'!$C$12="Off",'Activity data'!AN56*ManureNEF*NtoN2O*kgtoGg,IF('Net zero activities &amp; levers'!$C$12="PB",'Activity data'!AN56*ManureNEF*NtoN2O*kgtoGg,IF('Net zero activities &amp; levers'!$C$12="MS",'Net zero Activity data'!AN56*ManureNEF*NtoN2O*kgtoGg,"ERROR")))</f>
        <v>5.9730408767765364E-2</v>
      </c>
      <c r="V975" s="94">
        <f>IF('Net zero activities &amp; levers'!$C$12="Off",'Activity data'!AO56*ManureNEF*NtoN2O*kgtoGg,IF('Net zero activities &amp; levers'!$C$12="PB",'Activity data'!AO56*ManureNEF*NtoN2O*kgtoGg,IF('Net zero activities &amp; levers'!$C$12="MS",'Net zero Activity data'!AO56*ManureNEF*NtoN2O*kgtoGg,"ERROR")))</f>
        <v>5.9843298292038202E-2</v>
      </c>
      <c r="W975" s="94">
        <f>IF('Net zero activities &amp; levers'!$C$12="Off",'Activity data'!AP56*ManureNEF*NtoN2O*kgtoGg,IF('Net zero activities &amp; levers'!$C$12="PB",'Activity data'!AP56*ManureNEF*NtoN2O*kgtoGg,IF('Net zero activities &amp; levers'!$C$12="MS",'Net zero Activity data'!AP56*ManureNEF*NtoN2O*kgtoGg,"ERROR")))</f>
        <v>5.997014779285622E-2</v>
      </c>
      <c r="X975" s="94">
        <f>IF('Net zero activities &amp; levers'!$C$12="Off",'Activity data'!AQ56*ManureNEF*NtoN2O*kgtoGg,IF('Net zero activities &amp; levers'!$C$12="PB",'Activity data'!AQ56*ManureNEF*NtoN2O*kgtoGg,IF('Net zero activities &amp; levers'!$C$12="MS",'Net zero Activity data'!AQ56*ManureNEF*NtoN2O*kgtoGg,"ERROR")))</f>
        <v>6.0110531129603649E-2</v>
      </c>
      <c r="Y975" s="94">
        <f>IF('Net zero activities &amp; levers'!$C$12="Off",'Activity data'!AR56*ManureNEF*NtoN2O*kgtoGg,IF('Net zero activities &amp; levers'!$C$12="PB",'Activity data'!AR56*ManureNEF*NtoN2O*kgtoGg,IF('Net zero activities &amp; levers'!$C$12="MS",'Net zero Activity data'!AR56*ManureNEF*NtoN2O*kgtoGg,"ERROR")))</f>
        <v>6.019703256221802E-2</v>
      </c>
      <c r="Z975" s="94">
        <f>IF('Net zero activities &amp; levers'!$C$12="Off",'Activity data'!AS56*ManureNEF*NtoN2O*kgtoGg,IF('Net zero activities &amp; levers'!$C$12="PB",'Activity data'!AS56*ManureNEF*NtoN2O*kgtoGg,IF('Net zero activities &amp; levers'!$C$12="MS",'Net zero Activity data'!AS56*ManureNEF*NtoN2O*kgtoGg,"ERROR")))</f>
        <v>6.0294840563124154E-2</v>
      </c>
      <c r="AA975" s="94">
        <f>IF('Net zero activities &amp; levers'!$C$12="Off",'Activity data'!AT56*ManureNEF*NtoN2O*kgtoGg,IF('Net zero activities &amp; levers'!$C$12="PB",'Activity data'!AT56*ManureNEF*NtoN2O*kgtoGg,IF('Net zero activities &amp; levers'!$C$12="MS",'Net zero Activity data'!AT56*ManureNEF*NtoN2O*kgtoGg,"ERROR")))</f>
        <v>6.0402436351888272E-2</v>
      </c>
      <c r="AB975" s="94">
        <f>IF('Net zero activities &amp; levers'!$C$12="Off",'Activity data'!AU56*ManureNEF*NtoN2O*kgtoGg,IF('Net zero activities &amp; levers'!$C$12="PB",'Activity data'!AU56*ManureNEF*NtoN2O*kgtoGg,IF('Net zero activities &amp; levers'!$C$12="MS",'Net zero Activity data'!AU56*ManureNEF*NtoN2O*kgtoGg,"ERROR")))</f>
        <v>6.052030790668686E-2</v>
      </c>
      <c r="AC975" s="94">
        <f>IF('Net zero activities &amp; levers'!$C$12="Off",'Activity data'!AV56*ManureNEF*NtoN2O*kgtoGg,IF('Net zero activities &amp; levers'!$C$12="PB",'Activity data'!AV56*ManureNEF*NtoN2O*kgtoGg,IF('Net zero activities &amp; levers'!$C$12="MS",'Net zero Activity data'!AV56*ManureNEF*NtoN2O*kgtoGg,"ERROR")))</f>
        <v>6.0647175721641591E-2</v>
      </c>
      <c r="AD975" s="94">
        <f>IF('Net zero activities &amp; levers'!$C$12="Off",'Activity data'!AW56*ManureNEF*NtoN2O*kgtoGg,IF('Net zero activities &amp; levers'!$C$12="PB",'Activity data'!AW56*ManureNEF*NtoN2O*kgtoGg,IF('Net zero activities &amp; levers'!$C$12="MS",'Net zero Activity data'!AW56*ManureNEF*NtoN2O*kgtoGg,"ERROR")))</f>
        <v>6.073139270291688E-2</v>
      </c>
      <c r="AE975" s="94">
        <f>IF('Net zero activities &amp; levers'!$C$12="Off",'Activity data'!AX56*ManureNEF*NtoN2O*kgtoGg,IF('Net zero activities &amp; levers'!$C$12="PB",'Activity data'!AX56*ManureNEF*NtoN2O*kgtoGg,IF('Net zero activities &amp; levers'!$C$12="MS",'Net zero Activity data'!AX56*ManureNEF*NtoN2O*kgtoGg,"ERROR")))</f>
        <v>6.0824161588876428E-2</v>
      </c>
      <c r="AF975" s="94">
        <f>IF('Net zero activities &amp; levers'!$C$12="Off",'Activity data'!AY56*ManureNEF*NtoN2O*kgtoGg,IF('Net zero activities &amp; levers'!$C$12="PB",'Activity data'!AY56*ManureNEF*NtoN2O*kgtoGg,IF('Net zero activities &amp; levers'!$C$12="MS",'Net zero Activity data'!AY56*ManureNEF*NtoN2O*kgtoGg,"ERROR")))</f>
        <v>6.0925083904105781E-2</v>
      </c>
      <c r="AG975" s="94">
        <f>IF('Net zero activities &amp; levers'!$C$12="Off",'Activity data'!AZ56*ManureNEF*NtoN2O*kgtoGg,IF('Net zero activities &amp; levers'!$C$12="PB",'Activity data'!AZ56*ManureNEF*NtoN2O*kgtoGg,IF('Net zero activities &amp; levers'!$C$12="MS",'Net zero Activity data'!AZ56*ManureNEF*NtoN2O*kgtoGg,"ERROR")))</f>
        <v>6.1035145437939795E-2</v>
      </c>
      <c r="AH975" s="94">
        <f>IF('Net zero activities &amp; levers'!$C$12="Off",'Activity data'!BA56*ManureNEF*NtoN2O*kgtoGg,IF('Net zero activities &amp; levers'!$C$12="PB",'Activity data'!BA56*ManureNEF*NtoN2O*kgtoGg,IF('Net zero activities &amp; levers'!$C$12="MS",'Net zero Activity data'!BA56*ManureNEF*NtoN2O*kgtoGg,"ERROR")))</f>
        <v>6.1151218645949836E-2</v>
      </c>
      <c r="AI975" s="94">
        <f>IF('Net zero activities &amp; levers'!$C$12="Off",'Activity data'!BB56*ManureNEF*NtoN2O*kgtoGg,IF('Net zero activities &amp; levers'!$C$12="PB",'Activity data'!BB56*ManureNEF*NtoN2O*kgtoGg,IF('Net zero activities &amp; levers'!$C$12="MS",'Net zero Activity data'!BB56*ManureNEF*NtoN2O*kgtoGg,"ERROR")))</f>
        <v>6.1224612372745936E-2</v>
      </c>
      <c r="AJ975" s="94">
        <f>IF('Net zero activities &amp; levers'!$C$12="Off",'Activity data'!BC56*ManureNEF*NtoN2O*kgtoGg,IF('Net zero activities &amp; levers'!$C$12="PB",'Activity data'!BC56*ManureNEF*NtoN2O*kgtoGg,IF('Net zero activities &amp; levers'!$C$12="MS",'Net zero Activity data'!BC56*ManureNEF*NtoN2O*kgtoGg,"ERROR")))</f>
        <v>6.130549937799374E-2</v>
      </c>
      <c r="AK975" s="94">
        <f>IF('Net zero activities &amp; levers'!$C$12="Off",'Activity data'!BD56*ManureNEF*NtoN2O*kgtoGg,IF('Net zero activities &amp; levers'!$C$12="PB",'Activity data'!BD56*ManureNEF*NtoN2O*kgtoGg,IF('Net zero activities &amp; levers'!$C$12="MS",'Net zero Activity data'!BD56*ManureNEF*NtoN2O*kgtoGg,"ERROR")))</f>
        <v>6.1391029636631712E-2</v>
      </c>
      <c r="AL975" s="94">
        <f>IF('Net zero activities &amp; levers'!$C$12="Off",'Activity data'!BE56*ManureNEF*NtoN2O*kgtoGg,IF('Net zero activities &amp; levers'!$C$12="PB",'Activity data'!BE56*ManureNEF*NtoN2O*kgtoGg,IF('Net zero activities &amp; levers'!$C$12="MS",'Net zero Activity data'!BE56*ManureNEF*NtoN2O*kgtoGg,"ERROR")))</f>
        <v>6.1482303459782041E-2</v>
      </c>
      <c r="AM975" s="94">
        <f>IF('Net zero activities &amp; levers'!$C$12="Off",'Activity data'!BF56*ManureNEF*NtoN2O*kgtoGg,IF('Net zero activities &amp; levers'!$C$12="PB",'Activity data'!BF56*ManureNEF*NtoN2O*kgtoGg,IF('Net zero activities &amp; levers'!$C$12="MS",'Net zero Activity data'!BF56*ManureNEF*NtoN2O*kgtoGg,"ERROR")))</f>
        <v>6.1579173941604996E-2</v>
      </c>
      <c r="AN975" s="94">
        <f>IF('Net zero activities &amp; levers'!$C$12="Off",'Activity data'!BG56*ManureNEF*NtoN2O*kgtoGg,IF('Net zero activities &amp; levers'!$C$12="PB",'Activity data'!BG56*ManureNEF*NtoN2O*kgtoGg,IF('Net zero activities &amp; levers'!$C$12="MS",'Net zero Activity data'!BG56*ManureNEF*NtoN2O*kgtoGg,"ERROR")))</f>
        <v>6.1635308394539241E-2</v>
      </c>
      <c r="AO975" s="94">
        <f>IF('Net zero activities &amp; levers'!$C$12="Off",'Activity data'!BH56*ManureNEF*NtoN2O*kgtoGg,IF('Net zero activities &amp; levers'!$C$12="PB",'Activity data'!BH56*ManureNEF*NtoN2O*kgtoGg,IF('Net zero activities &amp; levers'!$C$12="MS",'Net zero Activity data'!BH56*ManureNEF*NtoN2O*kgtoGg,"ERROR")))</f>
        <v>6.169536467209745E-2</v>
      </c>
      <c r="AP975" s="94">
        <f>IF('Net zero activities &amp; levers'!$C$12="Off",'Activity data'!BI56*ManureNEF*NtoN2O*kgtoGg,IF('Net zero activities &amp; levers'!$C$12="PB",'Activity data'!BI56*ManureNEF*NtoN2O*kgtoGg,IF('Net zero activities &amp; levers'!$C$12="MS",'Net zero Activity data'!BI56*ManureNEF*NtoN2O*kgtoGg,"ERROR")))</f>
        <v>6.1760532669084642E-2</v>
      </c>
      <c r="AQ975" s="94">
        <f>IF('Net zero activities &amp; levers'!$C$12="Off",'Activity data'!BJ56*ManureNEF*NtoN2O*kgtoGg,IF('Net zero activities &amp; levers'!$C$12="PB",'Activity data'!BJ56*ManureNEF*NtoN2O*kgtoGg,IF('Net zero activities &amp; levers'!$C$12="MS",'Net zero Activity data'!BJ56*ManureNEF*NtoN2O*kgtoGg,"ERROR")))</f>
        <v>6.183073050182504E-2</v>
      </c>
      <c r="AR975" s="94">
        <f>IF('Net zero activities &amp; levers'!$C$12="Off",'Activity data'!BK56*ManureNEF*NtoN2O*kgtoGg,IF('Net zero activities &amp; levers'!$C$12="PB",'Activity data'!BK56*ManureNEF*NtoN2O*kgtoGg,IF('Net zero activities &amp; levers'!$C$12="MS",'Net zero Activity data'!BK56*ManureNEF*NtoN2O*kgtoGg,"ERROR")))</f>
        <v>6.1905889896205053E-2</v>
      </c>
      <c r="AS975" s="94">
        <f>IF('Net zero activities &amp; levers'!$C$12="Off",'Activity data'!BL56*ManureNEF*NtoN2O*kgtoGg,IF('Net zero activities &amp; levers'!$C$12="PB",'Activity data'!BL56*ManureNEF*NtoN2O*kgtoGg,IF('Net zero activities &amp; levers'!$C$12="MS",'Net zero Activity data'!BL56*ManureNEF*NtoN2O*kgtoGg,"ERROR")))</f>
        <v>6.1937913834518382E-2</v>
      </c>
      <c r="AT975" s="94">
        <f>IF('Net zero activities &amp; levers'!$C$12="Off",'Activity data'!BM56*ManureNEF*NtoN2O*kgtoGg,IF('Net zero activities &amp; levers'!$C$12="PB",'Activity data'!BM56*ManureNEF*NtoN2O*kgtoGg,IF('Net zero activities &amp; levers'!$C$12="MS",'Net zero Activity data'!BM56*ManureNEF*NtoN2O*kgtoGg,"ERROR")))</f>
        <v>6.1957830754164368E-2</v>
      </c>
      <c r="AU975" s="94">
        <f>IF('Net zero activities &amp; levers'!$C$12="Off",'Activity data'!BN56*ManureNEF*NtoN2O*kgtoGg,IF('Net zero activities &amp; levers'!$C$12="PB",'Activity data'!BN56*ManureNEF*NtoN2O*kgtoGg,IF('Net zero activities &amp; levers'!$C$12="MS",'Net zero Activity data'!BN56*ManureNEF*NtoN2O*kgtoGg,"ERROR")))</f>
        <v>6.1978999509095439E-2</v>
      </c>
      <c r="AV975" s="94">
        <f>IF('Net zero activities &amp; levers'!$C$12="Off",'Activity data'!BO56*ManureNEF*NtoN2O*kgtoGg,IF('Net zero activities &amp; levers'!$C$12="PB",'Activity data'!BO56*ManureNEF*NtoN2O*kgtoGg,IF('Net zero activities &amp; levers'!$C$12="MS",'Net zero Activity data'!BO56*ManureNEF*NtoN2O*kgtoGg,"ERROR")))</f>
        <v>6.2004471051411582E-2</v>
      </c>
      <c r="AW975" s="94">
        <f>IF('Net zero activities &amp; levers'!$C$12="Off",'Activity data'!BP56*ManureNEF*NtoN2O*kgtoGg,IF('Net zero activities &amp; levers'!$C$12="PB",'Activity data'!BP56*ManureNEF*NtoN2O*kgtoGg,IF('Net zero activities &amp; levers'!$C$12="MS",'Net zero Activity data'!BP56*ManureNEF*NtoN2O*kgtoGg,"ERROR")))</f>
        <v>6.2032669331591198E-2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4.8457830523984648E-2</v>
      </c>
      <c r="T976" s="94">
        <f>IF('Net zero activities &amp; levers'!$C$12="Off",'Activity data'!AM57*ManureNEF*NtoN2O*kgtoGg,IF('Net zero activities &amp; levers'!$C$12="PB",'Activity data'!AM57*ManureNEF*NtoN2O*kgtoGg,IF('Net zero activities &amp; levers'!$C$12="MS",'Net zero Activity data'!AM57*ManureNEF*NtoN2O*kgtoGg,"ERROR")))</f>
        <v>4.853090191019957E-2</v>
      </c>
      <c r="U976" s="94">
        <f>IF('Net zero activities &amp; levers'!$C$12="Off",'Activity data'!AN57*ManureNEF*NtoN2O*kgtoGg,IF('Net zero activities &amp; levers'!$C$12="PB",'Activity data'!AN57*ManureNEF*NtoN2O*kgtoGg,IF('Net zero activities &amp; levers'!$C$12="MS",'Net zero Activity data'!AN57*ManureNEF*NtoN2O*kgtoGg,"ERROR")))</f>
        <v>4.8612433512127601E-2</v>
      </c>
      <c r="V976" s="94">
        <f>IF('Net zero activities &amp; levers'!$C$12="Off",'Activity data'!AO57*ManureNEF*NtoN2O*kgtoGg,IF('Net zero activities &amp; levers'!$C$12="PB",'Activity data'!AO57*ManureNEF*NtoN2O*kgtoGg,IF('Net zero activities &amp; levers'!$C$12="MS",'Net zero Activity data'!AO57*ManureNEF*NtoN2O*kgtoGg,"ERROR")))</f>
        <v>4.8704310239679652E-2</v>
      </c>
      <c r="W976" s="94">
        <f>IF('Net zero activities &amp; levers'!$C$12="Off",'Activity data'!AP57*ManureNEF*NtoN2O*kgtoGg,IF('Net zero activities &amp; levers'!$C$12="PB",'Activity data'!AP57*ManureNEF*NtoN2O*kgtoGg,IF('Net zero activities &amp; levers'!$C$12="MS",'Net zero Activity data'!AP57*ManureNEF*NtoN2O*kgtoGg,"ERROR")))</f>
        <v>4.8807548490543425E-2</v>
      </c>
      <c r="X976" s="94">
        <f>IF('Net zero activities &amp; levers'!$C$12="Off",'Activity data'!AQ57*ManureNEF*NtoN2O*kgtoGg,IF('Net zero activities &amp; levers'!$C$12="PB",'Activity data'!AQ57*ManureNEF*NtoN2O*kgtoGg,IF('Net zero activities &amp; levers'!$C$12="MS",'Net zero Activity data'!AQ57*ManureNEF*NtoN2O*kgtoGg,"ERROR")))</f>
        <v>4.8921801444183483E-2</v>
      </c>
      <c r="Y976" s="94">
        <f>IF('Net zero activities &amp; levers'!$C$12="Off",'Activity data'!AR57*ManureNEF*NtoN2O*kgtoGg,IF('Net zero activities &amp; levers'!$C$12="PB",'Activity data'!AR57*ManureNEF*NtoN2O*kgtoGg,IF('Net zero activities &amp; levers'!$C$12="MS",'Net zero Activity data'!AR57*ManureNEF*NtoN2O*kgtoGg,"ERROR")))</f>
        <v>4.8992201852089926E-2</v>
      </c>
      <c r="Z976" s="94">
        <f>IF('Net zero activities &amp; levers'!$C$12="Off",'Activity data'!AS57*ManureNEF*NtoN2O*kgtoGg,IF('Net zero activities &amp; levers'!$C$12="PB",'Activity data'!AS57*ManureNEF*NtoN2O*kgtoGg,IF('Net zero activities &amp; levers'!$C$12="MS",'Net zero Activity data'!AS57*ManureNEF*NtoN2O*kgtoGg,"ERROR")))</f>
        <v>4.907180426967072E-2</v>
      </c>
      <c r="AA976" s="94">
        <f>IF('Net zero activities &amp; levers'!$C$12="Off",'Activity data'!AT57*ManureNEF*NtoN2O*kgtoGg,IF('Net zero activities &amp; levers'!$C$12="PB",'Activity data'!AT57*ManureNEF*NtoN2O*kgtoGg,IF('Net zero activities &amp; levers'!$C$12="MS",'Net zero Activity data'!AT57*ManureNEF*NtoN2O*kgtoGg,"ERROR")))</f>
        <v>4.9159372616102391E-2</v>
      </c>
      <c r="AB976" s="94">
        <f>IF('Net zero activities &amp; levers'!$C$12="Off",'Activity data'!AU57*ManureNEF*NtoN2O*kgtoGg,IF('Net zero activities &amp; levers'!$C$12="PB",'Activity data'!AU57*ManureNEF*NtoN2O*kgtoGg,IF('Net zero activities &amp; levers'!$C$12="MS",'Net zero Activity data'!AU57*ManureNEF*NtoN2O*kgtoGg,"ERROR")))</f>
        <v>4.9255304039289127E-2</v>
      </c>
      <c r="AC976" s="94">
        <f>IF('Net zero activities &amp; levers'!$C$12="Off",'Activity data'!AV57*ManureNEF*NtoN2O*kgtoGg,IF('Net zero activities &amp; levers'!$C$12="PB",'Activity data'!AV57*ManureNEF*NtoN2O*kgtoGg,IF('Net zero activities &amp; levers'!$C$12="MS",'Net zero Activity data'!AV57*ManureNEF*NtoN2O*kgtoGg,"ERROR")))</f>
        <v>4.9358557195370738E-2</v>
      </c>
      <c r="AD976" s="94">
        <f>IF('Net zero activities &amp; levers'!$C$12="Off",'Activity data'!AW57*ManureNEF*NtoN2O*kgtoGg,IF('Net zero activities &amp; levers'!$C$12="PB",'Activity data'!AW57*ManureNEF*NtoN2O*kgtoGg,IF('Net zero activities &amp; levers'!$C$12="MS",'Net zero Activity data'!AW57*ManureNEF*NtoN2O*kgtoGg,"ERROR")))</f>
        <v>4.9427098370415333E-2</v>
      </c>
      <c r="AE976" s="94">
        <f>IF('Net zero activities &amp; levers'!$C$12="Off",'Activity data'!AX57*ManureNEF*NtoN2O*kgtoGg,IF('Net zero activities &amp; levers'!$C$12="PB",'Activity data'!AX57*ManureNEF*NtoN2O*kgtoGg,IF('Net zero activities &amp; levers'!$C$12="MS",'Net zero Activity data'!AX57*ManureNEF*NtoN2O*kgtoGg,"ERROR")))</f>
        <v>4.950259963340245E-2</v>
      </c>
      <c r="AF976" s="94">
        <f>IF('Net zero activities &amp; levers'!$C$12="Off",'Activity data'!AY57*ManureNEF*NtoN2O*kgtoGg,IF('Net zero activities &amp; levers'!$C$12="PB",'Activity data'!AY57*ManureNEF*NtoN2O*kgtoGg,IF('Net zero activities &amp; levers'!$C$12="MS",'Net zero Activity data'!AY57*ManureNEF*NtoN2O*kgtoGg,"ERROR")))</f>
        <v>4.9584736679509925E-2</v>
      </c>
      <c r="AG976" s="94">
        <f>IF('Net zero activities &amp; levers'!$C$12="Off",'Activity data'!AZ57*ManureNEF*NtoN2O*kgtoGg,IF('Net zero activities &amp; levers'!$C$12="PB",'Activity data'!AZ57*ManureNEF*NtoN2O*kgtoGg,IF('Net zero activities &amp; levers'!$C$12="MS",'Net zero Activity data'!AZ57*ManureNEF*NtoN2O*kgtoGg,"ERROR")))</f>
        <v>4.9674311807256864E-2</v>
      </c>
      <c r="AH976" s="94">
        <f>IF('Net zero activities &amp; levers'!$C$12="Off",'Activity data'!BA57*ManureNEF*NtoN2O*kgtoGg,IF('Net zero activities &amp; levers'!$C$12="PB",'Activity data'!BA57*ManureNEF*NtoN2O*kgtoGg,IF('Net zero activities &amp; levers'!$C$12="MS",'Net zero Activity data'!BA57*ManureNEF*NtoN2O*kgtoGg,"ERROR")))</f>
        <v>4.9768779620609112E-2</v>
      </c>
      <c r="AI976" s="94">
        <f>IF('Net zero activities &amp; levers'!$C$12="Off",'Activity data'!BB57*ManureNEF*NtoN2O*kgtoGg,IF('Net zero activities &amp; levers'!$C$12="PB",'Activity data'!BB57*ManureNEF*NtoN2O*kgtoGg,IF('Net zero activities &amp; levers'!$C$12="MS",'Net zero Activity data'!BB57*ManureNEF*NtoN2O*kgtoGg,"ERROR")))</f>
        <v>4.9828512137725399E-2</v>
      </c>
      <c r="AJ976" s="94">
        <f>IF('Net zero activities &amp; levers'!$C$12="Off",'Activity data'!BC57*ManureNEF*NtoN2O*kgtoGg,IF('Net zero activities &amp; levers'!$C$12="PB",'Activity data'!BC57*ManureNEF*NtoN2O*kgtoGg,IF('Net zero activities &amp; levers'!$C$12="MS",'Net zero Activity data'!BC57*ManureNEF*NtoN2O*kgtoGg,"ERROR")))</f>
        <v>4.9894343164931201E-2</v>
      </c>
      <c r="AK976" s="94">
        <f>IF('Net zero activities &amp; levers'!$C$12="Off",'Activity data'!BD57*ManureNEF*NtoN2O*kgtoGg,IF('Net zero activities &amp; levers'!$C$12="PB",'Activity data'!BD57*ManureNEF*NtoN2O*kgtoGg,IF('Net zero activities &amp; levers'!$C$12="MS",'Net zero Activity data'!BD57*ManureNEF*NtoN2O*kgtoGg,"ERROR")))</f>
        <v>4.9963953169233688E-2</v>
      </c>
      <c r="AL976" s="94">
        <f>IF('Net zero activities &amp; levers'!$C$12="Off",'Activity data'!BE57*ManureNEF*NtoN2O*kgtoGg,IF('Net zero activities &amp; levers'!$C$12="PB",'Activity data'!BE57*ManureNEF*NtoN2O*kgtoGg,IF('Net zero activities &amp; levers'!$C$12="MS",'Net zero Activity data'!BE57*ManureNEF*NtoN2O*kgtoGg,"ERROR")))</f>
        <v>5.0038237654319737E-2</v>
      </c>
      <c r="AM976" s="94">
        <f>IF('Net zero activities &amp; levers'!$C$12="Off",'Activity data'!BF57*ManureNEF*NtoN2O*kgtoGg,IF('Net zero activities &amp; levers'!$C$12="PB",'Activity data'!BF57*ManureNEF*NtoN2O*kgtoGg,IF('Net zero activities &amp; levers'!$C$12="MS",'Net zero Activity data'!BF57*ManureNEF*NtoN2O*kgtoGg,"ERROR")))</f>
        <v>5.0117077058804894E-2</v>
      </c>
      <c r="AN976" s="94">
        <f>IF('Net zero activities &amp; levers'!$C$12="Off",'Activity data'!BG57*ManureNEF*NtoN2O*kgtoGg,IF('Net zero activities &amp; levers'!$C$12="PB",'Activity data'!BG57*ManureNEF*NtoN2O*kgtoGg,IF('Net zero activities &amp; levers'!$C$12="MS",'Net zero Activity data'!BG57*ManureNEF*NtoN2O*kgtoGg,"ERROR")))</f>
        <v>5.0162762873071046E-2</v>
      </c>
      <c r="AO976" s="94">
        <f>IF('Net zero activities &amp; levers'!$C$12="Off",'Activity data'!BH57*ManureNEF*NtoN2O*kgtoGg,IF('Net zero activities &amp; levers'!$C$12="PB",'Activity data'!BH57*ManureNEF*NtoN2O*kgtoGg,IF('Net zero activities &amp; levers'!$C$12="MS",'Net zero Activity data'!BH57*ManureNEF*NtoN2O*kgtoGg,"ERROR")))</f>
        <v>5.0211640519482875E-2</v>
      </c>
      <c r="AP976" s="94">
        <f>IF('Net zero activities &amp; levers'!$C$12="Off",'Activity data'!BI57*ManureNEF*NtoN2O*kgtoGg,IF('Net zero activities &amp; levers'!$C$12="PB",'Activity data'!BI57*ManureNEF*NtoN2O*kgtoGg,IF('Net zero activities &amp; levers'!$C$12="MS",'Net zero Activity data'!BI57*ManureNEF*NtoN2O*kgtoGg,"ERROR")))</f>
        <v>5.0264678410667847E-2</v>
      </c>
      <c r="AQ976" s="94">
        <f>IF('Net zero activities &amp; levers'!$C$12="Off",'Activity data'!BJ57*ManureNEF*NtoN2O*kgtoGg,IF('Net zero activities &amp; levers'!$C$12="PB",'Activity data'!BJ57*ManureNEF*NtoN2O*kgtoGg,IF('Net zero activities &amp; levers'!$C$12="MS",'Net zero Activity data'!BJ57*ManureNEF*NtoN2O*kgtoGg,"ERROR")))</f>
        <v>5.0321809904444424E-2</v>
      </c>
      <c r="AR976" s="94">
        <f>IF('Net zero activities &amp; levers'!$C$12="Off",'Activity data'!BK57*ManureNEF*NtoN2O*kgtoGg,IF('Net zero activities &amp; levers'!$C$12="PB",'Activity data'!BK57*ManureNEF*NtoN2O*kgtoGg,IF('Net zero activities &amp; levers'!$C$12="MS",'Net zero Activity data'!BK57*ManureNEF*NtoN2O*kgtoGg,"ERROR")))</f>
        <v>5.0382979434964732E-2</v>
      </c>
      <c r="AS976" s="94">
        <f>IF('Net zero activities &amp; levers'!$C$12="Off",'Activity data'!BL57*ManureNEF*NtoN2O*kgtoGg,IF('Net zero activities &amp; levers'!$C$12="PB",'Activity data'!BL57*ManureNEF*NtoN2O*kgtoGg,IF('Net zero activities &amp; levers'!$C$12="MS",'Net zero Activity data'!BL57*ManureNEF*NtoN2O*kgtoGg,"ERROR")))</f>
        <v>5.040904256770011E-2</v>
      </c>
      <c r="AT976" s="94">
        <f>IF('Net zero activities &amp; levers'!$C$12="Off",'Activity data'!BM57*ManureNEF*NtoN2O*kgtoGg,IF('Net zero activities &amp; levers'!$C$12="PB",'Activity data'!BM57*ManureNEF*NtoN2O*kgtoGg,IF('Net zero activities &amp; levers'!$C$12="MS",'Net zero Activity data'!BM57*ManureNEF*NtoN2O*kgtoGg,"ERROR")))</f>
        <v>5.0425252232961591E-2</v>
      </c>
      <c r="AU976" s="94">
        <f>IF('Net zero activities &amp; levers'!$C$12="Off",'Activity data'!BN57*ManureNEF*NtoN2O*kgtoGg,IF('Net zero activities &amp; levers'!$C$12="PB",'Activity data'!BN57*ManureNEF*NtoN2O*kgtoGg,IF('Net zero activities &amp; levers'!$C$12="MS",'Net zero Activity data'!BN57*ManureNEF*NtoN2O*kgtoGg,"ERROR")))</f>
        <v>5.0442480721981674E-2</v>
      </c>
      <c r="AV976" s="94">
        <f>IF('Net zero activities &amp; levers'!$C$12="Off",'Activity data'!BO57*ManureNEF*NtoN2O*kgtoGg,IF('Net zero activities &amp; levers'!$C$12="PB",'Activity data'!BO57*ManureNEF*NtoN2O*kgtoGg,IF('Net zero activities &amp; levers'!$C$12="MS",'Net zero Activity data'!BO57*ManureNEF*NtoN2O*kgtoGg,"ERROR")))</f>
        <v>5.0463211095050267E-2</v>
      </c>
      <c r="AW976" s="94">
        <f>IF('Net zero activities &amp; levers'!$C$12="Off",'Activity data'!BP57*ManureNEF*NtoN2O*kgtoGg,IF('Net zero activities &amp; levers'!$C$12="PB",'Activity data'!BP57*ManureNEF*NtoN2O*kgtoGg,IF('Net zero activities &amp; levers'!$C$12="MS",'Net zero Activity data'!BP57*ManureNEF*NtoN2O*kgtoGg,"ERROR")))</f>
        <v>5.0486160662091037E-2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7.5100229270345445E-3</v>
      </c>
      <c r="T977" s="22">
        <f t="shared" si="343"/>
        <v>7.5316717321164718E-3</v>
      </c>
      <c r="U977" s="22">
        <f t="shared" si="343"/>
        <v>7.5546848153573813E-3</v>
      </c>
      <c r="V977" s="22">
        <f t="shared" si="343"/>
        <v>7.5795408239615622E-3</v>
      </c>
      <c r="W977" s="22">
        <f t="shared" si="343"/>
        <v>7.6065061253787489E-3</v>
      </c>
      <c r="X977" s="22">
        <f t="shared" si="343"/>
        <v>7.6355232877915701E-3</v>
      </c>
      <c r="Y977" s="22">
        <f t="shared" si="343"/>
        <v>7.653881543176368E-3</v>
      </c>
      <c r="Z977" s="22">
        <f t="shared" si="343"/>
        <v>7.6739659947244309E-3</v>
      </c>
      <c r="AA977" s="22">
        <f t="shared" ref="L977:AW980" si="344">AA1474</f>
        <v>7.6955059720922193E-3</v>
      </c>
      <c r="AB977" s="22">
        <f t="shared" si="344"/>
        <v>7.7186074031345758E-3</v>
      </c>
      <c r="AC977" s="22">
        <f t="shared" si="344"/>
        <v>7.7430424878109768E-3</v>
      </c>
      <c r="AD977" s="22">
        <f t="shared" si="344"/>
        <v>7.7591743138880238E-3</v>
      </c>
      <c r="AE977" s="22">
        <f t="shared" si="344"/>
        <v>7.7766174863464843E-3</v>
      </c>
      <c r="AF977" s="22">
        <f t="shared" si="344"/>
        <v>7.7953056430677134E-3</v>
      </c>
      <c r="AG977" s="22">
        <f t="shared" si="344"/>
        <v>7.8154288844173875E-3</v>
      </c>
      <c r="AH977" s="22">
        <f t="shared" si="344"/>
        <v>7.8364125046315979E-3</v>
      </c>
      <c r="AI977" s="22">
        <f t="shared" si="344"/>
        <v>7.8492568194219129E-3</v>
      </c>
      <c r="AJ977" s="22">
        <f t="shared" si="344"/>
        <v>7.8632826348492592E-3</v>
      </c>
      <c r="AK977" s="22">
        <f t="shared" si="344"/>
        <v>7.8779680118051809E-3</v>
      </c>
      <c r="AL977" s="22">
        <f t="shared" si="344"/>
        <v>7.8935209316885972E-3</v>
      </c>
      <c r="AM977" s="22">
        <f t="shared" si="344"/>
        <v>7.9099182654546775E-3</v>
      </c>
      <c r="AN977" s="22">
        <f t="shared" si="344"/>
        <v>7.9186703081517412E-3</v>
      </c>
      <c r="AO977" s="22">
        <f t="shared" si="344"/>
        <v>7.9279963078171065E-3</v>
      </c>
      <c r="AP977" s="22">
        <f t="shared" si="344"/>
        <v>7.9381170913952505E-3</v>
      </c>
      <c r="AQ977" s="22">
        <f t="shared" si="344"/>
        <v>7.9490196833540555E-3</v>
      </c>
      <c r="AR977" s="22">
        <f t="shared" si="344"/>
        <v>7.9606933562777829E-3</v>
      </c>
      <c r="AS977" s="22">
        <f t="shared" si="344"/>
        <v>7.964397549016471E-3</v>
      </c>
      <c r="AT977" s="22">
        <f t="shared" si="344"/>
        <v>7.9658067695104438E-3</v>
      </c>
      <c r="AU977" s="22">
        <f t="shared" si="344"/>
        <v>7.9673565963704236E-3</v>
      </c>
      <c r="AV977" s="22">
        <f t="shared" si="344"/>
        <v>7.9696020827684667E-3</v>
      </c>
      <c r="AW977" s="22">
        <f t="shared" si="344"/>
        <v>7.9722589408630137E-3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9.0616382708893453E-2</v>
      </c>
      <c r="T978" s="22">
        <f t="shared" si="344"/>
        <v>9.0877598476881649E-2</v>
      </c>
      <c r="U978" s="22">
        <f t="shared" si="344"/>
        <v>9.1155275706169825E-2</v>
      </c>
      <c r="V978" s="22">
        <f t="shared" si="344"/>
        <v>9.1455189782355117E-2</v>
      </c>
      <c r="W978" s="22">
        <f t="shared" si="344"/>
        <v>9.1780554710907389E-2</v>
      </c>
      <c r="X978" s="22">
        <f t="shared" si="344"/>
        <v>9.2130677516106943E-2</v>
      </c>
      <c r="Y978" s="22">
        <f t="shared" si="344"/>
        <v>9.2352189316001462E-2</v>
      </c>
      <c r="Z978" s="22">
        <f t="shared" si="344"/>
        <v>9.2594529501332429E-2</v>
      </c>
      <c r="AA978" s="22">
        <f t="shared" si="344"/>
        <v>9.2854432147657803E-2</v>
      </c>
      <c r="AB978" s="22">
        <f t="shared" si="344"/>
        <v>9.3133175386765854E-2</v>
      </c>
      <c r="AC978" s="22">
        <f t="shared" si="344"/>
        <v>9.3428010569837058E-2</v>
      </c>
      <c r="AD978" s="22">
        <f t="shared" si="344"/>
        <v>9.3622658141461465E-2</v>
      </c>
      <c r="AE978" s="22">
        <f t="shared" si="344"/>
        <v>9.3833128496413801E-2</v>
      </c>
      <c r="AF978" s="22">
        <f t="shared" si="344"/>
        <v>9.4058620905428741E-2</v>
      </c>
      <c r="AG978" s="22">
        <f t="shared" si="344"/>
        <v>9.430142913080998E-2</v>
      </c>
      <c r="AH978" s="22">
        <f t="shared" si="344"/>
        <v>9.455461873867442E-2</v>
      </c>
      <c r="AI978" s="22">
        <f t="shared" si="344"/>
        <v>9.4709599003845527E-2</v>
      </c>
      <c r="AJ978" s="22">
        <f t="shared" si="344"/>
        <v>9.4878835325880345E-2</v>
      </c>
      <c r="AK978" s="22">
        <f t="shared" si="344"/>
        <v>9.5056029956494814E-2</v>
      </c>
      <c r="AL978" s="22">
        <f t="shared" si="344"/>
        <v>9.5243692411601744E-2</v>
      </c>
      <c r="AM978" s="22">
        <f t="shared" si="344"/>
        <v>9.5441543614772348E-2</v>
      </c>
      <c r="AN978" s="22">
        <f t="shared" si="344"/>
        <v>9.5547146281798376E-2</v>
      </c>
      <c r="AO978" s="22">
        <f t="shared" si="344"/>
        <v>9.5659674347695206E-2</v>
      </c>
      <c r="AP978" s="22">
        <f t="shared" si="344"/>
        <v>9.5781792323491169E-2</v>
      </c>
      <c r="AQ978" s="22">
        <f t="shared" si="344"/>
        <v>9.5913343645645174E-2</v>
      </c>
      <c r="AR978" s="22">
        <f t="shared" si="344"/>
        <v>9.6054198876521613E-2</v>
      </c>
      <c r="AS978" s="22">
        <f t="shared" si="344"/>
        <v>9.609889388612379E-2</v>
      </c>
      <c r="AT978" s="22">
        <f t="shared" si="344"/>
        <v>9.611589762430725E-2</v>
      </c>
      <c r="AU978" s="22">
        <f t="shared" si="344"/>
        <v>9.6134597927254498E-2</v>
      </c>
      <c r="AV978" s="22">
        <f t="shared" si="344"/>
        <v>9.6161692099507992E-2</v>
      </c>
      <c r="AW978" s="22">
        <f t="shared" si="344"/>
        <v>9.6193749907085666E-2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0.10373937151897396</v>
      </c>
      <c r="T981" s="94">
        <f>IF('Net zero activities &amp; levers'!$C$12="Off",'Activity data'!AM62*ManureNEF*NtoN2O*kgtoGg,IF('Net zero activities &amp; levers'!$C$12="PB",'Activity data'!AM62*ManureNEF*NtoN2O*kgtoGg,IF('Net zero activities &amp; levers'!$C$12="MS",'Net zero Activity data'!AM62*ManureNEF*NtoN2O*kgtoGg,"ERROR")))</f>
        <v>0.10504797783019051</v>
      </c>
      <c r="U981" s="94">
        <f>IF('Net zero activities &amp; levers'!$C$12="Off",'Activity data'!AN62*ManureNEF*NtoN2O*kgtoGg,IF('Net zero activities &amp; levers'!$C$12="PB",'Activity data'!AN62*ManureNEF*NtoN2O*kgtoGg,IF('Net zero activities &amp; levers'!$C$12="MS",'Net zero Activity data'!AN62*ManureNEF*NtoN2O*kgtoGg,"ERROR")))</f>
        <v>0.10502629496089162</v>
      </c>
      <c r="V981" s="94">
        <f>IF('Net zero activities &amp; levers'!$C$12="Off",'Activity data'!AO62*ManureNEF*NtoN2O*kgtoGg,IF('Net zero activities &amp; levers'!$C$12="PB",'Activity data'!AO62*ManureNEF*NtoN2O*kgtoGg,IF('Net zero activities &amp; levers'!$C$12="MS",'Net zero Activity data'!AO62*ManureNEF*NtoN2O*kgtoGg,"ERROR")))</f>
        <v>0.1046742476688496</v>
      </c>
      <c r="W981" s="94">
        <f>IF('Net zero activities &amp; levers'!$C$12="Off",'Activity data'!AP62*ManureNEF*NtoN2O*kgtoGg,IF('Net zero activities &amp; levers'!$C$12="PB",'Activity data'!AP62*ManureNEF*NtoN2O*kgtoGg,IF('Net zero activities &amp; levers'!$C$12="MS",'Net zero Activity data'!AP62*ManureNEF*NtoN2O*kgtoGg,"ERROR")))</f>
        <v>0.10459017911356595</v>
      </c>
      <c r="X981" s="94">
        <f>IF('Net zero activities &amp; levers'!$C$12="Off",'Activity data'!AQ62*ManureNEF*NtoN2O*kgtoGg,IF('Net zero activities &amp; levers'!$C$12="PB",'Activity data'!AQ62*ManureNEF*NtoN2O*kgtoGg,IF('Net zero activities &amp; levers'!$C$12="MS",'Net zero Activity data'!AQ62*ManureNEF*NtoN2O*kgtoGg,"ERROR")))</f>
        <v>0.10483449752885149</v>
      </c>
      <c r="Y981" s="94">
        <f>IF('Net zero activities &amp; levers'!$C$12="Off",'Activity data'!AR62*ManureNEF*NtoN2O*kgtoGg,IF('Net zero activities &amp; levers'!$C$12="PB",'Activity data'!AR62*ManureNEF*NtoN2O*kgtoGg,IF('Net zero activities &amp; levers'!$C$12="MS",'Net zero Activity data'!AR62*ManureNEF*NtoN2O*kgtoGg,"ERROR")))</f>
        <v>0.10526185437071776</v>
      </c>
      <c r="Z981" s="94">
        <f>IF('Net zero activities &amp; levers'!$C$12="Off",'Activity data'!AS62*ManureNEF*NtoN2O*kgtoGg,IF('Net zero activities &amp; levers'!$C$12="PB",'Activity data'!AS62*ManureNEF*NtoN2O*kgtoGg,IF('Net zero activities &amp; levers'!$C$12="MS",'Net zero Activity data'!AS62*ManureNEF*NtoN2O*kgtoGg,"ERROR")))</f>
        <v>0.10589617703735173</v>
      </c>
      <c r="AA981" s="94">
        <f>IF('Net zero activities &amp; levers'!$C$12="Off",'Activity data'!AT62*ManureNEF*NtoN2O*kgtoGg,IF('Net zero activities &amp; levers'!$C$12="PB",'Activity data'!AT62*ManureNEF*NtoN2O*kgtoGg,IF('Net zero activities &amp; levers'!$C$12="MS",'Net zero Activity data'!AT62*ManureNEF*NtoN2O*kgtoGg,"ERROR")))</f>
        <v>0.10645664644841928</v>
      </c>
      <c r="AB981" s="94">
        <f>IF('Net zero activities &amp; levers'!$C$12="Off",'Activity data'!AU62*ManureNEF*NtoN2O*kgtoGg,IF('Net zero activities &amp; levers'!$C$12="PB",'Activity data'!AU62*ManureNEF*NtoN2O*kgtoGg,IF('Net zero activities &amp; levers'!$C$12="MS",'Net zero Activity data'!AU62*ManureNEF*NtoN2O*kgtoGg,"ERROR")))</f>
        <v>0.10719883757859007</v>
      </c>
      <c r="AC981" s="94">
        <f>IF('Net zero activities &amp; levers'!$C$12="Off",'Activity data'!AV62*ManureNEF*NtoN2O*kgtoGg,IF('Net zero activities &amp; levers'!$C$12="PB",'Activity data'!AV62*ManureNEF*NtoN2O*kgtoGg,IF('Net zero activities &amp; levers'!$C$12="MS",'Net zero Activity data'!AV62*ManureNEF*NtoN2O*kgtoGg,"ERROR")))</f>
        <v>0.10788811194729465</v>
      </c>
      <c r="AD981" s="94">
        <f>IF('Net zero activities &amp; levers'!$C$12="Off",'Activity data'!AW62*ManureNEF*NtoN2O*kgtoGg,IF('Net zero activities &amp; levers'!$C$12="PB",'Activity data'!AW62*ManureNEF*NtoN2O*kgtoGg,IF('Net zero activities &amp; levers'!$C$12="MS",'Net zero Activity data'!AW62*ManureNEF*NtoN2O*kgtoGg,"ERROR")))</f>
        <v>0.1091038244647865</v>
      </c>
      <c r="AE981" s="94">
        <f>IF('Net zero activities &amp; levers'!$C$12="Off",'Activity data'!AX62*ManureNEF*NtoN2O*kgtoGg,IF('Net zero activities &amp; levers'!$C$12="PB",'Activity data'!AX62*ManureNEF*NtoN2O*kgtoGg,IF('Net zero activities &amp; levers'!$C$12="MS",'Net zero Activity data'!AX62*ManureNEF*NtoN2O*kgtoGg,"ERROR")))</f>
        <v>0.11044898988150205</v>
      </c>
      <c r="AF981" s="94">
        <f>IF('Net zero activities &amp; levers'!$C$12="Off",'Activity data'!AY62*ManureNEF*NtoN2O*kgtoGg,IF('Net zero activities &amp; levers'!$C$12="PB",'Activity data'!AY62*ManureNEF*NtoN2O*kgtoGg,IF('Net zero activities &amp; levers'!$C$12="MS",'Net zero Activity data'!AY62*ManureNEF*NtoN2O*kgtoGg,"ERROR")))</f>
        <v>0.11189945655820543</v>
      </c>
      <c r="AG981" s="94">
        <f>IF('Net zero activities &amp; levers'!$C$12="Off",'Activity data'!AZ62*ManureNEF*NtoN2O*kgtoGg,IF('Net zero activities &amp; levers'!$C$12="PB",'Activity data'!AZ62*ManureNEF*NtoN2O*kgtoGg,IF('Net zero activities &amp; levers'!$C$12="MS",'Net zero Activity data'!AZ62*ManureNEF*NtoN2O*kgtoGg,"ERROR")))</f>
        <v>0.11376577757246964</v>
      </c>
      <c r="AH981" s="94">
        <f>IF('Net zero activities &amp; levers'!$C$12="Off",'Activity data'!BA62*ManureNEF*NtoN2O*kgtoGg,IF('Net zero activities &amp; levers'!$C$12="PB",'Activity data'!BA62*ManureNEF*NtoN2O*kgtoGg,IF('Net zero activities &amp; levers'!$C$12="MS",'Net zero Activity data'!BA62*ManureNEF*NtoN2O*kgtoGg,"ERROR")))</f>
        <v>0.11533641810897417</v>
      </c>
      <c r="AI981" s="94">
        <f>IF('Net zero activities &amp; levers'!$C$12="Off",'Activity data'!BB62*ManureNEF*NtoN2O*kgtoGg,IF('Net zero activities &amp; levers'!$C$12="PB",'Activity data'!BB62*ManureNEF*NtoN2O*kgtoGg,IF('Net zero activities &amp; levers'!$C$12="MS",'Net zero Activity data'!BB62*ManureNEF*NtoN2O*kgtoGg,"ERROR")))</f>
        <v>0.11712268135039311</v>
      </c>
      <c r="AJ981" s="94">
        <f>IF('Net zero activities &amp; levers'!$C$12="Off",'Activity data'!BC62*ManureNEF*NtoN2O*kgtoGg,IF('Net zero activities &amp; levers'!$C$12="PB",'Activity data'!BC62*ManureNEF*NtoN2O*kgtoGg,IF('Net zero activities &amp; levers'!$C$12="MS",'Net zero Activity data'!BC62*ManureNEF*NtoN2O*kgtoGg,"ERROR")))</f>
        <v>0.11917617860235387</v>
      </c>
      <c r="AK981" s="94">
        <f>IF('Net zero activities &amp; levers'!$C$12="Off",'Activity data'!BD62*ManureNEF*NtoN2O*kgtoGg,IF('Net zero activities &amp; levers'!$C$12="PB",'Activity data'!BD62*ManureNEF*NtoN2O*kgtoGg,IF('Net zero activities &amp; levers'!$C$12="MS",'Net zero Activity data'!BD62*ManureNEF*NtoN2O*kgtoGg,"ERROR")))</f>
        <v>0.12087559132388727</v>
      </c>
      <c r="AL981" s="94">
        <f>IF('Net zero activities &amp; levers'!$C$12="Off",'Activity data'!BE62*ManureNEF*NtoN2O*kgtoGg,IF('Net zero activities &amp; levers'!$C$12="PB",'Activity data'!BE62*ManureNEF*NtoN2O*kgtoGg,IF('Net zero activities &amp; levers'!$C$12="MS",'Net zero Activity data'!BE62*ManureNEF*NtoN2O*kgtoGg,"ERROR")))</f>
        <v>0.12253362683439008</v>
      </c>
      <c r="AM981" s="94">
        <f>IF('Net zero activities &amp; levers'!$C$12="Off",'Activity data'!BF62*ManureNEF*NtoN2O*kgtoGg,IF('Net zero activities &amp; levers'!$C$12="PB",'Activity data'!BF62*ManureNEF*NtoN2O*kgtoGg,IF('Net zero activities &amp; levers'!$C$12="MS",'Net zero Activity data'!BF62*ManureNEF*NtoN2O*kgtoGg,"ERROR")))</f>
        <v>0.12416077720283632</v>
      </c>
      <c r="AN981" s="94">
        <f>IF('Net zero activities &amp; levers'!$C$12="Off",'Activity data'!BG62*ManureNEF*NtoN2O*kgtoGg,IF('Net zero activities &amp; levers'!$C$12="PB",'Activity data'!BG62*ManureNEF*NtoN2O*kgtoGg,IF('Net zero activities &amp; levers'!$C$12="MS",'Net zero Activity data'!BG62*ManureNEF*NtoN2O*kgtoGg,"ERROR")))</f>
        <v>0.12595653170767893</v>
      </c>
      <c r="AO981" s="94">
        <f>IF('Net zero activities &amp; levers'!$C$12="Off",'Activity data'!BH62*ManureNEF*NtoN2O*kgtoGg,IF('Net zero activities &amp; levers'!$C$12="PB",'Activity data'!BH62*ManureNEF*NtoN2O*kgtoGg,IF('Net zero activities &amp; levers'!$C$12="MS",'Net zero Activity data'!BH62*ManureNEF*NtoN2O*kgtoGg,"ERROR")))</f>
        <v>0.12748901145113314</v>
      </c>
      <c r="AP981" s="94">
        <f>IF('Net zero activities &amp; levers'!$C$12="Off",'Activity data'!BI62*ManureNEF*NtoN2O*kgtoGg,IF('Net zero activities &amp; levers'!$C$12="PB",'Activity data'!BI62*ManureNEF*NtoN2O*kgtoGg,IF('Net zero activities &amp; levers'!$C$12="MS",'Net zero Activity data'!BI62*ManureNEF*NtoN2O*kgtoGg,"ERROR")))</f>
        <v>0.12905901172767434</v>
      </c>
      <c r="AQ981" s="94">
        <f>IF('Net zero activities &amp; levers'!$C$12="Off",'Activity data'!BJ62*ManureNEF*NtoN2O*kgtoGg,IF('Net zero activities &amp; levers'!$C$12="PB",'Activity data'!BJ62*ManureNEF*NtoN2O*kgtoGg,IF('Net zero activities &amp; levers'!$C$12="MS",'Net zero Activity data'!BJ62*ManureNEF*NtoN2O*kgtoGg,"ERROR")))</f>
        <v>0.13067807527102665</v>
      </c>
      <c r="AR981" s="94">
        <f>IF('Net zero activities &amp; levers'!$C$12="Off",'Activity data'!BK62*ManureNEF*NtoN2O*kgtoGg,IF('Net zero activities &amp; levers'!$C$12="PB",'Activity data'!BK62*ManureNEF*NtoN2O*kgtoGg,IF('Net zero activities &amp; levers'!$C$12="MS",'Net zero Activity data'!BK62*ManureNEF*NtoN2O*kgtoGg,"ERROR")))</f>
        <v>0.13235759915470238</v>
      </c>
      <c r="AS981" s="94">
        <f>IF('Net zero activities &amp; levers'!$C$12="Off",'Activity data'!BL62*ManureNEF*NtoN2O*kgtoGg,IF('Net zero activities &amp; levers'!$C$12="PB",'Activity data'!BL62*ManureNEF*NtoN2O*kgtoGg,IF('Net zero activities &amp; levers'!$C$12="MS",'Net zero Activity data'!BL62*ManureNEF*NtoN2O*kgtoGg,"ERROR")))</f>
        <v>0.13400231153975686</v>
      </c>
      <c r="AT981" s="94">
        <f>IF('Net zero activities &amp; levers'!$C$12="Off",'Activity data'!BM62*ManureNEF*NtoN2O*kgtoGg,IF('Net zero activities &amp; levers'!$C$12="PB",'Activity data'!BM62*ManureNEF*NtoN2O*kgtoGg,IF('Net zero activities &amp; levers'!$C$12="MS",'Net zero Activity data'!BM62*ManureNEF*NtoN2O*kgtoGg,"ERROR")))</f>
        <v>0.13234442185593281</v>
      </c>
      <c r="AU981" s="94">
        <f>IF('Net zero activities &amp; levers'!$C$12="Off",'Activity data'!BN62*ManureNEF*NtoN2O*kgtoGg,IF('Net zero activities &amp; levers'!$C$12="PB",'Activity data'!BN62*ManureNEF*NtoN2O*kgtoGg,IF('Net zero activities &amp; levers'!$C$12="MS",'Net zero Activity data'!BN62*ManureNEF*NtoN2O*kgtoGg,"ERROR")))</f>
        <v>0.13021756515841126</v>
      </c>
      <c r="AV981" s="94">
        <f>IF('Net zero activities &amp; levers'!$C$12="Off",'Activity data'!BO62*ManureNEF*NtoN2O*kgtoGg,IF('Net zero activities &amp; levers'!$C$12="PB",'Activity data'!BO62*ManureNEF*NtoN2O*kgtoGg,IF('Net zero activities &amp; levers'!$C$12="MS",'Net zero Activity data'!BO62*ManureNEF*NtoN2O*kgtoGg,"ERROR")))</f>
        <v>0.12826513885154414</v>
      </c>
      <c r="AW981" s="94">
        <f>IF('Net zero activities &amp; levers'!$C$12="Off",'Activity data'!BP62*ManureNEF*NtoN2O*kgtoGg,IF('Net zero activities &amp; levers'!$C$12="PB",'Activity data'!BP62*ManureNEF*NtoN2O*kgtoGg,IF('Net zero activities &amp; levers'!$C$12="MS",'Net zero Activity data'!BP62*ManureNEF*NtoN2O*kgtoGg,"ERROR")))</f>
        <v>0.12619646733614942</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2.6319074707598693E-2</v>
      </c>
      <c r="T982" s="94">
        <f>IF('Net zero activities &amp; levers'!$C$12="Off",'Activity data'!AM63*ManureNEF*NtoN2O*kgtoGg,IF('Net zero activities &amp; levers'!$C$12="PB",'Activity data'!AM63*ManureNEF*NtoN2O*kgtoGg,IF('Net zero activities &amp; levers'!$C$12="MS",'Net zero Activity data'!AM63*ManureNEF*NtoN2O*kgtoGg,"ERROR")))</f>
        <v>2.665107312597589E-2</v>
      </c>
      <c r="U982" s="94">
        <f>IF('Net zero activities &amp; levers'!$C$12="Off",'Activity data'!AN63*ManureNEF*NtoN2O*kgtoGg,IF('Net zero activities &amp; levers'!$C$12="PB",'Activity data'!AN63*ManureNEF*NtoN2O*kgtoGg,IF('Net zero activities &amp; levers'!$C$12="MS",'Net zero Activity data'!AN63*ManureNEF*NtoN2O*kgtoGg,"ERROR")))</f>
        <v>2.6645572099233621E-2</v>
      </c>
      <c r="V982" s="94">
        <f>IF('Net zero activities &amp; levers'!$C$12="Off",'Activity data'!AO63*ManureNEF*NtoN2O*kgtoGg,IF('Net zero activities &amp; levers'!$C$12="PB",'Activity data'!AO63*ManureNEF*NtoN2O*kgtoGg,IF('Net zero activities &amp; levers'!$C$12="MS",'Net zero Activity data'!AO63*ManureNEF*NtoN2O*kgtoGg,"ERROR")))</f>
        <v>2.6556256356867022E-2</v>
      </c>
      <c r="W982" s="94">
        <f>IF('Net zero activities &amp; levers'!$C$12="Off",'Activity data'!AP63*ManureNEF*NtoN2O*kgtoGg,IF('Net zero activities &amp; levers'!$C$12="PB",'Activity data'!AP63*ManureNEF*NtoN2O*kgtoGg,IF('Net zero activities &amp; levers'!$C$12="MS",'Net zero Activity data'!AP63*ManureNEF*NtoN2O*kgtoGg,"ERROR")))</f>
        <v>2.6534927843355968E-2</v>
      </c>
      <c r="X982" s="94">
        <f>IF('Net zero activities &amp; levers'!$C$12="Off",'Activity data'!AQ63*ManureNEF*NtoN2O*kgtoGg,IF('Net zero activities &amp; levers'!$C$12="PB",'Activity data'!AQ63*ManureNEF*NtoN2O*kgtoGg,IF('Net zero activities &amp; levers'!$C$12="MS",'Net zero Activity data'!AQ63*ManureNEF*NtoN2O*kgtoGg,"ERROR")))</f>
        <v>2.6596912358301347E-2</v>
      </c>
      <c r="Y982" s="94">
        <f>IF('Net zero activities &amp; levers'!$C$12="Off",'Activity data'!AR63*ManureNEF*NtoN2O*kgtoGg,IF('Net zero activities &amp; levers'!$C$12="PB",'Activity data'!AR63*ManureNEF*NtoN2O*kgtoGg,IF('Net zero activities &amp; levers'!$C$12="MS",'Net zero Activity data'!AR63*ManureNEF*NtoN2O*kgtoGg,"ERROR")))</f>
        <v>2.6705334421045616E-2</v>
      </c>
      <c r="Z982" s="94">
        <f>IF('Net zero activities &amp; levers'!$C$12="Off",'Activity data'!AS63*ManureNEF*NtoN2O*kgtoGg,IF('Net zero activities &amp; levers'!$C$12="PB",'Activity data'!AS63*ManureNEF*NtoN2O*kgtoGg,IF('Net zero activities &amp; levers'!$C$12="MS",'Net zero Activity data'!AS63*ManureNEF*NtoN2O*kgtoGg,"ERROR")))</f>
        <v>2.6866264503881229E-2</v>
      </c>
      <c r="AA982" s="94">
        <f>IF('Net zero activities &amp; levers'!$C$12="Off",'Activity data'!AT63*ManureNEF*NtoN2O*kgtoGg,IF('Net zero activities &amp; levers'!$C$12="PB",'Activity data'!AT63*ManureNEF*NtoN2O*kgtoGg,IF('Net zero activities &amp; levers'!$C$12="MS",'Net zero Activity data'!AT63*ManureNEF*NtoN2O*kgtoGg,"ERROR")))</f>
        <v>2.7008457733753585E-2</v>
      </c>
      <c r="AB982" s="94">
        <f>IF('Net zero activities &amp; levers'!$C$12="Off",'Activity data'!AU63*ManureNEF*NtoN2O*kgtoGg,IF('Net zero activities &amp; levers'!$C$12="PB",'Activity data'!AU63*ManureNEF*NtoN2O*kgtoGg,IF('Net zero activities &amp; levers'!$C$12="MS",'Net zero Activity data'!AU63*ManureNEF*NtoN2O*kgtoGg,"ERROR")))</f>
        <v>2.7196754457709631E-2</v>
      </c>
      <c r="AC982" s="94">
        <f>IF('Net zero activities &amp; levers'!$C$12="Off",'Activity data'!AV63*ManureNEF*NtoN2O*kgtoGg,IF('Net zero activities &amp; levers'!$C$12="PB",'Activity data'!AV63*ManureNEF*NtoN2O*kgtoGg,IF('Net zero activities &amp; levers'!$C$12="MS",'Net zero Activity data'!AV63*ManureNEF*NtoN2O*kgtoGg,"ERROR")))</f>
        <v>2.7371625997206581E-2</v>
      </c>
      <c r="AD982" s="94">
        <f>IF('Net zero activities &amp; levers'!$C$12="Off",'Activity data'!AW63*ManureNEF*NtoN2O*kgtoGg,IF('Net zero activities &amp; levers'!$C$12="PB",'Activity data'!AW63*ManureNEF*NtoN2O*kgtoGg,IF('Net zero activities &amp; levers'!$C$12="MS",'Net zero Activity data'!AW63*ManureNEF*NtoN2O*kgtoGg,"ERROR")))</f>
        <v>2.7680056905378978E-2</v>
      </c>
      <c r="AE982" s="94">
        <f>IF('Net zero activities &amp; levers'!$C$12="Off",'Activity data'!AX63*ManureNEF*NtoN2O*kgtoGg,IF('Net zero activities &amp; levers'!$C$12="PB",'Activity data'!AX63*ManureNEF*NtoN2O*kgtoGg,IF('Net zero activities &amp; levers'!$C$12="MS",'Net zero Activity data'!AX63*ManureNEF*NtoN2O*kgtoGg,"ERROR")))</f>
        <v>2.8021330508430822E-2</v>
      </c>
      <c r="AF982" s="94">
        <f>IF('Net zero activities &amp; levers'!$C$12="Off",'Activity data'!AY63*ManureNEF*NtoN2O*kgtoGg,IF('Net zero activities &amp; levers'!$C$12="PB",'Activity data'!AY63*ManureNEF*NtoN2O*kgtoGg,IF('Net zero activities &amp; levers'!$C$12="MS",'Net zero Activity data'!AY63*ManureNEF*NtoN2O*kgtoGg,"ERROR")))</f>
        <v>2.8389319443259262E-2</v>
      </c>
      <c r="AG982" s="94">
        <f>IF('Net zero activities &amp; levers'!$C$12="Off",'Activity data'!AZ63*ManureNEF*NtoN2O*kgtoGg,IF('Net zero activities &amp; levers'!$C$12="PB",'Activity data'!AZ63*ManureNEF*NtoN2O*kgtoGg,IF('Net zero activities &amp; levers'!$C$12="MS",'Net zero Activity data'!AZ63*ManureNEF*NtoN2O*kgtoGg,"ERROR")))</f>
        <v>2.8862812211564656E-2</v>
      </c>
      <c r="AH982" s="94">
        <f>IF('Net zero activities &amp; levers'!$C$12="Off",'Activity data'!BA63*ManureNEF*NtoN2O*kgtoGg,IF('Net zero activities &amp; levers'!$C$12="PB",'Activity data'!BA63*ManureNEF*NtoN2O*kgtoGg,IF('Net zero activities &amp; levers'!$C$12="MS",'Net zero Activity data'!BA63*ManureNEF*NtoN2O*kgtoGg,"ERROR")))</f>
        <v>2.9261289713536844E-2</v>
      </c>
      <c r="AI982" s="94">
        <f>IF('Net zero activities &amp; levers'!$C$12="Off",'Activity data'!BB63*ManureNEF*NtoN2O*kgtoGg,IF('Net zero activities &amp; levers'!$C$12="PB",'Activity data'!BB63*ManureNEF*NtoN2O*kgtoGg,IF('Net zero activities &amp; levers'!$C$12="MS",'Net zero Activity data'!BB63*ManureNEF*NtoN2O*kgtoGg,"ERROR")))</f>
        <v>2.9714471519151932E-2</v>
      </c>
      <c r="AJ982" s="94">
        <f>IF('Net zero activities &amp; levers'!$C$12="Off",'Activity data'!BC63*ManureNEF*NtoN2O*kgtoGg,IF('Net zero activities &amp; levers'!$C$12="PB",'Activity data'!BC63*ManureNEF*NtoN2O*kgtoGg,IF('Net zero activities &amp; levers'!$C$12="MS",'Net zero Activity data'!BC63*ManureNEF*NtoN2O*kgtoGg,"ERROR")))</f>
        <v>3.0235451613737516E-2</v>
      </c>
      <c r="AK982" s="94">
        <f>IF('Net zero activities &amp; levers'!$C$12="Off",'Activity data'!BD63*ManureNEF*NtoN2O*kgtoGg,IF('Net zero activities &amp; levers'!$C$12="PB",'Activity data'!BD63*ManureNEF*NtoN2O*kgtoGg,IF('Net zero activities &amp; levers'!$C$12="MS",'Net zero Activity data'!BD63*ManureNEF*NtoN2O*kgtoGg,"ERROR")))</f>
        <v>3.0666599110798456E-2</v>
      </c>
      <c r="AL982" s="94">
        <f>IF('Net zero activities &amp; levers'!$C$12="Off",'Activity data'!BE63*ManureNEF*NtoN2O*kgtoGg,IF('Net zero activities &amp; levers'!$C$12="PB",'Activity data'!BE63*ManureNEF*NtoN2O*kgtoGg,IF('Net zero activities &amp; levers'!$C$12="MS",'Net zero Activity data'!BE63*ManureNEF*NtoN2O*kgtoGg,"ERROR")))</f>
        <v>3.108724905141232E-2</v>
      </c>
      <c r="AM982" s="94">
        <f>IF('Net zero activities &amp; levers'!$C$12="Off",'Activity data'!BF63*ManureNEF*NtoN2O*kgtoGg,IF('Net zero activities &amp; levers'!$C$12="PB",'Activity data'!BF63*ManureNEF*NtoN2O*kgtoGg,IF('Net zero activities &amp; levers'!$C$12="MS",'Net zero Activity data'!BF63*ManureNEF*NtoN2O*kgtoGg,"ERROR")))</f>
        <v>3.1500063313544227E-2</v>
      </c>
      <c r="AN982" s="94">
        <f>IF('Net zero activities &amp; levers'!$C$12="Off",'Activity data'!BG63*ManureNEF*NtoN2O*kgtoGg,IF('Net zero activities &amp; levers'!$C$12="PB",'Activity data'!BG63*ManureNEF*NtoN2O*kgtoGg,IF('Net zero activities &amp; levers'!$C$12="MS",'Net zero Activity data'!BG63*ManureNEF*NtoN2O*kgtoGg,"ERROR")))</f>
        <v>3.1955653088934513E-2</v>
      </c>
      <c r="AO982" s="94">
        <f>IF('Net zero activities &amp; levers'!$C$12="Off",'Activity data'!BH63*ManureNEF*NtoN2O*kgtoGg,IF('Net zero activities &amp; levers'!$C$12="PB",'Activity data'!BH63*ManureNEF*NtoN2O*kgtoGg,IF('Net zero activities &amp; levers'!$C$12="MS",'Net zero Activity data'!BH63*ManureNEF*NtoN2O*kgtoGg,"ERROR")))</f>
        <v>3.2344449051983859E-2</v>
      </c>
      <c r="AP982" s="94">
        <f>IF('Net zero activities &amp; levers'!$C$12="Off",'Activity data'!BI63*ManureNEF*NtoN2O*kgtoGg,IF('Net zero activities &amp; levers'!$C$12="PB",'Activity data'!BI63*ManureNEF*NtoN2O*kgtoGg,IF('Net zero activities &amp; levers'!$C$12="MS",'Net zero Activity data'!BI63*ManureNEF*NtoN2O*kgtoGg,"ERROR")))</f>
        <v>3.2742764117558373E-2</v>
      </c>
      <c r="AQ982" s="94">
        <f>IF('Net zero activities &amp; levers'!$C$12="Off",'Activity data'!BJ63*ManureNEF*NtoN2O*kgtoGg,IF('Net zero activities &amp; levers'!$C$12="PB",'Activity data'!BJ63*ManureNEF*NtoN2O*kgtoGg,IF('Net zero activities &amp; levers'!$C$12="MS",'Net zero Activity data'!BJ63*ManureNEF*NtoN2O*kgtoGg,"ERROR")))</f>
        <v>3.3153526721282502E-2</v>
      </c>
      <c r="AR982" s="94">
        <f>IF('Net zero activities &amp; levers'!$C$12="Off",'Activity data'!BK63*ManureNEF*NtoN2O*kgtoGg,IF('Net zero activities &amp; levers'!$C$12="PB",'Activity data'!BK63*ManureNEF*NtoN2O*kgtoGg,IF('Net zero activities &amp; levers'!$C$12="MS",'Net zero Activity data'!BK63*ManureNEF*NtoN2O*kgtoGg,"ERROR")))</f>
        <v>3.3579628344228743E-2</v>
      </c>
      <c r="AS982" s="94">
        <f>IF('Net zero activities &amp; levers'!$C$12="Off",'Activity data'!BL63*ManureNEF*NtoN2O*kgtoGg,IF('Net zero activities &amp; levers'!$C$12="PB",'Activity data'!BL63*ManureNEF*NtoN2O*kgtoGg,IF('Net zero activities &amp; levers'!$C$12="MS",'Net zero Activity data'!BL63*ManureNEF*NtoN2O*kgtoGg,"ERROR")))</f>
        <v>3.3996898157038859E-2</v>
      </c>
      <c r="AT982" s="94">
        <f>IF('Net zero activities &amp; levers'!$C$12="Off",'Activity data'!BM63*ManureNEF*NtoN2O*kgtoGg,IF('Net zero activities &amp; levers'!$C$12="PB",'Activity data'!BM63*ManureNEF*NtoN2O*kgtoGg,IF('Net zero activities &amp; levers'!$C$12="MS",'Net zero Activity data'!BM63*ManureNEF*NtoN2O*kgtoGg,"ERROR")))</f>
        <v>3.3576285213210287E-2</v>
      </c>
      <c r="AU982" s="94">
        <f>IF('Net zero activities &amp; levers'!$C$12="Off",'Activity data'!BN63*ManureNEF*NtoN2O*kgtoGg,IF('Net zero activities &amp; levers'!$C$12="PB",'Activity data'!BN63*ManureNEF*NtoN2O*kgtoGg,IF('Net zero activities &amp; levers'!$C$12="MS",'Net zero Activity data'!BN63*ManureNEF*NtoN2O*kgtoGg,"ERROR")))</f>
        <v>3.3036693547145599E-2</v>
      </c>
      <c r="AV982" s="94">
        <f>IF('Net zero activities &amp; levers'!$C$12="Off",'Activity data'!BO63*ManureNEF*NtoN2O*kgtoGg,IF('Net zero activities &amp; levers'!$C$12="PB",'Activity data'!BO63*ManureNEF*NtoN2O*kgtoGg,IF('Net zero activities &amp; levers'!$C$12="MS",'Net zero Activity data'!BO63*ManureNEF*NtoN2O*kgtoGg,"ERROR")))</f>
        <v>3.2541355537293495E-2</v>
      </c>
      <c r="AW982" s="94">
        <f>IF('Net zero activities &amp; levers'!$C$12="Off",'Activity data'!BP63*ManureNEF*NtoN2O*kgtoGg,IF('Net zero activities &amp; levers'!$C$12="PB",'Activity data'!BP63*ManureNEF*NtoN2O*kgtoGg,IF('Net zero activities &amp; levers'!$C$12="MS",'Net zero Activity data'!BP63*ManureNEF*NtoN2O*kgtoGg,"ERROR")))</f>
        <v>3.2016525674128216E-2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0.1694572187378483</v>
      </c>
      <c r="T983" s="94">
        <f>IF('Net zero activities &amp; levers'!$C$12="Off",'Activity data'!AM64*ManureNEF*NtoN2O*kgtoGg,IF('Net zero activities &amp; levers'!$C$12="PB",'Activity data'!AM64*ManureNEF*NtoN2O*kgtoGg,IF('Net zero activities &amp; levers'!$C$12="MS",'Net zero Activity data'!AM64*ManureNEF*NtoN2O*kgtoGg,"ERROR")))</f>
        <v>0.17369427478210367</v>
      </c>
      <c r="U983" s="94">
        <f>IF('Net zero activities &amp; levers'!$C$12="Off",'Activity data'!AN64*ManureNEF*NtoN2O*kgtoGg,IF('Net zero activities &amp; levers'!$C$12="PB",'Activity data'!AN64*ManureNEF*NtoN2O*kgtoGg,IF('Net zero activities &amp; levers'!$C$12="MS",'Net zero Activity data'!AN64*ManureNEF*NtoN2O*kgtoGg,"ERROR")))</f>
        <v>0.1768131057755892</v>
      </c>
      <c r="V983" s="94">
        <f>IF('Net zero activities &amp; levers'!$C$12="Off",'Activity data'!AO64*ManureNEF*NtoN2O*kgtoGg,IF('Net zero activities &amp; levers'!$C$12="PB",'Activity data'!AO64*ManureNEF*NtoN2O*kgtoGg,IF('Net zero activities &amp; levers'!$C$12="MS",'Net zero Activity data'!AO64*ManureNEF*NtoN2O*kgtoGg,"ERROR")))</f>
        <v>0.17965074126679934</v>
      </c>
      <c r="W983" s="94">
        <f>IF('Net zero activities &amp; levers'!$C$12="Off",'Activity data'!AP64*ManureNEF*NtoN2O*kgtoGg,IF('Net zero activities &amp; levers'!$C$12="PB",'Activity data'!AP64*ManureNEF*NtoN2O*kgtoGg,IF('Net zero activities &amp; levers'!$C$12="MS",'Net zero Activity data'!AP64*ManureNEF*NtoN2O*kgtoGg,"ERROR")))</f>
        <v>0.18274864304927863</v>
      </c>
      <c r="X983" s="94">
        <f>IF('Net zero activities &amp; levers'!$C$12="Off",'Activity data'!AQ64*ManureNEF*NtoN2O*kgtoGg,IF('Net zero activities &amp; levers'!$C$12="PB",'Activity data'!AQ64*ManureNEF*NtoN2O*kgtoGg,IF('Net zero activities &amp; levers'!$C$12="MS",'Net zero Activity data'!AQ64*ManureNEF*NtoN2O*kgtoGg,"ERROR")))</f>
        <v>0.1861825637635465</v>
      </c>
      <c r="Y983" s="94">
        <f>IF('Net zero activities &amp; levers'!$C$12="Off",'Activity data'!AR64*ManureNEF*NtoN2O*kgtoGg,IF('Net zero activities &amp; levers'!$C$12="PB",'Activity data'!AR64*ManureNEF*NtoN2O*kgtoGg,IF('Net zero activities &amp; levers'!$C$12="MS",'Net zero Activity data'!AR64*ManureNEF*NtoN2O*kgtoGg,"ERROR")))</f>
        <v>0.18967611805415169</v>
      </c>
      <c r="Z983" s="94">
        <f>IF('Net zero activities &amp; levers'!$C$12="Off",'Activity data'!AS64*ManureNEF*NtoN2O*kgtoGg,IF('Net zero activities &amp; levers'!$C$12="PB",'Activity data'!AS64*ManureNEF*NtoN2O*kgtoGg,IF('Net zero activities &amp; levers'!$C$12="MS",'Net zero Activity data'!AS64*ManureNEF*NtoN2O*kgtoGg,"ERROR")))</f>
        <v>0.19341928509397394</v>
      </c>
      <c r="AA983" s="94">
        <f>IF('Net zero activities &amp; levers'!$C$12="Off",'Activity data'!AT64*ManureNEF*NtoN2O*kgtoGg,IF('Net zero activities &amp; levers'!$C$12="PB",'Activity data'!AT64*ManureNEF*NtoN2O*kgtoGg,IF('Net zero activities &amp; levers'!$C$12="MS",'Net zero Activity data'!AT64*ManureNEF*NtoN2O*kgtoGg,"ERROR")))</f>
        <v>0.19714095701524945</v>
      </c>
      <c r="AB983" s="94">
        <f>IF('Net zero activities &amp; levers'!$C$12="Off",'Activity data'!AU64*ManureNEF*NtoN2O*kgtoGg,IF('Net zero activities &amp; levers'!$C$12="PB",'Activity data'!AU64*ManureNEF*NtoN2O*kgtoGg,IF('Net zero activities &amp; levers'!$C$12="MS",'Net zero Activity data'!AU64*ManureNEF*NtoN2O*kgtoGg,"ERROR")))</f>
        <v>0.20110384145707455</v>
      </c>
      <c r="AC983" s="94">
        <f>IF('Net zero activities &amp; levers'!$C$12="Off",'Activity data'!AV64*ManureNEF*NtoN2O*kgtoGg,IF('Net zero activities &amp; levers'!$C$12="PB",'Activity data'!AV64*ManureNEF*NtoN2O*kgtoGg,IF('Net zero activities &amp; levers'!$C$12="MS",'Net zero Activity data'!AV64*ManureNEF*NtoN2O*kgtoGg,"ERROR")))</f>
        <v>0.2050726090672485</v>
      </c>
      <c r="AD983" s="94">
        <f>IF('Net zero activities &amp; levers'!$C$12="Off",'Activity data'!AW64*ManureNEF*NtoN2O*kgtoGg,IF('Net zero activities &amp; levers'!$C$12="PB",'Activity data'!AW64*ManureNEF*NtoN2O*kgtoGg,IF('Net zero activities &amp; levers'!$C$12="MS",'Net zero Activity data'!AW64*ManureNEF*NtoN2O*kgtoGg,"ERROR")))</f>
        <v>0.20954316940380951</v>
      </c>
      <c r="AE983" s="94">
        <f>IF('Net zero activities &amp; levers'!$C$12="Off",'Activity data'!AX64*ManureNEF*NtoN2O*kgtoGg,IF('Net zero activities &amp; levers'!$C$12="PB",'Activity data'!AX64*ManureNEF*NtoN2O*kgtoGg,IF('Net zero activities &amp; levers'!$C$12="MS",'Net zero Activity data'!AX64*ManureNEF*NtoN2O*kgtoGg,"ERROR")))</f>
        <v>0.21424057361919366</v>
      </c>
      <c r="AF983" s="94">
        <f>IF('Net zero activities &amp; levers'!$C$12="Off",'Activity data'!AY64*ManureNEF*NtoN2O*kgtoGg,IF('Net zero activities &amp; levers'!$C$12="PB",'Activity data'!AY64*ManureNEF*NtoN2O*kgtoGg,IF('Net zero activities &amp; levers'!$C$12="MS",'Net zero Activity data'!AY64*ManureNEF*NtoN2O*kgtoGg,"ERROR")))</f>
        <v>0.21914846410917607</v>
      </c>
      <c r="AG983" s="94">
        <f>IF('Net zero activities &amp; levers'!$C$12="Off",'Activity data'!AZ64*ManureNEF*NtoN2O*kgtoGg,IF('Net zero activities &amp; levers'!$C$12="PB",'Activity data'!AZ64*ManureNEF*NtoN2O*kgtoGg,IF('Net zero activities &amp; levers'!$C$12="MS",'Net zero Activity data'!AZ64*ManureNEF*NtoN2O*kgtoGg,"ERROR")))</f>
        <v>0.2246325818312267</v>
      </c>
      <c r="AH983" s="94">
        <f>IF('Net zero activities &amp; levers'!$C$12="Off",'Activity data'!BA64*ManureNEF*NtoN2O*kgtoGg,IF('Net zero activities &amp; levers'!$C$12="PB",'Activity data'!BA64*ManureNEF*NtoN2O*kgtoGg,IF('Net zero activities &amp; levers'!$C$12="MS",'Net zero Activity data'!BA64*ManureNEF*NtoN2O*kgtoGg,"ERROR")))</f>
        <v>0.22989125878958455</v>
      </c>
      <c r="AI983" s="94">
        <f>IF('Net zero activities &amp; levers'!$C$12="Off",'Activity data'!BB64*ManureNEF*NtoN2O*kgtoGg,IF('Net zero activities &amp; levers'!$C$12="PB",'Activity data'!BB64*ManureNEF*NtoN2O*kgtoGg,IF('Net zero activities &amp; levers'!$C$12="MS",'Net zero Activity data'!BB64*ManureNEF*NtoN2O*kgtoGg,"ERROR")))</f>
        <v>0.23539239907576345</v>
      </c>
      <c r="AJ983" s="94">
        <f>IF('Net zero activities &amp; levers'!$C$12="Off",'Activity data'!BC64*ManureNEF*NtoN2O*kgtoGg,IF('Net zero activities &amp; levers'!$C$12="PB",'Activity data'!BC64*ManureNEF*NtoN2O*kgtoGg,IF('Net zero activities &amp; levers'!$C$12="MS",'Net zero Activity data'!BC64*ManureNEF*NtoN2O*kgtoGg,"ERROR")))</f>
        <v>0.24133916380758769</v>
      </c>
      <c r="AK983" s="94">
        <f>IF('Net zero activities &amp; levers'!$C$12="Off",'Activity data'!BD64*ManureNEF*NtoN2O*kgtoGg,IF('Net zero activities &amp; levers'!$C$12="PB",'Activity data'!BD64*ManureNEF*NtoN2O*kgtoGg,IF('Net zero activities &amp; levers'!$C$12="MS",'Net zero Activity data'!BD64*ManureNEF*NtoN2O*kgtoGg,"ERROR")))</f>
        <v>0.24698380632771536</v>
      </c>
      <c r="AL983" s="94">
        <f>IF('Net zero activities &amp; levers'!$C$12="Off",'Activity data'!BE64*ManureNEF*NtoN2O*kgtoGg,IF('Net zero activities &amp; levers'!$C$12="PB",'Activity data'!BE64*ManureNEF*NtoN2O*kgtoGg,IF('Net zero activities &amp; levers'!$C$12="MS",'Net zero Activity data'!BE64*ManureNEF*NtoN2O*kgtoGg,"ERROR")))</f>
        <v>0.25269949014179416</v>
      </c>
      <c r="AM983" s="94">
        <f>IF('Net zero activities &amp; levers'!$C$12="Off",'Activity data'!BF64*ManureNEF*NtoN2O*kgtoGg,IF('Net zero activities &amp; levers'!$C$12="PB",'Activity data'!BF64*ManureNEF*NtoN2O*kgtoGg,IF('Net zero activities &amp; levers'!$C$12="MS",'Net zero Activity data'!BF64*ManureNEF*NtoN2O*kgtoGg,"ERROR")))</f>
        <v>0.25850005270754473</v>
      </c>
      <c r="AN983" s="94">
        <f>IF('Net zero activities &amp; levers'!$C$12="Off",'Activity data'!BG64*ManureNEF*NtoN2O*kgtoGg,IF('Net zero activities &amp; levers'!$C$12="PB",'Activity data'!BG64*ManureNEF*NtoN2O*kgtoGg,IF('Net zero activities &amp; levers'!$C$12="MS",'Net zero Activity data'!BG64*ManureNEF*NtoN2O*kgtoGg,"ERROR")))</f>
        <v>0.26452971480793125</v>
      </c>
      <c r="AO983" s="94">
        <f>IF('Net zero activities &amp; levers'!$C$12="Off",'Activity data'!BH64*ManureNEF*NtoN2O*kgtoGg,IF('Net zero activities &amp; levers'!$C$12="PB",'Activity data'!BH64*ManureNEF*NtoN2O*kgtoGg,IF('Net zero activities &amp; levers'!$C$12="MS",'Net zero Activity data'!BH64*ManureNEF*NtoN2O*kgtoGg,"ERROR")))</f>
        <v>0.27034457580906046</v>
      </c>
      <c r="AP983" s="94">
        <f>IF('Net zero activities &amp; levers'!$C$12="Off",'Activity data'!BI64*ManureNEF*NtoN2O*kgtoGg,IF('Net zero activities &amp; levers'!$C$12="PB",'Activity data'!BI64*ManureNEF*NtoN2O*kgtoGg,IF('Net zero activities &amp; levers'!$C$12="MS",'Net zero Activity data'!BI64*ManureNEF*NtoN2O*kgtoGg,"ERROR")))</f>
        <v>0.27633776869841881</v>
      </c>
      <c r="AQ983" s="94">
        <f>IF('Net zero activities &amp; levers'!$C$12="Off",'Activity data'!BJ64*ManureNEF*NtoN2O*kgtoGg,IF('Net zero activities &amp; levers'!$C$12="PB",'Activity data'!BJ64*ManureNEF*NtoN2O*kgtoGg,IF('Net zero activities &amp; levers'!$C$12="MS",'Net zero Activity data'!BJ64*ManureNEF*NtoN2O*kgtoGg,"ERROR")))</f>
        <v>0.28253177033948046</v>
      </c>
      <c r="AR983" s="94">
        <f>IF('Net zero activities &amp; levers'!$C$12="Off",'Activity data'!BK64*ManureNEF*NtoN2O*kgtoGg,IF('Net zero activities &amp; levers'!$C$12="PB",'Activity data'!BK64*ManureNEF*NtoN2O*kgtoGg,IF('Net zero activities &amp; levers'!$C$12="MS",'Net zero Activity data'!BK64*ManureNEF*NtoN2O*kgtoGg,"ERROR")))</f>
        <v>0.28895027075659063</v>
      </c>
      <c r="AS983" s="94">
        <f>IF('Net zero activities &amp; levers'!$C$12="Off",'Activity data'!BL64*ManureNEF*NtoN2O*kgtoGg,IF('Net zero activities &amp; levers'!$C$12="PB",'Activity data'!BL64*ManureNEF*NtoN2O*kgtoGg,IF('Net zero activities &amp; levers'!$C$12="MS",'Net zero Activity data'!BL64*ManureNEF*NtoN2O*kgtoGg,"ERROR")))</f>
        <v>0.29534349420295908</v>
      </c>
      <c r="AT983" s="94">
        <f>IF('Net zero activities &amp; levers'!$C$12="Off",'Activity data'!BM64*ManureNEF*NtoN2O*kgtoGg,IF('Net zero activities &amp; levers'!$C$12="PB",'Activity data'!BM64*ManureNEF*NtoN2O*kgtoGg,IF('Net zero activities &amp; levers'!$C$12="MS",'Net zero Activity data'!BM64*ManureNEF*NtoN2O*kgtoGg,"ERROR")))</f>
        <v>0.29704917118681207</v>
      </c>
      <c r="AU983" s="94">
        <f>IF('Net zero activities &amp; levers'!$C$12="Off",'Activity data'!BN64*ManureNEF*NtoN2O*kgtoGg,IF('Net zero activities &amp; levers'!$C$12="PB",'Activity data'!BN64*ManureNEF*NtoN2O*kgtoGg,IF('Net zero activities &amp; levers'!$C$12="MS",'Net zero Activity data'!BN64*ManureNEF*NtoN2O*kgtoGg,"ERROR")))</f>
        <v>0.29802857766922514</v>
      </c>
      <c r="AV983" s="94">
        <f>IF('Net zero activities &amp; levers'!$C$12="Off",'Activity data'!BO64*ManureNEF*NtoN2O*kgtoGg,IF('Net zero activities &amp; levers'!$C$12="PB",'Activity data'!BO64*ManureNEF*NtoN2O*kgtoGg,IF('Net zero activities &amp; levers'!$C$12="MS",'Net zero Activity data'!BO64*ManureNEF*NtoN2O*kgtoGg,"ERROR")))</f>
        <v>0.29921998872986261</v>
      </c>
      <c r="AW983" s="94">
        <f>IF('Net zero activities &amp; levers'!$C$12="Off",'Activity data'!BP64*ManureNEF*NtoN2O*kgtoGg,IF('Net zero activities &amp; levers'!$C$12="PB",'Activity data'!BP64*ManureNEF*NtoN2O*kgtoGg,IF('Net zero activities &amp; levers'!$C$12="MS",'Net zero Activity data'!BP64*ManureNEF*NtoN2O*kgtoGg,"ERROR")))</f>
        <v>0.30018774851150792</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0.69481186977108778</v>
      </c>
      <c r="T984" s="94">
        <f>IF('Net zero activities &amp; levers'!$C$12="Off",'Activity data'!AM65*ManureNEF*NtoN2O*kgtoGg,IF('Net zero activities &amp; levers'!$C$12="PB",'Activity data'!AM65*ManureNEF*NtoN2O*kgtoGg,IF('Net zero activities &amp; levers'!$C$12="MS",'Net zero Activity data'!AM65*ManureNEF*NtoN2O*kgtoGg,"ERROR")))</f>
        <v>0.7219871849023497</v>
      </c>
      <c r="U984" s="94">
        <f>IF('Net zero activities &amp; levers'!$C$12="Off",'Activity data'!AN65*ManureNEF*NtoN2O*kgtoGg,IF('Net zero activities &amp; levers'!$C$12="PB",'Activity data'!AN65*ManureNEF*NtoN2O*kgtoGg,IF('Net zero activities &amp; levers'!$C$12="MS",'Net zero Activity data'!AN65*ManureNEF*NtoN2O*kgtoGg,"ERROR")))</f>
        <v>0.73541065892626067</v>
      </c>
      <c r="V984" s="94">
        <f>IF('Net zero activities &amp; levers'!$C$12="Off",'Activity data'!AO65*ManureNEF*NtoN2O*kgtoGg,IF('Net zero activities &amp; levers'!$C$12="PB",'Activity data'!AO65*ManureNEF*NtoN2O*kgtoGg,IF('Net zero activities &amp; levers'!$C$12="MS",'Net zero Activity data'!AO65*ManureNEF*NtoN2O*kgtoGg,"ERROR")))</f>
        <v>0.74525421321611574</v>
      </c>
      <c r="W984" s="94">
        <f>IF('Net zero activities &amp; levers'!$C$12="Off",'Activity data'!AP65*ManureNEF*NtoN2O*kgtoGg,IF('Net zero activities &amp; levers'!$C$12="PB",'Activity data'!AP65*ManureNEF*NtoN2O*kgtoGg,IF('Net zero activities &amp; levers'!$C$12="MS",'Net zero Activity data'!AP65*ManureNEF*NtoN2O*kgtoGg,"ERROR")))</f>
        <v>0.75789063432929149</v>
      </c>
      <c r="X984" s="94">
        <f>IF('Net zero activities &amp; levers'!$C$12="Off",'Activity data'!AQ65*ManureNEF*NtoN2O*kgtoGg,IF('Net zero activities &amp; levers'!$C$12="PB",'Activity data'!AQ65*ManureNEF*NtoN2O*kgtoGg,IF('Net zero activities &amp; levers'!$C$12="MS",'Net zero Activity data'!AQ65*ManureNEF*NtoN2O*kgtoGg,"ERROR")))</f>
        <v>0.77411512396200799</v>
      </c>
      <c r="Y984" s="94">
        <f>IF('Net zero activities &amp; levers'!$C$12="Off",'Activity data'!AR65*ManureNEF*NtoN2O*kgtoGg,IF('Net zero activities &amp; levers'!$C$12="PB",'Activity data'!AR65*ManureNEF*NtoN2O*kgtoGg,IF('Net zero activities &amp; levers'!$C$12="MS",'Net zero Activity data'!AR65*ManureNEF*NtoN2O*kgtoGg,"ERROR")))</f>
        <v>0.79312996318615692</v>
      </c>
      <c r="Z984" s="94">
        <f>IF('Net zero activities &amp; levers'!$C$12="Off",'Activity data'!AS65*ManureNEF*NtoN2O*kgtoGg,IF('Net zero activities &amp; levers'!$C$12="PB",'Activity data'!AS65*ManureNEF*NtoN2O*kgtoGg,IF('Net zero activities &amp; levers'!$C$12="MS",'Net zero Activity data'!AS65*ManureNEF*NtoN2O*kgtoGg,"ERROR")))</f>
        <v>0.81463946306029111</v>
      </c>
      <c r="AA984" s="94">
        <f>IF('Net zero activities &amp; levers'!$C$12="Off",'Activity data'!AT65*ManureNEF*NtoN2O*kgtoGg,IF('Net zero activities &amp; levers'!$C$12="PB",'Activity data'!AT65*ManureNEF*NtoN2O*kgtoGg,IF('Net zero activities &amp; levers'!$C$12="MS",'Net zero Activity data'!AT65*ManureNEF*NtoN2O*kgtoGg,"ERROR")))</f>
        <v>0.83553991651908022</v>
      </c>
      <c r="AB984" s="94">
        <f>IF('Net zero activities &amp; levers'!$C$12="Off",'Activity data'!AU65*ManureNEF*NtoN2O*kgtoGg,IF('Net zero activities &amp; levers'!$C$12="PB",'Activity data'!AU65*ManureNEF*NtoN2O*kgtoGg,IF('Net zero activities &amp; levers'!$C$12="MS",'Net zero Activity data'!AU65*ManureNEF*NtoN2O*kgtoGg,"ERROR")))</f>
        <v>0.85877452956478462</v>
      </c>
      <c r="AC984" s="94">
        <f>IF('Net zero activities &amp; levers'!$C$12="Off",'Activity data'!AV65*ManureNEF*NtoN2O*kgtoGg,IF('Net zero activities &amp; levers'!$C$12="PB",'Activity data'!AV65*ManureNEF*NtoN2O*kgtoGg,IF('Net zero activities &amp; levers'!$C$12="MS",'Net zero Activity data'!AV65*ManureNEF*NtoN2O*kgtoGg,"ERROR")))</f>
        <v>0.88168807149192097</v>
      </c>
      <c r="AD984" s="94">
        <f>IF('Net zero activities &amp; levers'!$C$12="Off",'Activity data'!AW65*ManureNEF*NtoN2O*kgtoGg,IF('Net zero activities &amp; levers'!$C$12="PB",'Activity data'!AW65*ManureNEF*NtoN2O*kgtoGg,IF('Net zero activities &amp; levers'!$C$12="MS",'Net zero Activity data'!AW65*ManureNEF*NtoN2O*kgtoGg,"ERROR")))</f>
        <v>0.91168344087441522</v>
      </c>
      <c r="AE984" s="94">
        <f>IF('Net zero activities &amp; levers'!$C$12="Off",'Activity data'!AX65*ManureNEF*NtoN2O*kgtoGg,IF('Net zero activities &amp; levers'!$C$12="PB",'Activity data'!AX65*ManureNEF*NtoN2O*kgtoGg,IF('Net zero activities &amp; levers'!$C$12="MS",'Net zero Activity data'!AX65*ManureNEF*NtoN2O*kgtoGg,"ERROR")))</f>
        <v>0.94371383783047957</v>
      </c>
      <c r="AF984" s="94">
        <f>IF('Net zero activities &amp; levers'!$C$12="Off",'Activity data'!AY65*ManureNEF*NtoN2O*kgtoGg,IF('Net zero activities &amp; levers'!$C$12="PB",'Activity data'!AY65*ManureNEF*NtoN2O*kgtoGg,IF('Net zero activities &amp; levers'!$C$12="MS",'Net zero Activity data'!AY65*ManureNEF*NtoN2O*kgtoGg,"ERROR")))</f>
        <v>0.97756316885434025</v>
      </c>
      <c r="AG984" s="94">
        <f>IF('Net zero activities &amp; levers'!$C$12="Off",'Activity data'!AZ65*ManureNEF*NtoN2O*kgtoGg,IF('Net zero activities &amp; levers'!$C$12="PB",'Activity data'!AZ65*ManureNEF*NtoN2O*kgtoGg,IF('Net zero activities &amp; levers'!$C$12="MS",'Net zero Activity data'!AZ65*ManureNEF*NtoN2O*kgtoGg,"ERROR")))</f>
        <v>1.0171319061592836</v>
      </c>
      <c r="AH984" s="94">
        <f>IF('Net zero activities &amp; levers'!$C$12="Off",'Activity data'!BA65*ManureNEF*NtoN2O*kgtoGg,IF('Net zero activities &amp; levers'!$C$12="PB",'Activity data'!BA65*ManureNEF*NtoN2O*kgtoGg,IF('Net zero activities &amp; levers'!$C$12="MS",'Net zero Activity data'!BA65*ManureNEF*NtoN2O*kgtoGg,"ERROR")))</f>
        <v>1.0537445956296347</v>
      </c>
      <c r="AI984" s="94">
        <f>IF('Net zero activities &amp; levers'!$C$12="Off",'Activity data'!BB65*ManureNEF*NtoN2O*kgtoGg,IF('Net zero activities &amp; levers'!$C$12="PB",'Activity data'!BB65*ManureNEF*NtoN2O*kgtoGg,IF('Net zero activities &amp; levers'!$C$12="MS",'Net zero Activity data'!BB65*ManureNEF*NtoN2O*kgtoGg,"ERROR")))</f>
        <v>1.0942466666418447</v>
      </c>
      <c r="AJ984" s="94">
        <f>IF('Net zero activities &amp; levers'!$C$12="Off",'Activity data'!BC65*ManureNEF*NtoN2O*kgtoGg,IF('Net zero activities &amp; levers'!$C$12="PB",'Activity data'!BC65*ManureNEF*NtoN2O*kgtoGg,IF('Net zero activities &amp; levers'!$C$12="MS",'Net zero Activity data'!BC65*ManureNEF*NtoN2O*kgtoGg,"ERROR")))</f>
        <v>1.1389343058612464</v>
      </c>
      <c r="AK984" s="94">
        <f>IF('Net zero activities &amp; levers'!$C$12="Off",'Activity data'!BD65*ManureNEF*NtoN2O*kgtoGg,IF('Net zero activities &amp; levers'!$C$12="PB",'Activity data'!BD65*ManureNEF*NtoN2O*kgtoGg,IF('Net zero activities &amp; levers'!$C$12="MS",'Net zero Activity data'!BD65*ManureNEF*NtoN2O*kgtoGg,"ERROR")))</f>
        <v>1.1798977088359501</v>
      </c>
      <c r="AL984" s="94">
        <f>IF('Net zero activities &amp; levers'!$C$12="Off",'Activity data'!BE65*ManureNEF*NtoN2O*kgtoGg,IF('Net zero activities &amp; levers'!$C$12="PB",'Activity data'!BE65*ManureNEF*NtoN2O*kgtoGg,IF('Net zero activities &amp; levers'!$C$12="MS",'Net zero Activity data'!BE65*ManureNEF*NtoN2O*kgtoGg,"ERROR")))</f>
        <v>1.2210980276017456</v>
      </c>
      <c r="AM984" s="94">
        <f>IF('Net zero activities &amp; levers'!$C$12="Off",'Activity data'!BF65*ManureNEF*NtoN2O*kgtoGg,IF('Net zero activities &amp; levers'!$C$12="PB",'Activity data'!BF65*ManureNEF*NtoN2O*kgtoGg,IF('Net zero activities &amp; levers'!$C$12="MS",'Net zero Activity data'!BF65*ManureNEF*NtoN2O*kgtoGg,"ERROR")))</f>
        <v>1.2626787575514014</v>
      </c>
      <c r="AN984" s="94">
        <f>IF('Net zero activities &amp; levers'!$C$12="Off",'Activity data'!BG65*ManureNEF*NtoN2O*kgtoGg,IF('Net zero activities &amp; levers'!$C$12="PB",'Activity data'!BG65*ManureNEF*NtoN2O*kgtoGg,IF('Net zero activities &amp; levers'!$C$12="MS",'Net zero Activity data'!BG65*ManureNEF*NtoN2O*kgtoGg,"ERROR")))</f>
        <v>1.3077921773279642</v>
      </c>
      <c r="AO984" s="94">
        <f>IF('Net zero activities &amp; levers'!$C$12="Off",'Activity data'!BH65*ManureNEF*NtoN2O*kgtoGg,IF('Net zero activities &amp; levers'!$C$12="PB",'Activity data'!BH65*ManureNEF*NtoN2O*kgtoGg,IF('Net zero activities &amp; levers'!$C$12="MS",'Net zero Activity data'!BH65*ManureNEF*NtoN2O*kgtoGg,"ERROR")))</f>
        <v>1.3502012246194735</v>
      </c>
      <c r="AP984" s="94">
        <f>IF('Net zero activities &amp; levers'!$C$12="Off",'Activity data'!BI65*ManureNEF*NtoN2O*kgtoGg,IF('Net zero activities &amp; levers'!$C$12="PB",'Activity data'!BI65*ManureNEF*NtoN2O*kgtoGg,IF('Net zero activities &amp; levers'!$C$12="MS",'Net zero Activity data'!BI65*ManureNEF*NtoN2O*kgtoGg,"ERROR")))</f>
        <v>1.3939554721411731</v>
      </c>
      <c r="AQ984" s="94">
        <f>IF('Net zero activities &amp; levers'!$C$12="Off",'Activity data'!BJ65*ManureNEF*NtoN2O*kgtoGg,IF('Net zero activities &amp; levers'!$C$12="PB",'Activity data'!BJ65*ManureNEF*NtoN2O*kgtoGg,IF('Net zero activities &amp; levers'!$C$12="MS",'Net zero Activity data'!BJ65*ManureNEF*NtoN2O*kgtoGg,"ERROR")))</f>
        <v>1.4392632541679586</v>
      </c>
      <c r="AR984" s="94">
        <f>IF('Net zero activities &amp; levers'!$C$12="Off",'Activity data'!BK65*ManureNEF*NtoN2O*kgtoGg,IF('Net zero activities &amp; levers'!$C$12="PB",'Activity data'!BK65*ManureNEF*NtoN2O*kgtoGg,IF('Net zero activities &amp; levers'!$C$12="MS",'Net zero Activity data'!BK65*ManureNEF*NtoN2O*kgtoGg,"ERROR")))</f>
        <v>1.4863406838928872</v>
      </c>
      <c r="AS984" s="94">
        <f>IF('Net zero activities &amp; levers'!$C$12="Off",'Activity data'!BL65*ManureNEF*NtoN2O*kgtoGg,IF('Net zero activities &amp; levers'!$C$12="PB",'Activity data'!BL65*ManureNEF*NtoN2O*kgtoGg,IF('Net zero activities &amp; levers'!$C$12="MS",'Net zero Activity data'!BL65*ManureNEF*NtoN2O*kgtoGg,"ERROR")))</f>
        <v>1.5343337799328283</v>
      </c>
      <c r="AT984" s="94">
        <f>IF('Net zero activities &amp; levers'!$C$12="Off",'Activity data'!BM65*ManureNEF*NtoN2O*kgtoGg,IF('Net zero activities &amp; levers'!$C$12="PB",'Activity data'!BM65*ManureNEF*NtoN2O*kgtoGg,IF('Net zero activities &amp; levers'!$C$12="MS",'Net zero Activity data'!BM65*ManureNEF*NtoN2O*kgtoGg,"ERROR")))</f>
        <v>1.5352270664045529</v>
      </c>
      <c r="AU984" s="94">
        <f>IF('Net zero activities &amp; levers'!$C$12="Off",'Activity data'!BN65*ManureNEF*NtoN2O*kgtoGg,IF('Net zero activities &amp; levers'!$C$12="PB",'Activity data'!BN65*ManureNEF*NtoN2O*kgtoGg,IF('Net zero activities &amp; levers'!$C$12="MS",'Net zero Activity data'!BN65*ManureNEF*NtoN2O*kgtoGg,"ERROR")))</f>
        <v>1.5289642190033834</v>
      </c>
      <c r="AV984" s="94">
        <f>IF('Net zero activities &amp; levers'!$C$12="Off",'Activity data'!BO65*ManureNEF*NtoN2O*kgtoGg,IF('Net zero activities &amp; levers'!$C$12="PB",'Activity data'!BO65*ManureNEF*NtoN2O*kgtoGg,IF('Net zero activities &amp; levers'!$C$12="MS",'Net zero Activity data'!BO65*ManureNEF*NtoN2O*kgtoGg,"ERROR")))</f>
        <v>1.5248875988606585</v>
      </c>
      <c r="AW984" s="94">
        <f>IF('Net zero activities &amp; levers'!$C$12="Off",'Activity data'!BP65*ManureNEF*NtoN2O*kgtoGg,IF('Net zero activities &amp; levers'!$C$12="PB",'Activity data'!BP65*ManureNEF*NtoN2O*kgtoGg,IF('Net zero activities &amp; levers'!$C$12="MS",'Net zero Activity data'!BP65*ManureNEF*NtoN2O*kgtoGg,"ERROR")))</f>
        <v>1.5186954714586725</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1.0853910244455613</v>
      </c>
      <c r="T986" s="22">
        <f t="shared" si="347"/>
        <v>1.09693735602665</v>
      </c>
      <c r="U986" s="22">
        <f t="shared" si="347"/>
        <v>1.1043919922812833</v>
      </c>
      <c r="V986" s="22">
        <f t="shared" si="347"/>
        <v>1.1109212574584857</v>
      </c>
      <c r="W986" s="22">
        <f t="shared" si="347"/>
        <v>1.1185301810398671</v>
      </c>
      <c r="X986" s="22">
        <f t="shared" si="347"/>
        <v>1.1274725193075703</v>
      </c>
      <c r="Y986" s="22">
        <f t="shared" si="347"/>
        <v>1.1364044870183674</v>
      </c>
      <c r="Z986" s="22">
        <f t="shared" si="347"/>
        <v>1.1463113423490328</v>
      </c>
      <c r="AA986" s="22">
        <f t="shared" si="346"/>
        <v>1.1561936131409218</v>
      </c>
      <c r="AB986" s="22">
        <f t="shared" si="346"/>
        <v>1.1669938950014815</v>
      </c>
      <c r="AC986" s="22">
        <f t="shared" si="346"/>
        <v>1.1778525979787933</v>
      </c>
      <c r="AD986" s="22">
        <f t="shared" si="346"/>
        <v>1.1902878886565658</v>
      </c>
      <c r="AE986" s="22">
        <f t="shared" si="346"/>
        <v>1.2035425738564178</v>
      </c>
      <c r="AF986" s="22">
        <f t="shared" si="346"/>
        <v>1.2175465666497338</v>
      </c>
      <c r="AG986" s="22">
        <f t="shared" si="346"/>
        <v>1.233578530655929</v>
      </c>
      <c r="AH986" s="22">
        <f t="shared" si="346"/>
        <v>1.2487981721452868</v>
      </c>
      <c r="AI986" s="22">
        <f t="shared" si="346"/>
        <v>1.2646160486466733</v>
      </c>
      <c r="AJ986" s="22">
        <f t="shared" si="346"/>
        <v>1.2819627600707664</v>
      </c>
      <c r="AK986" s="22">
        <f t="shared" si="346"/>
        <v>1.2982249372764665</v>
      </c>
      <c r="AL986" s="22">
        <f t="shared" si="346"/>
        <v>1.3147049465844374</v>
      </c>
      <c r="AM986" s="22">
        <f t="shared" si="346"/>
        <v>1.3314478164928489</v>
      </c>
      <c r="AN986" s="22">
        <f t="shared" si="346"/>
        <v>1.3487269655969951</v>
      </c>
      <c r="AO986" s="22">
        <f t="shared" si="346"/>
        <v>1.3652326177831018</v>
      </c>
      <c r="AP986" s="22">
        <f t="shared" si="346"/>
        <v>1.3823135447676738</v>
      </c>
      <c r="AQ986" s="22">
        <f t="shared" si="346"/>
        <v>1.4000403182746579</v>
      </c>
      <c r="AR986" s="22">
        <f t="shared" si="346"/>
        <v>1.4184869036387528</v>
      </c>
      <c r="AS986" s="22">
        <f t="shared" si="346"/>
        <v>1.4365815273393354</v>
      </c>
      <c r="AT986" s="22">
        <f t="shared" si="346"/>
        <v>1.4388464310296312</v>
      </c>
      <c r="AU986" s="22">
        <f t="shared" si="346"/>
        <v>1.4387260097755952</v>
      </c>
      <c r="AV986" s="22">
        <f t="shared" si="346"/>
        <v>1.4393803521911404</v>
      </c>
      <c r="AW986" s="22">
        <f t="shared" si="346"/>
        <v>1.4393468721758584</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0.73915871398806998</v>
      </c>
      <c r="T987" s="22">
        <f t="shared" si="346"/>
        <v>0.74702184479580513</v>
      </c>
      <c r="U987" s="22">
        <f t="shared" si="346"/>
        <v>0.75209850309048576</v>
      </c>
      <c r="V987" s="22">
        <f t="shared" si="346"/>
        <v>0.75654497734996606</v>
      </c>
      <c r="W987" s="22">
        <f t="shared" si="346"/>
        <v>0.76172670636980955</v>
      </c>
      <c r="X987" s="22">
        <f t="shared" si="346"/>
        <v>0.76781649991437861</v>
      </c>
      <c r="Y987" s="22">
        <f t="shared" si="346"/>
        <v>0.77389923103873848</v>
      </c>
      <c r="Z987" s="22">
        <f t="shared" si="346"/>
        <v>0.7806458673024953</v>
      </c>
      <c r="AA987" s="22">
        <f t="shared" si="346"/>
        <v>0.7873757613271356</v>
      </c>
      <c r="AB987" s="22">
        <f t="shared" si="346"/>
        <v>0.79473082717065313</v>
      </c>
      <c r="AC987" s="22">
        <f t="shared" si="346"/>
        <v>0.80212567819440128</v>
      </c>
      <c r="AD987" s="22">
        <f t="shared" si="346"/>
        <v>0.81059419622931417</v>
      </c>
      <c r="AE987" s="22">
        <f t="shared" si="346"/>
        <v>0.81962072754013304</v>
      </c>
      <c r="AF987" s="22">
        <f t="shared" si="346"/>
        <v>0.82915754244892892</v>
      </c>
      <c r="AG987" s="22">
        <f t="shared" si="346"/>
        <v>0.84007541962925247</v>
      </c>
      <c r="AH987" s="22">
        <f t="shared" si="346"/>
        <v>0.8504400996176279</v>
      </c>
      <c r="AI987" s="22">
        <f t="shared" si="346"/>
        <v>0.86121218174237102</v>
      </c>
      <c r="AJ987" s="22">
        <f t="shared" si="346"/>
        <v>0.87302541090990016</v>
      </c>
      <c r="AK987" s="22">
        <f t="shared" si="346"/>
        <v>0.88410006485422588</v>
      </c>
      <c r="AL987" s="22">
        <f t="shared" si="346"/>
        <v>0.895323063950624</v>
      </c>
      <c r="AM987" s="22">
        <f t="shared" si="346"/>
        <v>0.90672507291443771</v>
      </c>
      <c r="AN987" s="22">
        <f t="shared" si="346"/>
        <v>0.91849229167981572</v>
      </c>
      <c r="AO987" s="22">
        <f t="shared" si="346"/>
        <v>0.92973275375167519</v>
      </c>
      <c r="AP987" s="22">
        <f t="shared" si="346"/>
        <v>0.94136498189737039</v>
      </c>
      <c r="AQ987" s="22">
        <f t="shared" si="346"/>
        <v>0.9534370359437665</v>
      </c>
      <c r="AR987" s="22">
        <f t="shared" si="346"/>
        <v>0.96599928678987079</v>
      </c>
      <c r="AS987" s="22">
        <f t="shared" si="346"/>
        <v>0.97832184933497102</v>
      </c>
      <c r="AT987" s="22">
        <f t="shared" si="346"/>
        <v>0.97986426424473227</v>
      </c>
      <c r="AU987" s="22">
        <f t="shared" si="346"/>
        <v>0.97978225654680107</v>
      </c>
      <c r="AV987" s="22">
        <f t="shared" si="346"/>
        <v>0.98022786820885532</v>
      </c>
      <c r="AW987" s="22">
        <f t="shared" si="346"/>
        <v>0.98020506808937535</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12.325247444726241</v>
      </c>
      <c r="T988" s="94">
        <f>IF('Net zero activities &amp; levers'!$C$12="Off",'Activity data'!AM69*UDCPPEF*NtoN2O*kgtoGg,'Net zero Activity data'!AM69*UDCPPEF*NtoN2O*kgtoGg)</f>
        <v>12.524639138960005</v>
      </c>
      <c r="U988" s="94">
        <f>IF('Net zero activities &amp; levers'!$C$12="Off",'Activity data'!AN69*UDCPPEF*NtoN2O*kgtoGg,'Net zero Activity data'!AN69*UDCPPEF*NtoN2O*kgtoGg)</f>
        <v>12.567810200037233</v>
      </c>
      <c r="V988" s="94">
        <f>IF('Net zero activities &amp; levers'!$C$12="Off",'Activity data'!AO69*UDCPPEF*NtoN2O*kgtoGg,'Net zero Activity data'!AO69*UDCPPEF*NtoN2O*kgtoGg)</f>
        <v>12.570554692791868</v>
      </c>
      <c r="W988" s="94">
        <f>IF('Net zero activities &amp; levers'!$C$12="Off",'Activity data'!AP69*UDCPPEF*NtoN2O*kgtoGg,'Net zero Activity data'!AP69*UDCPPEF*NtoN2O*kgtoGg)</f>
        <v>12.602631384472735</v>
      </c>
      <c r="X988" s="94">
        <f>IF('Net zero activities &amp; levers'!$C$12="Off",'Activity data'!AQ69*UDCPPEF*NtoN2O*kgtoGg,'Net zero Activity data'!AQ69*UDCPPEF*NtoN2O*kgtoGg)</f>
        <v>12.671353511408064</v>
      </c>
      <c r="Y988" s="94">
        <f>IF('Net zero activities &amp; levers'!$C$12="Off",'Activity data'!AR69*UDCPPEF*NtoN2O*kgtoGg,'Net zero Activity data'!AR69*UDCPPEF*NtoN2O*kgtoGg)</f>
        <v>12.755742240315671</v>
      </c>
      <c r="Z988" s="94">
        <f>IF('Net zero activities &amp; levers'!$C$12="Off",'Activity data'!AS69*UDCPPEF*NtoN2O*kgtoGg,'Net zero Activity data'!AS69*UDCPPEF*NtoN2O*kgtoGg)</f>
        <v>12.863058762637944</v>
      </c>
      <c r="AA988" s="94">
        <f>IF('Net zero activities &amp; levers'!$C$12="Off",'Activity data'!AT69*UDCPPEF*NtoN2O*kgtoGg,'Net zero Activity data'!AT69*UDCPPEF*NtoN2O*kgtoGg)</f>
        <v>12.960495150244173</v>
      </c>
      <c r="AB988" s="94">
        <f>IF('Net zero activities &amp; levers'!$C$12="Off",'Activity data'!AU69*UDCPPEF*NtoN2O*kgtoGg,'Net zero Activity data'!AU69*UDCPPEF*NtoN2O*kgtoGg)</f>
        <v>13.078102542441465</v>
      </c>
      <c r="AC988" s="94">
        <f>IF('Net zero activities &amp; levers'!$C$12="Off",'Activity data'!AV69*UDCPPEF*NtoN2O*kgtoGg,'Net zero Activity data'!AV69*UDCPPEF*NtoN2O*kgtoGg)</f>
        <v>13.188396301913251</v>
      </c>
      <c r="AD988" s="94">
        <f>IF('Net zero activities &amp; levers'!$C$12="Off",'Activity data'!AW69*UDCPPEF*NtoN2O*kgtoGg,'Net zero Activity data'!AW69*UDCPPEF*NtoN2O*kgtoGg)</f>
        <v>13.244220949320413</v>
      </c>
      <c r="AE988" s="94">
        <f>IF('Net zero activities &amp; levers'!$C$12="Off",'Activity data'!AX69*UDCPPEF*NtoN2O*kgtoGg,'Net zero Activity data'!AX69*UDCPPEF*NtoN2O*kgtoGg)</f>
        <v>13.309472649960661</v>
      </c>
      <c r="AF988" s="94">
        <f>IF('Net zero activities &amp; levers'!$C$12="Off",'Activity data'!AY69*UDCPPEF*NtoN2O*kgtoGg,'Net zero Activity data'!AY69*UDCPPEF*NtoN2O*kgtoGg)</f>
        <v>13.380940490418174</v>
      </c>
      <c r="AG988" s="94">
        <f>IF('Net zero activities &amp; levers'!$C$12="Off",'Activity data'!AZ69*UDCPPEF*NtoN2O*kgtoGg,'Net zero Activity data'!AZ69*UDCPPEF*NtoN2O*kgtoGg)</f>
        <v>13.493647051578849</v>
      </c>
      <c r="AH988" s="94">
        <f>IF('Net zero activities &amp; levers'!$C$12="Off",'Activity data'!BA69*UDCPPEF*NtoN2O*kgtoGg,'Net zero Activity data'!BA69*UDCPPEF*NtoN2O*kgtoGg)</f>
        <v>13.565825288313883</v>
      </c>
      <c r="AI988" s="94">
        <f>IF('Net zero activities &amp; levers'!$C$12="Off",'Activity data'!BB69*UDCPPEF*NtoN2O*kgtoGg,'Net zero Activity data'!BB69*UDCPPEF*NtoN2O*kgtoGg)</f>
        <v>13.652876993626553</v>
      </c>
      <c r="AJ988" s="94">
        <f>IF('Net zero activities &amp; levers'!$C$12="Off",'Activity data'!BC69*UDCPPEF*NtoN2O*kgtoGg,'Net zero Activity data'!BC69*UDCPPEF*NtoN2O*kgtoGg)</f>
        <v>13.762489109468207</v>
      </c>
      <c r="AK988" s="94">
        <f>IF('Net zero activities &amp; levers'!$C$12="Off",'Activity data'!BD69*UDCPPEF*NtoN2O*kgtoGg,'Net zero Activity data'!BD69*UDCPPEF*NtoN2O*kgtoGg)</f>
        <v>13.825318292639412</v>
      </c>
      <c r="AL988" s="94">
        <f>IF('Net zero activities &amp; levers'!$C$12="Off",'Activity data'!BE69*UDCPPEF*NtoN2O*kgtoGg,'Net zero Activity data'!BE69*UDCPPEF*NtoN2O*kgtoGg)</f>
        <v>13.876388257850191</v>
      </c>
      <c r="AM988" s="94">
        <f>IF('Net zero activities &amp; levers'!$C$12="Off",'Activity data'!BF69*UDCPPEF*NtoN2O*kgtoGg,'Net zero Activity data'!BF69*UDCPPEF*NtoN2O*kgtoGg)</f>
        <v>13.916807739405025</v>
      </c>
      <c r="AN988" s="94">
        <f>IF('Net zero activities &amp; levers'!$C$12="Off",'Activity data'!BG69*UDCPPEF*NtoN2O*kgtoGg,'Net zero Activity data'!BG69*UDCPPEF*NtoN2O*kgtoGg)</f>
        <v>14.036891138999511</v>
      </c>
      <c r="AO988" s="94">
        <f>IF('Net zero activities &amp; levers'!$C$12="Off",'Activity data'!BH69*UDCPPEF*NtoN2O*kgtoGg,'Net zero Activity data'!BH69*UDCPPEF*NtoN2O*kgtoGg)</f>
        <v>14.124418841727168</v>
      </c>
      <c r="AP988" s="94">
        <f>IF('Net zero activities &amp; levers'!$C$12="Off",'Activity data'!BI69*UDCPPEF*NtoN2O*kgtoGg,'Net zero Activity data'!BI69*UDCPPEF*NtoN2O*kgtoGg)</f>
        <v>14.211673919622562</v>
      </c>
      <c r="AQ988" s="94">
        <f>IF('Net zero activities &amp; levers'!$C$12="Off",'Activity data'!BJ69*UDCPPEF*NtoN2O*kgtoGg,'Net zero Activity data'!BJ69*UDCPPEF*NtoN2O*kgtoGg)</f>
        <v>14.299711058111765</v>
      </c>
      <c r="AR988" s="94">
        <f>IF('Net zero activities &amp; levers'!$C$12="Off",'Activity data'!BK69*UDCPPEF*NtoN2O*kgtoGg,'Net zero Activity data'!BK69*UDCPPEF*NtoN2O*kgtoGg)</f>
        <v>14.389532011572156</v>
      </c>
      <c r="AS988" s="94">
        <f>IF('Net zero activities &amp; levers'!$C$12="Off",'Activity data'!BL69*UDCPPEF*NtoN2O*kgtoGg,'Net zero Activity data'!BL69*UDCPPEF*NtoN2O*kgtoGg)</f>
        <v>14.469012278397027</v>
      </c>
      <c r="AT988" s="94">
        <f>IF('Net zero activities &amp; levers'!$C$12="Off",'Activity data'!BM69*UDCPPEF*NtoN2O*kgtoGg,'Net zero Activity data'!BM69*UDCPPEF*NtoN2O*kgtoGg)</f>
        <v>14.202224916686683</v>
      </c>
      <c r="AU988" s="94">
        <f>IF('Net zero activities &amp; levers'!$C$12="Off",'Activity data'!BN69*UDCPPEF*NtoN2O*kgtoGg,'Net zero Activity data'!BN69*UDCPPEF*NtoN2O*kgtoGg)</f>
        <v>13.887057595510665</v>
      </c>
      <c r="AV988" s="94">
        <f>IF('Net zero activities &amp; levers'!$C$12="Off",'Activity data'!BO69*UDCPPEF*NtoN2O*kgtoGg,'Net zero Activity data'!BO69*UDCPPEF*NtoN2O*kgtoGg)</f>
        <v>13.590203624352148</v>
      </c>
      <c r="AW988" s="94">
        <f>IF('Net zero activities &amp; levers'!$C$12="Off",'Activity data'!BP69*UDCPPEF*NtoN2O*kgtoGg,'Net zero Activity data'!BP69*UDCPPEF*NtoN2O*kgtoGg)</f>
        <v>13.281924599425876</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7.7501255499693285</v>
      </c>
      <c r="T989" s="94">
        <f>IF('Net zero activities &amp; levers'!$C$12="Off",'Activity data'!AM70*UDCPPEF*NtoN2O*kgtoGg,'Net zero Activity data'!AM70*UDCPPEF*NtoN2O*kgtoGg)</f>
        <v>7.8755032083784462</v>
      </c>
      <c r="U989" s="94">
        <f>IF('Net zero activities &amp; levers'!$C$12="Off",'Activity data'!AN70*UDCPPEF*NtoN2O*kgtoGg,'Net zero Activity data'!AN70*UDCPPEF*NtoN2O*kgtoGg)</f>
        <v>7.902649206458757</v>
      </c>
      <c r="V989" s="94">
        <f>IF('Net zero activities &amp; levers'!$C$12="Off",'Activity data'!AO70*UDCPPEF*NtoN2O*kgtoGg,'Net zero Activity data'!AO70*UDCPPEF*NtoN2O*kgtoGg)</f>
        <v>7.9043749457199617</v>
      </c>
      <c r="W989" s="94">
        <f>IF('Net zero activities &amp; levers'!$C$12="Off",'Activity data'!AP70*UDCPPEF*NtoN2O*kgtoGg,'Net zero Activity data'!AP70*UDCPPEF*NtoN2O*kgtoGg)</f>
        <v>7.9245447953614576</v>
      </c>
      <c r="X989" s="94">
        <f>IF('Net zero activities &amp; levers'!$C$12="Off",'Activity data'!AQ70*UDCPPEF*NtoN2O*kgtoGg,'Net zero Activity data'!AQ70*UDCPPEF*NtoN2O*kgtoGg)</f>
        <v>7.9677573242943041</v>
      </c>
      <c r="Y989" s="94">
        <f>IF('Net zero activities &amp; levers'!$C$12="Off",'Activity data'!AR70*UDCPPEF*NtoN2O*kgtoGg,'Net zero Activity data'!AR70*UDCPPEF*NtoN2O*kgtoGg)</f>
        <v>8.0208210252032988</v>
      </c>
      <c r="Z989" s="94">
        <f>IF('Net zero activities &amp; levers'!$C$12="Off",'Activity data'!AS70*UDCPPEF*NtoN2O*kgtoGg,'Net zero Activity data'!AS70*UDCPPEF*NtoN2O*kgtoGg)</f>
        <v>8.0883017411332307</v>
      </c>
      <c r="AA989" s="94">
        <f>IF('Net zero activities &amp; levers'!$C$12="Off",'Activity data'!AT70*UDCPPEF*NtoN2O*kgtoGg,'Net zero Activity data'!AT70*UDCPPEF*NtoN2O*kgtoGg)</f>
        <v>8.1495698203722267</v>
      </c>
      <c r="AB989" s="94">
        <f>IF('Net zero activities &amp; levers'!$C$12="Off",'Activity data'!AU70*UDCPPEF*NtoN2O*kgtoGg,'Net zero Activity data'!AU70*UDCPPEF*NtoN2O*kgtoGg)</f>
        <v>8.2235214435928654</v>
      </c>
      <c r="AC989" s="94">
        <f>IF('Net zero activities &amp; levers'!$C$12="Off",'Activity data'!AV70*UDCPPEF*NtoN2O*kgtoGg,'Net zero Activity data'!AV70*UDCPPEF*NtoN2O*kgtoGg)</f>
        <v>8.2928742486475198</v>
      </c>
      <c r="AD989" s="94">
        <f>IF('Net zero activities &amp; levers'!$C$12="Off",'Activity data'!AW70*UDCPPEF*NtoN2O*kgtoGg,'Net zero Activity data'!AW70*UDCPPEF*NtoN2O*kgtoGg)</f>
        <v>8.3279768320340608</v>
      </c>
      <c r="AE989" s="94">
        <f>IF('Net zero activities &amp; levers'!$C$12="Off",'Activity data'!AX70*UDCPPEF*NtoN2O*kgtoGg,'Net zero Activity data'!AX70*UDCPPEF*NtoN2O*kgtoGg)</f>
        <v>8.3690071541090365</v>
      </c>
      <c r="AF989" s="94">
        <f>IF('Net zero activities &amp; levers'!$C$12="Off",'Activity data'!AY70*UDCPPEF*NtoN2O*kgtoGg,'Net zero Activity data'!AY70*UDCPPEF*NtoN2O*kgtoGg)</f>
        <v>8.4139461899227097</v>
      </c>
      <c r="AG989" s="94">
        <f>IF('Net zero activities &amp; levers'!$C$12="Off",'Activity data'!AZ70*UDCPPEF*NtoN2O*kgtoGg,'Net zero Activity data'!AZ70*UDCPPEF*NtoN2O*kgtoGg)</f>
        <v>8.4848161666284714</v>
      </c>
      <c r="AH989" s="94">
        <f>IF('Net zero activities &amp; levers'!$C$12="Off",'Activity data'!BA70*UDCPPEF*NtoN2O*kgtoGg,'Net zero Activity data'!BA70*UDCPPEF*NtoN2O*kgtoGg)</f>
        <v>8.530201900195328</v>
      </c>
      <c r="AI989" s="94">
        <f>IF('Net zero activities &amp; levers'!$C$12="Off",'Activity data'!BB70*UDCPPEF*NtoN2O*kgtoGg,'Net zero Activity data'!BB70*UDCPPEF*NtoN2O*kgtoGg)</f>
        <v>8.584940082819065</v>
      </c>
      <c r="AJ989" s="94">
        <f>IF('Net zero activities &amp; levers'!$C$12="Off",'Activity data'!BC70*UDCPPEF*NtoN2O*kgtoGg,'Net zero Activity data'!BC70*UDCPPEF*NtoN2O*kgtoGg)</f>
        <v>8.6538642698084374</v>
      </c>
      <c r="AK989" s="94">
        <f>IF('Net zero activities &amp; levers'!$C$12="Off",'Activity data'!BD70*UDCPPEF*NtoN2O*kgtoGg,'Net zero Activity data'!BD70*UDCPPEF*NtoN2O*kgtoGg)</f>
        <v>8.6933713109418971</v>
      </c>
      <c r="AL989" s="94">
        <f>IF('Net zero activities &amp; levers'!$C$12="Off",'Activity data'!BE70*UDCPPEF*NtoN2O*kgtoGg,'Net zero Activity data'!BE70*UDCPPEF*NtoN2O*kgtoGg)</f>
        <v>8.7254841463223691</v>
      </c>
      <c r="AM989" s="94">
        <f>IF('Net zero activities &amp; levers'!$C$12="Off",'Activity data'!BF70*UDCPPEF*NtoN2O*kgtoGg,'Net zero Activity data'!BF70*UDCPPEF*NtoN2O*kgtoGg)</f>
        <v>8.7508999489761869</v>
      </c>
      <c r="AN989" s="94">
        <f>IF('Net zero activities &amp; levers'!$C$12="Off",'Activity data'!BG70*UDCPPEF*NtoN2O*kgtoGg,'Net zero Activity data'!BG70*UDCPPEF*NtoN2O*kgtoGg)</f>
        <v>8.8264084876483775</v>
      </c>
      <c r="AO989" s="94">
        <f>IF('Net zero activities &amp; levers'!$C$12="Off",'Activity data'!BH70*UDCPPEF*NtoN2O*kgtoGg,'Net zero Activity data'!BH70*UDCPPEF*NtoN2O*kgtoGg)</f>
        <v>8.881445977831179</v>
      </c>
      <c r="AP989" s="94">
        <f>IF('Net zero activities &amp; levers'!$C$12="Off",'Activity data'!BI70*UDCPPEF*NtoN2O*kgtoGg,'Net zero Activity data'!BI70*UDCPPEF*NtoN2O*kgtoGg)</f>
        <v>8.9363120412992192</v>
      </c>
      <c r="AQ989" s="94">
        <f>IF('Net zero activities &amp; levers'!$C$12="Off",'Activity data'!BJ70*UDCPPEF*NtoN2O*kgtoGg,'Net zero Activity data'!BJ70*UDCPPEF*NtoN2O*kgtoGg)</f>
        <v>8.9916698651004179</v>
      </c>
      <c r="AR989" s="94">
        <f>IF('Net zero activities &amp; levers'!$C$12="Off",'Activity data'!BK70*UDCPPEF*NtoN2O*kgtoGg,'Net zero Activity data'!BK70*UDCPPEF*NtoN2O*kgtoGg)</f>
        <v>9.0481493531965231</v>
      </c>
      <c r="AS989" s="94">
        <f>IF('Net zero activities &amp; levers'!$C$12="Off",'Activity data'!BL70*UDCPPEF*NtoN2O*kgtoGg,'Net zero Activity data'!BL70*UDCPPEF*NtoN2O*kgtoGg)</f>
        <v>9.0981266091826836</v>
      </c>
      <c r="AT989" s="94">
        <f>IF('Net zero activities &amp; levers'!$C$12="Off",'Activity data'!BM70*UDCPPEF*NtoN2O*kgtoGg,'Net zero Activity data'!BM70*UDCPPEF*NtoN2O*kgtoGg)</f>
        <v>8.9303705006199348</v>
      </c>
      <c r="AU989" s="94">
        <f>IF('Net zero activities &amp; levers'!$C$12="Off",'Activity data'!BN70*UDCPPEF*NtoN2O*kgtoGg,'Net zero Activity data'!BN70*UDCPPEF*NtoN2O*kgtoGg)</f>
        <v>8.7321930344623038</v>
      </c>
      <c r="AV989" s="94">
        <f>IF('Net zero activities &amp; levers'!$C$12="Off",'Activity data'!BO70*UDCPPEF*NtoN2O*kgtoGg,'Net zero Activity data'!BO70*UDCPPEF*NtoN2O*kgtoGg)</f>
        <v>8.5455310175897825</v>
      </c>
      <c r="AW989" s="94">
        <f>IF('Net zero activities &amp; levers'!$C$12="Off",'Activity data'!BP70*UDCPPEF*NtoN2O*kgtoGg,'Net zero Activity data'!BP70*UDCPPEF*NtoN2O*kgtoGg)</f>
        <v>8.351684917678579</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5.9181769692815109</v>
      </c>
      <c r="T991" s="94">
        <f>IF('Net zero activities &amp; levers'!$C$12="Off",'Activity data'!AM72*UDSOEF*NtoN2O*kgtoGg,IF('Net zero activities &amp; levers'!$C$12="PB",'Activity data'!AM72*UDSOEF*NtoN2O*kgtoGg,IF('Net zero activities &amp; levers'!$C$12="MS",'Net zero Activity data'!AM72*UDSOEF*NtoN2O*kgtoGg,"ERROR")))</f>
        <v>5.9271012110466588</v>
      </c>
      <c r="U991" s="94">
        <f>IF('Net zero activities &amp; levers'!$C$12="Off",'Activity data'!AN72*UDSOEF*NtoN2O*kgtoGg,IF('Net zero activities &amp; levers'!$C$12="PB",'Activity data'!AN72*UDSOEF*NtoN2O*kgtoGg,IF('Net zero activities &amp; levers'!$C$12="MS",'Net zero Activity data'!AN72*UDSOEF*NtoN2O*kgtoGg,"ERROR")))</f>
        <v>5.9370587028200514</v>
      </c>
      <c r="V991" s="94">
        <f>IF('Net zero activities &amp; levers'!$C$12="Off",'Activity data'!AO72*UDSOEF*NtoN2O*kgtoGg,IF('Net zero activities &amp; levers'!$C$12="PB",'Activity data'!AO72*UDSOEF*NtoN2O*kgtoGg,IF('Net zero activities &amp; levers'!$C$12="MS",'Net zero Activity data'!AO72*UDSOEF*NtoN2O*kgtoGg,"ERROR")))</f>
        <v>5.9482796495098214</v>
      </c>
      <c r="W991" s="94">
        <f>IF('Net zero activities &amp; levers'!$C$12="Off",'Activity data'!AP72*UDSOEF*NtoN2O*kgtoGg,IF('Net zero activities &amp; levers'!$C$12="PB",'Activity data'!AP72*UDSOEF*NtoN2O*kgtoGg,IF('Net zero activities &amp; levers'!$C$12="MS",'Net zero Activity data'!AP72*UDSOEF*NtoN2O*kgtoGg,"ERROR")))</f>
        <v>5.9608881842296846</v>
      </c>
      <c r="X991" s="94">
        <f>IF('Net zero activities &amp; levers'!$C$12="Off",'Activity data'!AQ72*UDSOEF*NtoN2O*kgtoGg,IF('Net zero activities &amp; levers'!$C$12="PB",'Activity data'!AQ72*UDSOEF*NtoN2O*kgtoGg,IF('Net zero activities &amp; levers'!$C$12="MS",'Net zero Activity data'!AQ72*UDSOEF*NtoN2O*kgtoGg,"ERROR")))</f>
        <v>5.9748419496292788</v>
      </c>
      <c r="Y991" s="94">
        <f>IF('Net zero activities &amp; levers'!$C$12="Off",'Activity data'!AR72*UDSOEF*NtoN2O*kgtoGg,IF('Net zero activities &amp; levers'!$C$12="PB",'Activity data'!AR72*UDSOEF*NtoN2O*kgtoGg,IF('Net zero activities &amp; levers'!$C$12="MS",'Net zero Activity data'!AR72*UDSOEF*NtoN2O*kgtoGg,"ERROR")))</f>
        <v>5.9834399835939589</v>
      </c>
      <c r="Z991" s="94">
        <f>IF('Net zero activities &amp; levers'!$C$12="Off",'Activity data'!AS72*UDSOEF*NtoN2O*kgtoGg,IF('Net zero activities &amp; levers'!$C$12="PB",'Activity data'!AS72*UDSOEF*NtoN2O*kgtoGg,IF('Net zero activities &amp; levers'!$C$12="MS",'Net zero Activity data'!AS72*UDSOEF*NtoN2O*kgtoGg,"ERROR")))</f>
        <v>5.9931618632020998</v>
      </c>
      <c r="AA991" s="94">
        <f>IF('Net zero activities &amp; levers'!$C$12="Off",'Activity data'!AT72*UDSOEF*NtoN2O*kgtoGg,IF('Net zero activities &amp; levers'!$C$12="PB",'Activity data'!AT72*UDSOEF*NtoN2O*kgtoGg,IF('Net zero activities &amp; levers'!$C$12="MS",'Net zero Activity data'!AT72*UDSOEF*NtoN2O*kgtoGg,"ERROR")))</f>
        <v>6.003856625338293</v>
      </c>
      <c r="AB991" s="94">
        <f>IF('Net zero activities &amp; levers'!$C$12="Off",'Activity data'!AU72*UDSOEF*NtoN2O*kgtoGg,IF('Net zero activities &amp; levers'!$C$12="PB",'Activity data'!AU72*UDSOEF*NtoN2O*kgtoGg,IF('Net zero activities &amp; levers'!$C$12="MS",'Net zero Activity data'!AU72*UDSOEF*NtoN2O*kgtoGg,"ERROR")))</f>
        <v>6.0155727738574276</v>
      </c>
      <c r="AC991" s="94">
        <f>IF('Net zero activities &amp; levers'!$C$12="Off",'Activity data'!AV72*UDSOEF*NtoN2O*kgtoGg,IF('Net zero activities &amp; levers'!$C$12="PB",'Activity data'!AV72*UDSOEF*NtoN2O*kgtoGg,IF('Net zero activities &amp; levers'!$C$12="MS",'Net zero Activity data'!AV72*UDSOEF*NtoN2O*kgtoGg,"ERROR")))</f>
        <v>6.0281831289583518</v>
      </c>
      <c r="AD991" s="94">
        <f>IF('Net zero activities &amp; levers'!$C$12="Off",'Activity data'!AW72*UDSOEF*NtoN2O*kgtoGg,IF('Net zero activities &amp; levers'!$C$12="PB",'Activity data'!AW72*UDSOEF*NtoN2O*kgtoGg,IF('Net zero activities &amp; levers'!$C$12="MS",'Net zero Activity data'!AW72*UDSOEF*NtoN2O*kgtoGg,"ERROR")))</f>
        <v>6.0365540939646305</v>
      </c>
      <c r="AE991" s="94">
        <f>IF('Net zero activities &amp; levers'!$C$12="Off",'Activity data'!AX72*UDSOEF*NtoN2O*kgtoGg,IF('Net zero activities &amp; levers'!$C$12="PB",'Activity data'!AX72*UDSOEF*NtoN2O*kgtoGg,IF('Net zero activities &amp; levers'!$C$12="MS",'Net zero Activity data'!AX72*UDSOEF*NtoN2O*kgtoGg,"ERROR")))</f>
        <v>6.0457750976895239</v>
      </c>
      <c r="AF991" s="94">
        <f>IF('Net zero activities &amp; levers'!$C$12="Off",'Activity data'!AY72*UDSOEF*NtoN2O*kgtoGg,IF('Net zero activities &amp; levers'!$C$12="PB",'Activity data'!AY72*UDSOEF*NtoN2O*kgtoGg,IF('Net zero activities &amp; levers'!$C$12="MS",'Net zero Activity data'!AY72*UDSOEF*NtoN2O*kgtoGg,"ERROR")))</f>
        <v>6.0558065326370212</v>
      </c>
      <c r="AG991" s="94">
        <f>IF('Net zero activities &amp; levers'!$C$12="Off",'Activity data'!AZ72*UDSOEF*NtoN2O*kgtoGg,IF('Net zero activities &amp; levers'!$C$12="PB",'Activity data'!AZ72*UDSOEF*NtoN2O*kgtoGg,IF('Net zero activities &amp; levers'!$C$12="MS",'Net zero Activity data'!AZ72*UDSOEF*NtoN2O*kgtoGg,"ERROR")))</f>
        <v>6.0667463838916067</v>
      </c>
      <c r="AH991" s="94">
        <f>IF('Net zero activities &amp; levers'!$C$12="Off",'Activity data'!BA72*UDSOEF*NtoN2O*kgtoGg,IF('Net zero activities &amp; levers'!$C$12="PB",'Activity data'!BA72*UDSOEF*NtoN2O*kgtoGg,IF('Net zero activities &amp; levers'!$C$12="MS",'Net zero Activity data'!BA72*UDSOEF*NtoN2O*kgtoGg,"ERROR")))</f>
        <v>6.0782837810733277</v>
      </c>
      <c r="AI991" s="94">
        <f>IF('Net zero activities &amp; levers'!$C$12="Off",'Activity data'!BB72*UDSOEF*NtoN2O*kgtoGg,IF('Net zero activities &amp; levers'!$C$12="PB",'Activity data'!BB72*UDSOEF*NtoN2O*kgtoGg,IF('Net zero activities &amp; levers'!$C$12="MS",'Net zero Activity data'!BB72*UDSOEF*NtoN2O*kgtoGg,"ERROR")))</f>
        <v>6.0855789406645071</v>
      </c>
      <c r="AJ991" s="94">
        <f>IF('Net zero activities &amp; levers'!$C$12="Off",'Activity data'!BC72*UDSOEF*NtoN2O*kgtoGg,IF('Net zero activities &amp; levers'!$C$12="PB",'Activity data'!BC72*UDSOEF*NtoN2O*kgtoGg,IF('Net zero activities &amp; levers'!$C$12="MS",'Net zero Activity data'!BC72*UDSOEF*NtoN2O*kgtoGg,"ERROR")))</f>
        <v>6.0936189140776911</v>
      </c>
      <c r="AK991" s="94">
        <f>IF('Net zero activities &amp; levers'!$C$12="Off",'Activity data'!BD72*UDSOEF*NtoN2O*kgtoGg,IF('Net zero activities &amp; levers'!$C$12="PB",'Activity data'!BD72*UDSOEF*NtoN2O*kgtoGg,IF('Net zero activities &amp; levers'!$C$12="MS",'Net zero Activity data'!BD72*UDSOEF*NtoN2O*kgtoGg,"ERROR")))</f>
        <v>6.1021204156892965</v>
      </c>
      <c r="AL991" s="94">
        <f>IF('Net zero activities &amp; levers'!$C$12="Off",'Activity data'!BE72*UDSOEF*NtoN2O*kgtoGg,IF('Net zero activities &amp; levers'!$C$12="PB",'Activity data'!BE72*UDSOEF*NtoN2O*kgtoGg,IF('Net zero activities &amp; levers'!$C$12="MS",'Net zero Activity data'!BE72*UDSOEF*NtoN2O*kgtoGg,"ERROR")))</f>
        <v>6.1111928137735152</v>
      </c>
      <c r="AM991" s="94">
        <f>IF('Net zero activities &amp; levers'!$C$12="Off",'Activity data'!BF72*UDSOEF*NtoN2O*kgtoGg,IF('Net zero activities &amp; levers'!$C$12="PB",'Activity data'!BF72*UDSOEF*NtoN2O*kgtoGg,IF('Net zero activities &amp; levers'!$C$12="MS",'Net zero Activity data'!BF72*UDSOEF*NtoN2O*kgtoGg,"ERROR")))</f>
        <v>6.1208215062438702</v>
      </c>
      <c r="AN991" s="94">
        <f>IF('Net zero activities &amp; levers'!$C$12="Off",'Activity data'!BG72*UDSOEF*NtoN2O*kgtoGg,IF('Net zero activities &amp; levers'!$C$12="PB",'Activity data'!BG72*UDSOEF*NtoN2O*kgtoGg,IF('Net zero activities &amp; levers'!$C$12="MS",'Net zero Activity data'!BG72*UDSOEF*NtoN2O*kgtoGg,"ERROR")))</f>
        <v>6.1264011356017924</v>
      </c>
      <c r="AO991" s="94">
        <f>IF('Net zero activities &amp; levers'!$C$12="Off",'Activity data'!BH72*UDSOEF*NtoN2O*kgtoGg,IF('Net zero activities &amp; levers'!$C$12="PB",'Activity data'!BH72*UDSOEF*NtoN2O*kgtoGg,IF('Net zero activities &amp; levers'!$C$12="MS",'Net zero Activity data'!BH72*UDSOEF*NtoN2O*kgtoGg,"ERROR")))</f>
        <v>6.1323705848771555</v>
      </c>
      <c r="AP991" s="94">
        <f>IF('Net zero activities &amp; levers'!$C$12="Off",'Activity data'!BI72*UDSOEF*NtoN2O*kgtoGg,IF('Net zero activities &amp; levers'!$C$12="PB",'Activity data'!BI72*UDSOEF*NtoN2O*kgtoGg,IF('Net zero activities &amp; levers'!$C$12="MS",'Net zero Activity data'!BI72*UDSOEF*NtoN2O*kgtoGg,"ERROR")))</f>
        <v>6.1388481267463657</v>
      </c>
      <c r="AQ991" s="94">
        <f>IF('Net zero activities &amp; levers'!$C$12="Off",'Activity data'!BJ72*UDSOEF*NtoN2O*kgtoGg,IF('Net zero activities &amp; levers'!$C$12="PB",'Activity data'!BJ72*UDSOEF*NtoN2O*kgtoGg,IF('Net zero activities &amp; levers'!$C$12="MS",'Net zero Activity data'!BJ72*UDSOEF*NtoN2O*kgtoGg,"ERROR")))</f>
        <v>6.1458256221693546</v>
      </c>
      <c r="AR991" s="94">
        <f>IF('Net zero activities &amp; levers'!$C$12="Off",'Activity data'!BK72*UDSOEF*NtoN2O*kgtoGg,IF('Net zero activities &amp; levers'!$C$12="PB",'Activity data'!BK72*UDSOEF*NtoN2O*kgtoGg,IF('Net zero activities &amp; levers'!$C$12="MS",'Net zero Activity data'!BK72*UDSOEF*NtoN2O*kgtoGg,"ERROR")))</f>
        <v>6.1532962848637549</v>
      </c>
      <c r="AS991" s="94">
        <f>IF('Net zero activities &amp; levers'!$C$12="Off",'Activity data'!BL72*UDSOEF*NtoN2O*kgtoGg,IF('Net zero activities &amp; levers'!$C$12="PB",'Activity data'!BL72*UDSOEF*NtoN2O*kgtoGg,IF('Net zero activities &amp; levers'!$C$12="MS",'Net zero Activity data'!BL72*UDSOEF*NtoN2O*kgtoGg,"ERROR")))</f>
        <v>6.1564793871659846</v>
      </c>
      <c r="AT991" s="94">
        <f>IF('Net zero activities &amp; levers'!$C$12="Off",'Activity data'!BM72*UDSOEF*NtoN2O*kgtoGg,IF('Net zero activities &amp; levers'!$C$12="PB",'Activity data'!BM72*UDSOEF*NtoN2O*kgtoGg,IF('Net zero activities &amp; levers'!$C$12="MS",'Net zero Activity data'!BM72*UDSOEF*NtoN2O*kgtoGg,"ERROR")))</f>
        <v>6.1584590809862165</v>
      </c>
      <c r="AU991" s="94">
        <f>IF('Net zero activities &amp; levers'!$C$12="Off",'Activity data'!BN72*UDSOEF*NtoN2O*kgtoGg,IF('Net zero activities &amp; levers'!$C$12="PB",'Activity data'!BN72*UDSOEF*NtoN2O*kgtoGg,IF('Net zero activities &amp; levers'!$C$12="MS",'Net zero Activity data'!BN72*UDSOEF*NtoN2O*kgtoGg,"ERROR")))</f>
        <v>6.1605632042173175</v>
      </c>
      <c r="AV991" s="94">
        <f>IF('Net zero activities &amp; levers'!$C$12="Off",'Activity data'!BO72*UDSOEF*NtoN2O*kgtoGg,IF('Net zero activities &amp; levers'!$C$12="PB",'Activity data'!BO72*UDSOEF*NtoN2O*kgtoGg,IF('Net zero activities &amp; levers'!$C$12="MS",'Net zero Activity data'!BO72*UDSOEF*NtoN2O*kgtoGg,"ERROR")))</f>
        <v>6.1630950141463323</v>
      </c>
      <c r="AW991" s="94">
        <f>IF('Net zero activities &amp; levers'!$C$12="Off",'Activity data'!BP72*UDSOEF*NtoN2O*kgtoGg,IF('Net zero activities &amp; levers'!$C$12="PB",'Activity data'!BP72*UDSOEF*NtoN2O*kgtoGg,IF('Net zero activities &amp; levers'!$C$12="MS",'Net zero Activity data'!BP72*UDSOEF*NtoN2O*kgtoGg,"ERROR")))</f>
        <v>6.1658978552485229</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0.66064329527678245</v>
      </c>
      <c r="T992" s="94">
        <f>IF('Net zero activities &amp; levers'!$C$12="Off",'Activity data'!AM73*UDSOEF*NtoN2O*kgtoGg,IF('Net zero activities &amp; levers'!$C$12="PB",'Activity data'!AM73*UDSOEF*NtoN2O*kgtoGg,IF('Net zero activities &amp; levers'!$C$12="MS",'Net zero Activity data'!AM73*UDSOEF*NtoN2O*kgtoGg,"ERROR")))</f>
        <v>0.66163950416309592</v>
      </c>
      <c r="U992" s="94">
        <f>IF('Net zero activities &amp; levers'!$C$12="Off",'Activity data'!AN73*UDSOEF*NtoN2O*kgtoGg,IF('Net zero activities &amp; levers'!$C$12="PB",'Activity data'!AN73*UDSOEF*NtoN2O*kgtoGg,IF('Net zero activities &amp; levers'!$C$12="MS",'Net zero Activity data'!AN73*UDSOEF*NtoN2O*kgtoGg,"ERROR")))</f>
        <v>0.66275105425901415</v>
      </c>
      <c r="V992" s="94">
        <f>IF('Net zero activities &amp; levers'!$C$12="Off",'Activity data'!AO73*UDSOEF*NtoN2O*kgtoGg,IF('Net zero activities &amp; levers'!$C$12="PB",'Activity data'!AO73*UDSOEF*NtoN2O*kgtoGg,IF('Net zero activities &amp; levers'!$C$12="MS",'Net zero Activity data'!AO73*UDSOEF*NtoN2O*kgtoGg,"ERROR")))</f>
        <v>0.66400364322952532</v>
      </c>
      <c r="W992" s="94">
        <f>IF('Net zero activities &amp; levers'!$C$12="Off",'Activity data'!AP73*UDSOEF*NtoN2O*kgtoGg,IF('Net zero activities &amp; levers'!$C$12="PB",'Activity data'!AP73*UDSOEF*NtoN2O*kgtoGg,IF('Net zero activities &amp; levers'!$C$12="MS",'Net zero Activity data'!AP73*UDSOEF*NtoN2O*kgtoGg,"ERROR")))</f>
        <v>0.66541112799538771</v>
      </c>
      <c r="X992" s="94">
        <f>IF('Net zero activities &amp; levers'!$C$12="Off",'Activity data'!AQ73*UDSOEF*NtoN2O*kgtoGg,IF('Net zero activities &amp; levers'!$C$12="PB",'Activity data'!AQ73*UDSOEF*NtoN2O*kgtoGg,IF('Net zero activities &amp; levers'!$C$12="MS",'Net zero Activity data'!AQ73*UDSOEF*NtoN2O*kgtoGg,"ERROR")))</f>
        <v>0.66696878022561945</v>
      </c>
      <c r="Y992" s="94">
        <f>IF('Net zero activities &amp; levers'!$C$12="Off",'Activity data'!AR73*UDSOEF*NtoN2O*kgtoGg,IF('Net zero activities &amp; levers'!$C$12="PB",'Activity data'!AR73*UDSOEF*NtoN2O*kgtoGg,IF('Net zero activities &amp; levers'!$C$12="MS",'Net zero Activity data'!AR73*UDSOEF*NtoN2O*kgtoGg,"ERROR")))</f>
        <v>0.66792857468949085</v>
      </c>
      <c r="Z992" s="94">
        <f>IF('Net zero activities &amp; levers'!$C$12="Off",'Activity data'!AS73*UDSOEF*NtoN2O*kgtoGg,IF('Net zero activities &amp; levers'!$C$12="PB",'Activity data'!AS73*UDSOEF*NtoN2O*kgtoGg,IF('Net zero activities &amp; levers'!$C$12="MS",'Net zero Activity data'!AS73*UDSOEF*NtoN2O*kgtoGg,"ERROR")))</f>
        <v>0.66901382351086669</v>
      </c>
      <c r="AA992" s="94">
        <f>IF('Net zero activities &amp; levers'!$C$12="Off",'Activity data'!AT73*UDSOEF*NtoN2O*kgtoGg,IF('Net zero activities &amp; levers'!$C$12="PB",'Activity data'!AT73*UDSOEF*NtoN2O*kgtoGg,IF('Net zero activities &amp; levers'!$C$12="MS",'Net zero Activity data'!AT73*UDSOEF*NtoN2O*kgtoGg,"ERROR")))</f>
        <v>0.67020767474859222</v>
      </c>
      <c r="AB992" s="94">
        <f>IF('Net zero activities &amp; levers'!$C$12="Off",'Activity data'!AU73*UDSOEF*NtoN2O*kgtoGg,IF('Net zero activities &amp; levers'!$C$12="PB",'Activity data'!AU73*UDSOEF*NtoN2O*kgtoGg,IF('Net zero activities &amp; levers'!$C$12="MS",'Net zero Activity data'!AU73*UDSOEF*NtoN2O*kgtoGg,"ERROR")))</f>
        <v>0.67151554286504256</v>
      </c>
      <c r="AC992" s="94">
        <f>IF('Net zero activities &amp; levers'!$C$12="Off",'Activity data'!AV73*UDSOEF*NtoN2O*kgtoGg,IF('Net zero activities &amp; levers'!$C$12="PB",'Activity data'!AV73*UDSOEF*NtoN2O*kgtoGg,IF('Net zero activities &amp; levers'!$C$12="MS",'Net zero Activity data'!AV73*UDSOEF*NtoN2O*kgtoGg,"ERROR")))</f>
        <v>0.67292323083918171</v>
      </c>
      <c r="AD992" s="94">
        <f>IF('Net zero activities &amp; levers'!$C$12="Off",'Activity data'!AW73*UDSOEF*NtoN2O*kgtoGg,IF('Net zero activities &amp; levers'!$C$12="PB",'Activity data'!AW73*UDSOEF*NtoN2O*kgtoGg,IF('Net zero activities &amp; levers'!$C$12="MS",'Net zero Activity data'!AW73*UDSOEF*NtoN2O*kgtoGg,"ERROR")))</f>
        <v>0.6738576777026497</v>
      </c>
      <c r="AE992" s="94">
        <f>IF('Net zero activities &amp; levers'!$C$12="Off",'Activity data'!AX73*UDSOEF*NtoN2O*kgtoGg,IF('Net zero activities &amp; levers'!$C$12="PB",'Activity data'!AX73*UDSOEF*NtoN2O*kgtoGg,IF('Net zero activities &amp; levers'!$C$12="MS",'Net zero Activity data'!AX73*UDSOEF*NtoN2O*kgtoGg,"ERROR")))</f>
        <v>0.67488701398613604</v>
      </c>
      <c r="AF992" s="94">
        <f>IF('Net zero activities &amp; levers'!$C$12="Off",'Activity data'!AY73*UDSOEF*NtoN2O*kgtoGg,IF('Net zero activities &amp; levers'!$C$12="PB",'Activity data'!AY73*UDSOEF*NtoN2O*kgtoGg,IF('Net zero activities &amp; levers'!$C$12="MS",'Net zero Activity data'!AY73*UDSOEF*NtoN2O*kgtoGg,"ERROR")))</f>
        <v>0.67600681832359799</v>
      </c>
      <c r="AG992" s="94">
        <f>IF('Net zero activities &amp; levers'!$C$12="Off",'Activity data'!AZ73*UDSOEF*NtoN2O*kgtoGg,IF('Net zero activities &amp; levers'!$C$12="PB",'Activity data'!AZ73*UDSOEF*NtoN2O*kgtoGg,IF('Net zero activities &amp; levers'!$C$12="MS",'Net zero Activity data'!AZ73*UDSOEF*NtoN2O*kgtoGg,"ERROR")))</f>
        <v>0.67722802874366161</v>
      </c>
      <c r="AH992" s="94">
        <f>IF('Net zero activities &amp; levers'!$C$12="Off",'Activity data'!BA73*UDSOEF*NtoN2O*kgtoGg,IF('Net zero activities &amp; levers'!$C$12="PB",'Activity data'!BA73*UDSOEF*NtoN2O*kgtoGg,IF('Net zero activities &amp; levers'!$C$12="MS",'Net zero Activity data'!BA73*UDSOEF*NtoN2O*kgtoGg,"ERROR")))</f>
        <v>0.67851594293288087</v>
      </c>
      <c r="AI992" s="94">
        <f>IF('Net zero activities &amp; levers'!$C$12="Off",'Activity data'!BB73*UDSOEF*NtoN2O*kgtoGg,IF('Net zero activities &amp; levers'!$C$12="PB",'Activity data'!BB73*UDSOEF*NtoN2O*kgtoGg,IF('Net zero activities &amp; levers'!$C$12="MS",'Net zero Activity data'!BB73*UDSOEF*NtoN2O*kgtoGg,"ERROR")))</f>
        <v>0.67933029814680956</v>
      </c>
      <c r="AJ992" s="94">
        <f>IF('Net zero activities &amp; levers'!$C$12="Off",'Activity data'!BC73*UDSOEF*NtoN2O*kgtoGg,IF('Net zero activities &amp; levers'!$C$12="PB",'Activity data'!BC73*UDSOEF*NtoN2O*kgtoGg,IF('Net zero activities &amp; levers'!$C$12="MS",'Net zero Activity data'!BC73*UDSOEF*NtoN2O*kgtoGg,"ERROR")))</f>
        <v>0.68022779657532806</v>
      </c>
      <c r="AK992" s="94">
        <f>IF('Net zero activities &amp; levers'!$C$12="Off",'Activity data'!BD73*UDSOEF*NtoN2O*kgtoGg,IF('Net zero activities &amp; levers'!$C$12="PB",'Activity data'!BD73*UDSOEF*NtoN2O*kgtoGg,IF('Net zero activities &amp; levers'!$C$12="MS",'Net zero Activity data'!BD73*UDSOEF*NtoN2O*kgtoGg,"ERROR")))</f>
        <v>0.68117681517829387</v>
      </c>
      <c r="AL992" s="94">
        <f>IF('Net zero activities &amp; levers'!$C$12="Off",'Activity data'!BE73*UDSOEF*NtoN2O*kgtoGg,IF('Net zero activities &amp; levers'!$C$12="PB",'Activity data'!BE73*UDSOEF*NtoN2O*kgtoGg,IF('Net zero activities &amp; levers'!$C$12="MS",'Net zero Activity data'!BE73*UDSOEF*NtoN2O*kgtoGg,"ERROR")))</f>
        <v>0.68218956268441466</v>
      </c>
      <c r="AM992" s="94">
        <f>IF('Net zero activities &amp; levers'!$C$12="Off",'Activity data'!BF73*UDSOEF*NtoN2O*kgtoGg,IF('Net zero activities &amp; levers'!$C$12="PB",'Activity data'!BF73*UDSOEF*NtoN2O*kgtoGg,IF('Net zero activities &amp; levers'!$C$12="MS",'Net zero Activity data'!BF73*UDSOEF*NtoN2O*kgtoGg,"ERROR")))</f>
        <v>0.68326440906968477</v>
      </c>
      <c r="AN992" s="94">
        <f>IF('Net zero activities &amp; levers'!$C$12="Off",'Activity data'!BG73*UDSOEF*NtoN2O*kgtoGg,IF('Net zero activities &amp; levers'!$C$12="PB",'Activity data'!BG73*UDSOEF*NtoN2O*kgtoGg,IF('Net zero activities &amp; levers'!$C$12="MS",'Net zero Activity data'!BG73*UDSOEF*NtoN2O*kgtoGg,"ERROR")))</f>
        <v>0.68388726045526749</v>
      </c>
      <c r="AO992" s="94">
        <f>IF('Net zero activities &amp; levers'!$C$12="Off",'Activity data'!BH73*UDSOEF*NtoN2O*kgtoGg,IF('Net zero activities &amp; levers'!$C$12="PB",'Activity data'!BH73*UDSOEF*NtoN2O*kgtoGg,IF('Net zero activities &amp; levers'!$C$12="MS",'Net zero Activity data'!BH73*UDSOEF*NtoN2O*kgtoGg,"ERROR")))</f>
        <v>0.68455362725381597</v>
      </c>
      <c r="AP992" s="94">
        <f>IF('Net zero activities &amp; levers'!$C$12="Off",'Activity data'!BI73*UDSOEF*NtoN2O*kgtoGg,IF('Net zero activities &amp; levers'!$C$12="PB",'Activity data'!BI73*UDSOEF*NtoN2O*kgtoGg,IF('Net zero activities &amp; levers'!$C$12="MS",'Net zero Activity data'!BI73*UDSOEF*NtoN2O*kgtoGg,"ERROR")))</f>
        <v>0.68527671218824437</v>
      </c>
      <c r="AQ992" s="94">
        <f>IF('Net zero activities &amp; levers'!$C$12="Off",'Activity data'!BJ73*UDSOEF*NtoN2O*kgtoGg,IF('Net zero activities &amp; levers'!$C$12="PB",'Activity data'!BJ73*UDSOEF*NtoN2O*kgtoGg,IF('Net zero activities &amp; levers'!$C$12="MS",'Net zero Activity data'!BJ73*UDSOEF*NtoN2O*kgtoGg,"ERROR")))</f>
        <v>0.68605560670136023</v>
      </c>
      <c r="AR992" s="94">
        <f>IF('Net zero activities &amp; levers'!$C$12="Off",'Activity data'!BK73*UDSOEF*NtoN2O*kgtoGg,IF('Net zero activities &amp; levers'!$C$12="PB",'Activity data'!BK73*UDSOEF*NtoN2O*kgtoGg,IF('Net zero activities &amp; levers'!$C$12="MS",'Net zero Activity data'!BK73*UDSOEF*NtoN2O*kgtoGg,"ERROR")))</f>
        <v>0.68688955324367351</v>
      </c>
      <c r="AS992" s="94">
        <f>IF('Net zero activities &amp; levers'!$C$12="Off",'Activity data'!BL73*UDSOEF*NtoN2O*kgtoGg,IF('Net zero activities &amp; levers'!$C$12="PB",'Activity data'!BL73*UDSOEF*NtoN2O*kgtoGg,IF('Net zero activities &amp; levers'!$C$12="MS",'Net zero Activity data'!BL73*UDSOEF*NtoN2O*kgtoGg,"ERROR")))</f>
        <v>0.68724488144779139</v>
      </c>
      <c r="AT992" s="94">
        <f>IF('Net zero activities &amp; levers'!$C$12="Off",'Activity data'!BM73*UDSOEF*NtoN2O*kgtoGg,IF('Net zero activities &amp; levers'!$C$12="PB",'Activity data'!BM73*UDSOEF*NtoN2O*kgtoGg,IF('Net zero activities &amp; levers'!$C$12="MS",'Net zero Activity data'!BM73*UDSOEF*NtoN2O*kgtoGg,"ERROR")))</f>
        <v>0.68746587373237966</v>
      </c>
      <c r="AU992" s="94">
        <f>IF('Net zero activities &amp; levers'!$C$12="Off",'Activity data'!BN73*UDSOEF*NtoN2O*kgtoGg,IF('Net zero activities &amp; levers'!$C$12="PB",'Activity data'!BN73*UDSOEF*NtoN2O*kgtoGg,IF('Net zero activities &amp; levers'!$C$12="MS",'Net zero Activity data'!BN73*UDSOEF*NtoN2O*kgtoGg,"ERROR")))</f>
        <v>0.68770075601323688</v>
      </c>
      <c r="AV992" s="94">
        <f>IF('Net zero activities &amp; levers'!$C$12="Off",'Activity data'!BO73*UDSOEF*NtoN2O*kgtoGg,IF('Net zero activities &amp; levers'!$C$12="PB",'Activity data'!BO73*UDSOEF*NtoN2O*kgtoGg,IF('Net zero activities &amp; levers'!$C$12="MS",'Net zero Activity data'!BO73*UDSOEF*NtoN2O*kgtoGg,"ERROR")))</f>
        <v>0.68798338075784993</v>
      </c>
      <c r="AW992" s="94">
        <f>IF('Net zero activities &amp; levers'!$C$12="Off",'Activity data'!BP73*UDSOEF*NtoN2O*kgtoGg,IF('Net zero activities &amp; levers'!$C$12="PB",'Activity data'!BP73*UDSOEF*NtoN2O*kgtoGg,IF('Net zero activities &amp; levers'!$C$12="MS",'Net zero Activity data'!BP73*UDSOEF*NtoN2O*kgtoGg,"ERROR")))</f>
        <v>0.68829626058410398</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0.7464781825064456</v>
      </c>
      <c r="T993" s="22">
        <f t="shared" si="348"/>
        <v>0.74863002156579395</v>
      </c>
      <c r="U993" s="22">
        <f t="shared" si="348"/>
        <v>0.75091746658672776</v>
      </c>
      <c r="V993" s="22">
        <f t="shared" si="348"/>
        <v>0.75338809394798667</v>
      </c>
      <c r="W993" s="22">
        <f t="shared" si="348"/>
        <v>0.75606837993222509</v>
      </c>
      <c r="X993" s="22">
        <f t="shared" si="348"/>
        <v>0.75895261595518615</v>
      </c>
      <c r="Y993" s="22">
        <f t="shared" si="348"/>
        <v>0.76077738230367509</v>
      </c>
      <c r="Z993" s="22">
        <f t="shared" si="348"/>
        <v>0.76277372839128377</v>
      </c>
      <c r="AA993" s="22">
        <f t="shared" ref="L993:AW996" si="349">AA1490</f>
        <v>0.76491475023808209</v>
      </c>
      <c r="AB993" s="22">
        <f t="shared" si="349"/>
        <v>0.76721097681759343</v>
      </c>
      <c r="AC993" s="22">
        <f t="shared" si="349"/>
        <v>0.76963976535470546</v>
      </c>
      <c r="AD993" s="22">
        <f t="shared" si="349"/>
        <v>0.7712432299948937</v>
      </c>
      <c r="AE993" s="22">
        <f t="shared" si="349"/>
        <v>0.77297703930552408</v>
      </c>
      <c r="AF993" s="22">
        <f t="shared" si="349"/>
        <v>0.77483459705191127</v>
      </c>
      <c r="AG993" s="22">
        <f t="shared" si="349"/>
        <v>0.77683479875233064</v>
      </c>
      <c r="AH993" s="22">
        <f t="shared" si="349"/>
        <v>0.77892052003868284</v>
      </c>
      <c r="AI993" s="22">
        <f t="shared" si="349"/>
        <v>0.78019721397868425</v>
      </c>
      <c r="AJ993" s="22">
        <f t="shared" si="349"/>
        <v>0.78159134623501669</v>
      </c>
      <c r="AK993" s="22">
        <f t="shared" si="349"/>
        <v>0.78305103731798498</v>
      </c>
      <c r="AL993" s="22">
        <f t="shared" si="349"/>
        <v>0.78459696007748103</v>
      </c>
      <c r="AM993" s="22">
        <f t="shared" si="349"/>
        <v>0.78622681554218177</v>
      </c>
      <c r="AN993" s="22">
        <f t="shared" si="349"/>
        <v>0.78709674749701031</v>
      </c>
      <c r="AO993" s="22">
        <f t="shared" si="349"/>
        <v>0.78802372939145959</v>
      </c>
      <c r="AP993" s="22">
        <f t="shared" si="349"/>
        <v>0.78902971089169649</v>
      </c>
      <c r="AQ993" s="22">
        <f t="shared" si="349"/>
        <v>0.79011340226109594</v>
      </c>
      <c r="AR993" s="22">
        <f t="shared" si="349"/>
        <v>0.79127373722038208</v>
      </c>
      <c r="AS993" s="22">
        <f t="shared" si="349"/>
        <v>0.79164192505284225</v>
      </c>
      <c r="AT993" s="22">
        <f t="shared" si="349"/>
        <v>0.79178199817423089</v>
      </c>
      <c r="AU993" s="22">
        <f t="shared" si="349"/>
        <v>0.79193604722959032</v>
      </c>
      <c r="AV993" s="22">
        <f t="shared" si="349"/>
        <v>0.79215924316674524</v>
      </c>
      <c r="AW993" s="22">
        <f t="shared" si="349"/>
        <v>0.79242332845927566</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1.2354062291178025</v>
      </c>
      <c r="T994" s="22">
        <f t="shared" si="349"/>
        <v>1.238967479051527</v>
      </c>
      <c r="U994" s="22">
        <f t="shared" si="349"/>
        <v>1.2427531540971624</v>
      </c>
      <c r="V994" s="22">
        <f t="shared" si="349"/>
        <v>1.2468419921951222</v>
      </c>
      <c r="W994" s="22">
        <f t="shared" si="349"/>
        <v>1.2512778110553961</v>
      </c>
      <c r="X994" s="22">
        <f t="shared" si="349"/>
        <v>1.2560511630869964</v>
      </c>
      <c r="Y994" s="22">
        <f t="shared" si="349"/>
        <v>1.2590711143279534</v>
      </c>
      <c r="Z994" s="22">
        <f t="shared" si="349"/>
        <v>1.2623750265519189</v>
      </c>
      <c r="AA994" s="22">
        <f t="shared" si="349"/>
        <v>1.2659183742185991</v>
      </c>
      <c r="AB994" s="22">
        <f t="shared" si="349"/>
        <v>1.2697185825653041</v>
      </c>
      <c r="AC994" s="22">
        <f t="shared" si="349"/>
        <v>1.2737381782591577</v>
      </c>
      <c r="AD994" s="22">
        <f t="shared" si="349"/>
        <v>1.2763918796680953</v>
      </c>
      <c r="AE994" s="22">
        <f t="shared" si="349"/>
        <v>1.2792612988589727</v>
      </c>
      <c r="AF994" s="22">
        <f t="shared" si="349"/>
        <v>1.2823355191973718</v>
      </c>
      <c r="AG994" s="22">
        <f t="shared" si="349"/>
        <v>1.2856458123822216</v>
      </c>
      <c r="AH994" s="22">
        <f t="shared" si="349"/>
        <v>1.2890976387446629</v>
      </c>
      <c r="AI994" s="22">
        <f t="shared" si="349"/>
        <v>1.2912105412823622</v>
      </c>
      <c r="AJ994" s="22">
        <f t="shared" si="349"/>
        <v>1.2935178018481084</v>
      </c>
      <c r="AK994" s="22">
        <f t="shared" si="349"/>
        <v>1.2959335609402649</v>
      </c>
      <c r="AL994" s="22">
        <f t="shared" si="349"/>
        <v>1.298492031705484</v>
      </c>
      <c r="AM994" s="22">
        <f t="shared" si="349"/>
        <v>1.3011894093929235</v>
      </c>
      <c r="AN994" s="22">
        <f t="shared" si="349"/>
        <v>1.3026291291075638</v>
      </c>
      <c r="AO994" s="22">
        <f t="shared" si="349"/>
        <v>1.304163265313443</v>
      </c>
      <c r="AP994" s="22">
        <f t="shared" si="349"/>
        <v>1.3058281442622117</v>
      </c>
      <c r="AQ994" s="22">
        <f t="shared" si="349"/>
        <v>1.307621631465953</v>
      </c>
      <c r="AR994" s="22">
        <f t="shared" si="349"/>
        <v>1.3095419622541242</v>
      </c>
      <c r="AS994" s="22">
        <f t="shared" si="349"/>
        <v>1.3101513056379845</v>
      </c>
      <c r="AT994" s="22">
        <f t="shared" si="349"/>
        <v>1.3103831238086305</v>
      </c>
      <c r="AU994" s="22">
        <f t="shared" si="349"/>
        <v>1.3106380718661095</v>
      </c>
      <c r="AV994" s="22">
        <f t="shared" si="349"/>
        <v>1.311007456608406</v>
      </c>
      <c r="AW994" s="22">
        <f t="shared" si="349"/>
        <v>1.3114445124032788</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0.18237965681913762</v>
      </c>
      <c r="T995" s="22">
        <f t="shared" si="349"/>
        <v>0.18465941344182754</v>
      </c>
      <c r="U995" s="22">
        <f t="shared" si="349"/>
        <v>0.18574555739497409</v>
      </c>
      <c r="V995" s="22">
        <f t="shared" si="349"/>
        <v>0.18650574563616654</v>
      </c>
      <c r="W995" s="22">
        <f t="shared" si="349"/>
        <v>0.18747992207419362</v>
      </c>
      <c r="X995" s="22">
        <f t="shared" si="349"/>
        <v>0.18873342715272604</v>
      </c>
      <c r="Y995" s="22">
        <f t="shared" si="349"/>
        <v>0.19029518325327599</v>
      </c>
      <c r="Z995" s="22">
        <f t="shared" si="349"/>
        <v>0.19204574669671481</v>
      </c>
      <c r="AA995" s="22">
        <f t="shared" si="349"/>
        <v>0.19372448684563412</v>
      </c>
      <c r="AB995" s="22">
        <f t="shared" si="349"/>
        <v>0.19557701634583011</v>
      </c>
      <c r="AC995" s="22">
        <f t="shared" si="349"/>
        <v>0.19738098938647575</v>
      </c>
      <c r="AD995" s="22">
        <f t="shared" si="349"/>
        <v>0.19984051089817545</v>
      </c>
      <c r="AE995" s="22">
        <f t="shared" si="349"/>
        <v>0.20244993820635537</v>
      </c>
      <c r="AF995" s="22">
        <f t="shared" si="349"/>
        <v>0.20519013494250241</v>
      </c>
      <c r="AG995" s="22">
        <f t="shared" si="349"/>
        <v>0.20838244537912598</v>
      </c>
      <c r="AH995" s="22">
        <f t="shared" si="349"/>
        <v>0.21130756767700037</v>
      </c>
      <c r="AI995" s="22">
        <f t="shared" si="349"/>
        <v>0.21463122031994444</v>
      </c>
      <c r="AJ995" s="22">
        <f t="shared" si="349"/>
        <v>0.21828300499608402</v>
      </c>
      <c r="AK995" s="22">
        <f t="shared" si="349"/>
        <v>0.22160992279515479</v>
      </c>
      <c r="AL995" s="22">
        <f t="shared" si="349"/>
        <v>0.22493806582344569</v>
      </c>
      <c r="AM995" s="22">
        <f t="shared" si="349"/>
        <v>0.22827856439909208</v>
      </c>
      <c r="AN995" s="22">
        <f t="shared" si="349"/>
        <v>0.23200098290928767</v>
      </c>
      <c r="AO995" s="22">
        <f t="shared" si="349"/>
        <v>0.23548850849177477</v>
      </c>
      <c r="AP995" s="22">
        <f t="shared" si="349"/>
        <v>0.23907316117222818</v>
      </c>
      <c r="AQ995" s="22">
        <f t="shared" si="349"/>
        <v>0.242771330480338</v>
      </c>
      <c r="AR995" s="22">
        <f t="shared" si="349"/>
        <v>0.24659997472758782</v>
      </c>
      <c r="AS995" s="22">
        <f t="shared" si="349"/>
        <v>0.25062007093017036</v>
      </c>
      <c r="AT995" s="22">
        <f t="shared" si="349"/>
        <v>0.25076800359284523</v>
      </c>
      <c r="AU995" s="22">
        <f t="shared" si="349"/>
        <v>0.25031853911785651</v>
      </c>
      <c r="AV995" s="22">
        <f t="shared" si="349"/>
        <v>0.25003861639292702</v>
      </c>
      <c r="AW995" s="22">
        <f t="shared" si="349"/>
        <v>0.24957555276768462</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0.66033099204763357</v>
      </c>
      <c r="U1013" s="22">
        <f t="shared" si="353"/>
        <v>0.66015814291429842</v>
      </c>
      <c r="V1013" s="22">
        <f t="shared" si="353"/>
        <v>0.66004302883480792</v>
      </c>
      <c r="W1013" s="22">
        <f t="shared" si="353"/>
        <v>0.65994333251476955</v>
      </c>
      <c r="X1013" s="22">
        <f t="shared" si="353"/>
        <v>0.6598331232465795</v>
      </c>
      <c r="Y1013" s="22">
        <f t="shared" si="353"/>
        <v>0.65970938088638198</v>
      </c>
      <c r="Z1013" s="22">
        <f t="shared" si="353"/>
        <v>0.65958022711116759</v>
      </c>
      <c r="AA1013" s="22">
        <f t="shared" si="353"/>
        <v>0.65944237811394946</v>
      </c>
      <c r="AB1013" s="22">
        <f t="shared" si="353"/>
        <v>0.6593081698605231</v>
      </c>
      <c r="AC1013" s="22">
        <f t="shared" si="353"/>
        <v>0.65916618135661631</v>
      </c>
      <c r="AD1013" s="22">
        <f t="shared" si="353"/>
        <v>0.65902678805818449</v>
      </c>
      <c r="AE1013" s="22">
        <f t="shared" si="353"/>
        <v>0.65886559093377073</v>
      </c>
      <c r="AF1013" s="22">
        <f t="shared" si="353"/>
        <v>0.65869872877506552</v>
      </c>
      <c r="AG1013" s="22">
        <f t="shared" si="353"/>
        <v>0.65852727991652549</v>
      </c>
      <c r="AH1013" s="22">
        <f t="shared" si="353"/>
        <v>0.65833751540091701</v>
      </c>
      <c r="AI1013" s="22">
        <f t="shared" si="353"/>
        <v>0.65816098395690403</v>
      </c>
      <c r="AJ1013" s="22">
        <f t="shared" si="353"/>
        <v>0.65797638880913212</v>
      </c>
      <c r="AK1013" s="22">
        <f t="shared" si="353"/>
        <v>0.65778024658613199</v>
      </c>
      <c r="AL1013" s="22">
        <f t="shared" si="353"/>
        <v>0.6575996737161971</v>
      </c>
      <c r="AM1013" s="22">
        <f t="shared" si="353"/>
        <v>0.65742092862125623</v>
      </c>
      <c r="AN1013" s="22">
        <f t="shared" si="353"/>
        <v>0.65724351924445956</v>
      </c>
      <c r="AO1013" s="22">
        <f t="shared" si="353"/>
        <v>0.65705997240052727</v>
      </c>
      <c r="AP1013" s="22">
        <f t="shared" si="353"/>
        <v>0.65688763640687031</v>
      </c>
      <c r="AQ1013" s="22">
        <f t="shared" si="353"/>
        <v>0.65671358006629965</v>
      </c>
      <c r="AR1013" s="22">
        <f t="shared" si="353"/>
        <v>0.65653731541106508</v>
      </c>
      <c r="AS1013" s="22">
        <f t="shared" si="353"/>
        <v>0.65635837085441318</v>
      </c>
      <c r="AT1013" s="22">
        <f t="shared" si="353"/>
        <v>0.65618176804877137</v>
      </c>
      <c r="AU1013" s="22">
        <f t="shared" si="353"/>
        <v>0.65614399445608407</v>
      </c>
      <c r="AV1013" s="22">
        <f t="shared" si="353"/>
        <v>0.65612746151081058</v>
      </c>
      <c r="AW1013" s="22">
        <f t="shared" si="353"/>
        <v>0.65610489958991924</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8.716369095028766E-3</v>
      </c>
      <c r="U1014" s="94">
        <f>IF('Net zero activities &amp; levers'!$C$12="Off",'Activity data'!AN48*ttokg*FracGASM*MSVolatEF*NtoN2O*kgtoGg,'Net zero Activity data'!AN48*ttokg*FracGASM*MSVolatEF*NtoN2O*kgtoGg)</f>
        <v>8.7140874864687409E-3</v>
      </c>
      <c r="V1014" s="94">
        <f>IF('Net zero activities &amp; levers'!$C$12="Off",'Activity data'!AO48*ttokg*FracGASM*MSVolatEF*NtoN2O*kgtoGg,'Net zero Activity data'!AO48*ttokg*FracGASM*MSVolatEF*NtoN2O*kgtoGg)</f>
        <v>8.7125679806194633E-3</v>
      </c>
      <c r="W1014" s="94">
        <f>IF('Net zero activities &amp; levers'!$C$12="Off",'Activity data'!AP48*ttokg*FracGASM*MSVolatEF*NtoN2O*kgtoGg,'Net zero Activity data'!AP48*ttokg*FracGASM*MSVolatEF*NtoN2O*kgtoGg)</f>
        <v>8.71125198919496E-3</v>
      </c>
      <c r="X1014" s="94">
        <f>IF('Net zero activities &amp; levers'!$C$12="Off",'Activity data'!AQ48*ttokg*FracGASM*MSVolatEF*NtoN2O*kgtoGg,'Net zero Activity data'!AQ48*ttokg*FracGASM*MSVolatEF*NtoN2O*kgtoGg)</f>
        <v>8.7097972268548509E-3</v>
      </c>
      <c r="Y1014" s="94">
        <f>IF('Net zero activities &amp; levers'!$C$12="Off",'Activity data'!AR48*ttokg*FracGASM*MSVolatEF*NtoN2O*kgtoGg,'Net zero Activity data'!AR48*ttokg*FracGASM*MSVolatEF*NtoN2O*kgtoGg)</f>
        <v>8.7081638277002413E-3</v>
      </c>
      <c r="Z1014" s="94">
        <f>IF('Net zero activities &amp; levers'!$C$12="Off",'Activity data'!AS48*ttokg*FracGASM*MSVolatEF*NtoN2O*kgtoGg,'Net zero Activity data'!AS48*ttokg*FracGASM*MSVolatEF*NtoN2O*kgtoGg)</f>
        <v>8.7064589978674157E-3</v>
      </c>
      <c r="AA1014" s="94">
        <f>IF('Net zero activities &amp; levers'!$C$12="Off",'Activity data'!AT48*ttokg*FracGASM*MSVolatEF*NtoN2O*kgtoGg,'Net zero Activity data'!AT48*ttokg*FracGASM*MSVolatEF*NtoN2O*kgtoGg)</f>
        <v>8.7046393911041336E-3</v>
      </c>
      <c r="AB1014" s="94">
        <f>IF('Net zero activities &amp; levers'!$C$12="Off",'Activity data'!AU48*ttokg*FracGASM*MSVolatEF*NtoN2O*kgtoGg,'Net zero Activity data'!AU48*ttokg*FracGASM*MSVolatEF*NtoN2O*kgtoGg)</f>
        <v>8.7028678421589047E-3</v>
      </c>
      <c r="AC1014" s="94">
        <f>IF('Net zero activities &amp; levers'!$C$12="Off",'Activity data'!AV48*ttokg*FracGASM*MSVolatEF*NtoN2O*kgtoGg,'Net zero Activity data'!AV48*ttokg*FracGASM*MSVolatEF*NtoN2O*kgtoGg)</f>
        <v>8.7009935939073389E-3</v>
      </c>
      <c r="AD1014" s="94">
        <f>IF('Net zero activities &amp; levers'!$C$12="Off",'Activity data'!AW48*ttokg*FracGASM*MSVolatEF*NtoN2O*kgtoGg,'Net zero Activity data'!AW48*ttokg*FracGASM*MSVolatEF*NtoN2O*kgtoGg)</f>
        <v>8.6991536023680385E-3</v>
      </c>
      <c r="AE1014" s="94">
        <f>IF('Net zero activities &amp; levers'!$C$12="Off",'Activity data'!AX48*ttokg*FracGASM*MSVolatEF*NtoN2O*kgtoGg,'Net zero Activity data'!AX48*ttokg*FracGASM*MSVolatEF*NtoN2O*kgtoGg)</f>
        <v>8.697025800325775E-3</v>
      </c>
      <c r="AF1014" s="94">
        <f>IF('Net zero activities &amp; levers'!$C$12="Off",'Activity data'!AY48*ttokg*FracGASM*MSVolatEF*NtoN2O*kgtoGg,'Net zero Activity data'!AY48*ttokg*FracGASM*MSVolatEF*NtoN2O*kgtoGg)</f>
        <v>8.6948232198308644E-3</v>
      </c>
      <c r="AG1014" s="94">
        <f>IF('Net zero activities &amp; levers'!$C$12="Off",'Activity data'!AZ48*ttokg*FracGASM*MSVolatEF*NtoN2O*kgtoGg,'Net zero Activity data'!AZ48*ttokg*FracGASM*MSVolatEF*NtoN2O*kgtoGg)</f>
        <v>8.6925600948981347E-3</v>
      </c>
      <c r="AH1014" s="94">
        <f>IF('Net zero activities &amp; levers'!$C$12="Off",'Activity data'!BA48*ttokg*FracGASM*MSVolatEF*NtoN2O*kgtoGg,'Net zero Activity data'!BA48*ttokg*FracGASM*MSVolatEF*NtoN2O*kgtoGg)</f>
        <v>8.6900552032921075E-3</v>
      </c>
      <c r="AI1014" s="94">
        <f>IF('Net zero activities &amp; levers'!$C$12="Off",'Activity data'!BB48*ttokg*FracGASM*MSVolatEF*NtoN2O*kgtoGg,'Net zero Activity data'!BB48*ttokg*FracGASM*MSVolatEF*NtoN2O*kgtoGg)</f>
        <v>8.6877249882311349E-3</v>
      </c>
      <c r="AJ1014" s="94">
        <f>IF('Net zero activities &amp; levers'!$C$12="Off",'Activity data'!BC48*ttokg*FracGASM*MSVolatEF*NtoN2O*kgtoGg,'Net zero Activity data'!BC48*ttokg*FracGASM*MSVolatEF*NtoN2O*kgtoGg)</f>
        <v>8.6852883322805479E-3</v>
      </c>
      <c r="AK1014" s="94">
        <f>IF('Net zero activities &amp; levers'!$C$12="Off",'Activity data'!BD48*ttokg*FracGASM*MSVolatEF*NtoN2O*kgtoGg,'Net zero Activity data'!BD48*ttokg*FracGASM*MSVolatEF*NtoN2O*kgtoGg)</f>
        <v>8.6826992549369417E-3</v>
      </c>
      <c r="AL1014" s="94">
        <f>IF('Net zero activities &amp; levers'!$C$12="Off",'Activity data'!BE48*ttokg*FracGASM*MSVolatEF*NtoN2O*kgtoGg,'Net zero Activity data'!BE48*ttokg*FracGASM*MSVolatEF*NtoN2O*kgtoGg)</f>
        <v>8.6803156930538028E-3</v>
      </c>
      <c r="AM1014" s="94">
        <f>IF('Net zero activities &amp; levers'!$C$12="Off",'Activity data'!BF48*ttokg*FracGASM*MSVolatEF*NtoN2O*kgtoGg,'Net zero Activity data'!BF48*ttokg*FracGASM*MSVolatEF*NtoN2O*kgtoGg)</f>
        <v>8.6779562578005835E-3</v>
      </c>
      <c r="AN1014" s="94">
        <f>IF('Net zero activities &amp; levers'!$C$12="Off",'Activity data'!BG48*ttokg*FracGASM*MSVolatEF*NtoN2O*kgtoGg,'Net zero Activity data'!BG48*ttokg*FracGASM*MSVolatEF*NtoN2O*kgtoGg)</f>
        <v>8.6756144540268663E-3</v>
      </c>
      <c r="AO1014" s="94">
        <f>IF('Net zero activities &amp; levers'!$C$12="Off",'Activity data'!BH48*ttokg*FracGASM*MSVolatEF*NtoN2O*kgtoGg,'Net zero Activity data'!BH48*ttokg*FracGASM*MSVolatEF*NtoN2O*kgtoGg)</f>
        <v>8.6731916356869616E-3</v>
      </c>
      <c r="AP1014" s="94">
        <f>IF('Net zero activities &amp; levers'!$C$12="Off",'Activity data'!BI48*ttokg*FracGASM*MSVolatEF*NtoN2O*kgtoGg,'Net zero Activity data'!BI48*ttokg*FracGASM*MSVolatEF*NtoN2O*kgtoGg)</f>
        <v>8.6709168005706886E-3</v>
      </c>
      <c r="AQ1014" s="94">
        <f>IF('Net zero activities &amp; levers'!$C$12="Off",'Activity data'!BJ48*ttokg*FracGASM*MSVolatEF*NtoN2O*kgtoGg,'Net zero Activity data'!BJ48*ttokg*FracGASM*MSVolatEF*NtoN2O*kgtoGg)</f>
        <v>8.6686192568751572E-3</v>
      </c>
      <c r="AR1014" s="94">
        <f>IF('Net zero activities &amp; levers'!$C$12="Off",'Activity data'!BK48*ttokg*FracGASM*MSVolatEF*NtoN2O*kgtoGg,'Net zero Activity data'!BK48*ttokg*FracGASM*MSVolatEF*NtoN2O*kgtoGg)</f>
        <v>8.6662925634260583E-3</v>
      </c>
      <c r="AS1014" s="94">
        <f>IF('Net zero activities &amp; levers'!$C$12="Off",'Activity data'!BL48*ttokg*FracGASM*MSVolatEF*NtoN2O*kgtoGg,'Net zero Activity data'!BL48*ttokg*FracGASM*MSVolatEF*NtoN2O*kgtoGg)</f>
        <v>8.6639304952782579E-3</v>
      </c>
      <c r="AT1014" s="94">
        <f>IF('Net zero activities &amp; levers'!$C$12="Off",'Activity data'!BM48*ttokg*FracGASM*MSVolatEF*NtoN2O*kgtoGg,'Net zero Activity data'!BM48*ttokg*FracGASM*MSVolatEF*NtoN2O*kgtoGg)</f>
        <v>8.6615993382437827E-3</v>
      </c>
      <c r="AU1014" s="94">
        <f>IF('Net zero activities &amp; levers'!$C$12="Off",'Activity data'!BN48*ttokg*FracGASM*MSVolatEF*NtoN2O*kgtoGg,'Net zero Activity data'!BN48*ttokg*FracGASM*MSVolatEF*NtoN2O*kgtoGg)</f>
        <v>8.6611007268203102E-3</v>
      </c>
      <c r="AV1014" s="94">
        <f>IF('Net zero activities &amp; levers'!$C$12="Off",'Activity data'!BO48*ttokg*FracGASM*MSVolatEF*NtoN2O*kgtoGg,'Net zero Activity data'!BO48*ttokg*FracGASM*MSVolatEF*NtoN2O*kgtoGg)</f>
        <v>8.6608824919427018E-3</v>
      </c>
      <c r="AW1014" s="94">
        <f>IF('Net zero activities &amp; levers'!$C$12="Off",'Activity data'!BP48*ttokg*FracGASM*MSVolatEF*NtoN2O*kgtoGg,'Net zero Activity data'!BP48*ttokg*FracGASM*MSVolatEF*NtoN2O*kgtoGg)</f>
        <v>8.6605846745869321E-3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1.0697375599739958</v>
      </c>
      <c r="T1015" s="94">
        <f>IF('Net zero activities &amp; levers'!$C$12="Off",SUM('Activity data'!AM50:AM65)*FracGASM*MSVolatEF*NtoN2O*kgtoGg,SUM('Net zero Activity data'!AM50:AM65)*FracGASM*MSVolatEF*NtoN2O*kgtoGg)</f>
        <v>1.0902746861236994</v>
      </c>
      <c r="U1015" s="94">
        <f>IF('Net zero activities &amp; levers'!$C$12="Off",SUM('Activity data'!AN50:AN65)*FracGASM*MSVolatEF*NtoN2O*kgtoGg,SUM('Net zero Activity data'!AN50:AN65)*FracGASM*MSVolatEF*NtoN2O*kgtoGg)</f>
        <v>1.0993610376049749</v>
      </c>
      <c r="V1015" s="94">
        <f>IF('Net zero activities &amp; levers'!$C$12="Off",SUM('Activity data'!AO50:AO65)*FracGASM*MSVolatEF*NtoN2O*kgtoGg,SUM('Net zero Activity data'!AO50:AO65)*FracGASM*MSVolatEF*NtoN2O*kgtoGg)</f>
        <v>1.1055317488808671</v>
      </c>
      <c r="W1015" s="94">
        <f>IF('Net zero activities &amp; levers'!$C$12="Off",SUM('Activity data'!AP50:AP65)*FracGASM*MSVolatEF*NtoN2O*kgtoGg,SUM('Net zero Activity data'!AP50:AP65)*FracGASM*MSVolatEF*NtoN2O*kgtoGg)</f>
        <v>1.114042783533054</v>
      </c>
      <c r="X1015" s="94">
        <f>IF('Net zero activities &amp; levers'!$C$12="Off",SUM('Activity data'!AQ50:AQ65)*FracGASM*MSVolatEF*NtoN2O*kgtoGg,SUM('Net zero Activity data'!AQ50:AQ65)*FracGASM*MSVolatEF*NtoN2O*kgtoGg)</f>
        <v>1.1255019608985373</v>
      </c>
      <c r="Y1015" s="94">
        <f>IF('Net zero activities &amp; levers'!$C$12="Off",SUM('Activity data'!AR50:AR65)*FracGASM*MSVolatEF*NtoN2O*kgtoGg,SUM('Net zero Activity data'!AR50:AR65)*FracGASM*MSVolatEF*NtoN2O*kgtoGg)</f>
        <v>1.1383094321884937</v>
      </c>
      <c r="Z1015" s="94">
        <f>IF('Net zero activities &amp; levers'!$C$12="Off",SUM('Activity data'!AS50:AS65)*FracGASM*MSVolatEF*NtoN2O*kgtoGg,SUM('Net zero Activity data'!AS50:AS65)*FracGASM*MSVolatEF*NtoN2O*kgtoGg)</f>
        <v>1.1530954706169447</v>
      </c>
      <c r="AA1015" s="94">
        <f>IF('Net zero activities &amp; levers'!$C$12="Off",SUM('Activity data'!AT50:AT65)*FracGASM*MSVolatEF*NtoN2O*kgtoGg,SUM('Net zero Activity data'!AT50:AT65)*FracGASM*MSVolatEF*NtoN2O*kgtoGg)</f>
        <v>1.1673335790255206</v>
      </c>
      <c r="AB1015" s="94">
        <f>IF('Net zero activities &amp; levers'!$C$12="Off",SUM('Activity data'!AU50:AU65)*FracGASM*MSVolatEF*NtoN2O*kgtoGg,SUM('Net zero Activity data'!AU50:AU65)*FracGASM*MSVolatEF*NtoN2O*kgtoGg)</f>
        <v>1.1833804240663248</v>
      </c>
      <c r="AC1015" s="94">
        <f>IF('Net zero activities &amp; levers'!$C$12="Off",SUM('Activity data'!AV50:AV65)*FracGASM*MSVolatEF*NtoN2O*kgtoGg,SUM('Net zero Activity data'!AV50:AV65)*FracGASM*MSVolatEF*NtoN2O*kgtoGg)</f>
        <v>1.199093655931013</v>
      </c>
      <c r="AD1015" s="94">
        <f>IF('Net zero activities &amp; levers'!$C$12="Off",SUM('Activity data'!AW50:AW65)*FracGASM*MSVolatEF*NtoN2O*kgtoGg,SUM('Net zero Activity data'!AW50:AW65)*FracGASM*MSVolatEF*NtoN2O*kgtoGg)</f>
        <v>1.2154336714808203</v>
      </c>
      <c r="AE1015" s="94">
        <f>IF('Net zero activities &amp; levers'!$C$12="Off",SUM('Activity data'!AX50:AX65)*FracGASM*MSVolatEF*NtoN2O*kgtoGg,SUM('Net zero Activity data'!AX50:AX65)*FracGASM*MSVolatEF*NtoN2O*kgtoGg)</f>
        <v>1.2330657939167029</v>
      </c>
      <c r="AF1015" s="94">
        <f>IF('Net zero activities &amp; levers'!$C$12="Off",SUM('Activity data'!AY50:AY65)*FracGASM*MSVolatEF*NtoN2O*kgtoGg,SUM('Net zero Activity data'!AY50:AY65)*FracGASM*MSVolatEF*NtoN2O*kgtoGg)</f>
        <v>1.2517808839126041</v>
      </c>
      <c r="AG1015" s="94">
        <f>IF('Net zero activities &amp; levers'!$C$12="Off",SUM('Activity data'!AZ50:AZ65)*FracGASM*MSVolatEF*NtoN2O*kgtoGg,SUM('Net zero Activity data'!AZ50:AZ65)*FracGASM*MSVolatEF*NtoN2O*kgtoGg)</f>
        <v>1.2745400949615155</v>
      </c>
      <c r="AH1015" s="94">
        <f>IF('Net zero activities &amp; levers'!$C$12="Off",SUM('Activity data'!BA50:BA65)*FracGASM*MSVolatEF*NtoN2O*kgtoGg,SUM('Net zero Activity data'!BA50:BA65)*FracGASM*MSVolatEF*NtoN2O*kgtoGg)</f>
        <v>1.2946207977670678</v>
      </c>
      <c r="AI1015" s="94">
        <f>IF('Net zero activities &amp; levers'!$C$12="Off",SUM('Activity data'!BB50:BB65)*FracGASM*MSVolatEF*NtoN2O*kgtoGg,SUM('Net zero Activity data'!BB50:BB65)*FracGASM*MSVolatEF*NtoN2O*kgtoGg)</f>
        <v>1.3166200838524398</v>
      </c>
      <c r="AJ1015" s="94">
        <f>IF('Net zero activities &amp; levers'!$C$12="Off",SUM('Activity data'!BC50:BC65)*FracGASM*MSVolatEF*NtoN2O*kgtoGg,SUM('Net zero Activity data'!BC50:BC65)*FracGASM*MSVolatEF*NtoN2O*kgtoGg)</f>
        <v>1.3413254138497963</v>
      </c>
      <c r="AK1015" s="94">
        <f>IF('Net zero activities &amp; levers'!$C$12="Off",SUM('Activity data'!BD50:BD65)*FracGASM*MSVolatEF*NtoN2O*kgtoGg,SUM('Net zero Activity data'!BD50:BD65)*FracGASM*MSVolatEF*NtoN2O*kgtoGg)</f>
        <v>1.3627867701321592</v>
      </c>
      <c r="AL1015" s="94">
        <f>IF('Net zero activities &amp; levers'!$C$12="Off",SUM('Activity data'!BE50:BE65)*FracGASM*MSVolatEF*NtoN2O*kgtoGg,SUM('Net zero Activity data'!BE50:BE65)*FracGASM*MSVolatEF*NtoN2O*kgtoGg)</f>
        <v>1.3839933632562493</v>
      </c>
      <c r="AM1015" s="94">
        <f>IF('Net zero activities &amp; levers'!$C$12="Off",SUM('Activity data'!BF50:BF65)*FracGASM*MSVolatEF*NtoN2O*kgtoGg,SUM('Net zero Activity data'!BF50:BF65)*FracGASM*MSVolatEF*NtoN2O*kgtoGg)</f>
        <v>1.4050476650877615</v>
      </c>
      <c r="AN1015" s="94">
        <f>IF('Net zero activities &amp; levers'!$C$12="Off",SUM('Activity data'!BG50:BG65)*FracGASM*MSVolatEF*NtoN2O*kgtoGg,SUM('Net zero Activity data'!BG50:BG65)*FracGASM*MSVolatEF*NtoN2O*kgtoGg)</f>
        <v>1.430308011119523</v>
      </c>
      <c r="AO1015" s="94">
        <f>IF('Net zero activities &amp; levers'!$C$12="Off",SUM('Activity data'!BH50:BH65)*FracGASM*MSVolatEF*NtoN2O*kgtoGg,SUM('Net zero Activity data'!BH50:BH65)*FracGASM*MSVolatEF*NtoN2O*kgtoGg)</f>
        <v>1.4532752046805777</v>
      </c>
      <c r="AP1015" s="94">
        <f>IF('Net zero activities &amp; levers'!$C$12="Off",SUM('Activity data'!BI50:BI65)*FracGASM*MSVolatEF*NtoN2O*kgtoGg,SUM('Net zero Activity data'!BI50:BI65)*FracGASM*MSVolatEF*NtoN2O*kgtoGg)</f>
        <v>1.4768848910932086</v>
      </c>
      <c r="AQ1015" s="94">
        <f>IF('Net zero activities &amp; levers'!$C$12="Off",SUM('Activity data'!BJ50:BJ65)*FracGASM*MSVolatEF*NtoN2O*kgtoGg,SUM('Net zero Activity data'!BJ50:BJ65)*FracGASM*MSVolatEF*NtoN2O*kgtoGg)</f>
        <v>1.501267584025247</v>
      </c>
      <c r="AR1015" s="94">
        <f>IF('Net zero activities &amp; levers'!$C$12="Off",SUM('Activity data'!BK50:BK65)*FracGASM*MSVolatEF*NtoN2O*kgtoGg,SUM('Net zero Activity data'!BK50:BK65)*FracGASM*MSVolatEF*NtoN2O*kgtoGg)</f>
        <v>1.5265557034118331</v>
      </c>
      <c r="AS1015" s="94">
        <f>IF('Net zero activities &amp; levers'!$C$12="Off",SUM('Activity data'!BL50:BL65)*FracGASM*MSVolatEF*NtoN2O*kgtoGg,SUM('Net zero Activity data'!BL50:BL65)*FracGASM*MSVolatEF*NtoN2O*kgtoGg)</f>
        <v>1.5515803198931286</v>
      </c>
      <c r="AT1015" s="94">
        <f>IF('Net zero activities &amp; levers'!$C$12="Off",SUM('Activity data'!BM50:BM65)*FracGASM*MSVolatEF*NtoN2O*kgtoGg,SUM('Net zero Activity data'!BM50:BM65)*FracGASM*MSVolatEF*NtoN2O*kgtoGg)</f>
        <v>1.5434619285661819</v>
      </c>
      <c r="AU1015" s="94">
        <f>IF('Net zero activities &amp; levers'!$C$12="Off",SUM('Activity data'!BN50:BN65)*FracGASM*MSVolatEF*NtoN2O*kgtoGg,SUM('Net zero Activity data'!BN50:BN65)*FracGASM*MSVolatEF*NtoN2O*kgtoGg)</f>
        <v>1.5304743474299325</v>
      </c>
      <c r="AV1015" s="94">
        <f>IF('Net zero activities &amp; levers'!$C$12="Off",SUM('Activity data'!BO50:BO65)*FracGASM*MSVolatEF*NtoN2O*kgtoGg,SUM('Net zero Activity data'!BO50:BO65)*FracGASM*MSVolatEF*NtoN2O*kgtoGg)</f>
        <v>1.5191308401808876</v>
      </c>
      <c r="AW1015" s="94">
        <f>IF('Net zero activities &amp; levers'!$C$12="Off",SUM('Activity data'!BP50:BP65)*FracGASM*MSVolatEF*NtoN2O*kgtoGg,SUM('Net zero Activity data'!BP50:BP65)*FracGASM*MSVolatEF*NtoN2O*kgtoGg)</f>
        <v>1.5064636065992889</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3.9455372541989715</v>
      </c>
      <c r="T1016" s="94">
        <f>IF('Net zero activities &amp; levers'!$C$12="Off",SUM('Activity data'!AM66:AM81)*FracGASM*MSVolatEF*NtoN2O*kgtoGg,SUM('Net zero Activity data'!AM66:AM81)*FracGASM*MSVolatEF*NtoN2O*kgtoGg)</f>
        <v>3.983537794955585</v>
      </c>
      <c r="U1016" s="94">
        <f>IF('Net zero activities &amp; levers'!$C$12="Off",SUM('Activity data'!AN66:AN81)*FracGASM*MSVolatEF*NtoN2O*kgtoGg,SUM('Net zero Activity data'!AN66:AN81)*FracGASM*MSVolatEF*NtoN2O*kgtoGg)</f>
        <v>3.9954682915040767</v>
      </c>
      <c r="V1016" s="94">
        <f>IF('Net zero activities &amp; levers'!$C$12="Off",SUM('Activity data'!AO66:AO81)*FracGASM*MSVolatEF*NtoN2O*kgtoGg,SUM('Net zero Activity data'!AO66:AO81)*FracGASM*MSVolatEF*NtoN2O*kgtoGg)</f>
        <v>4.000971526521468</v>
      </c>
      <c r="W1016" s="94">
        <f>IF('Net zero activities &amp; levers'!$C$12="Off",SUM('Activity data'!AP66:AP81)*FracGASM*MSVolatEF*NtoN2O*kgtoGg,SUM('Net zero Activity data'!AP66:AP81)*FracGASM*MSVolatEF*NtoN2O*kgtoGg)</f>
        <v>4.0118965060674787</v>
      </c>
      <c r="X1016" s="94">
        <f>IF('Net zero activities &amp; levers'!$C$12="Off",SUM('Activity data'!AQ66:AQ81)*FracGASM*MSVolatEF*NtoN2O*kgtoGg,SUM('Net zero Activity data'!AQ66:AQ81)*FracGASM*MSVolatEF*NtoN2O*kgtoGg)</f>
        <v>4.0294776869881064</v>
      </c>
      <c r="Y1016" s="94">
        <f>IF('Net zero activities &amp; levers'!$C$12="Off",SUM('Activity data'!AR66:AR81)*FracGASM*MSVolatEF*NtoN2O*kgtoGg,SUM('Net zero Activity data'!AR66:AR81)*FracGASM*MSVolatEF*NtoN2O*kgtoGg)</f>
        <v>4.0479172602769937</v>
      </c>
      <c r="Z1016" s="94">
        <f>IF('Net zero activities &amp; levers'!$C$12="Off",SUM('Activity data'!AS66:AS81)*FracGASM*MSVolatEF*NtoN2O*kgtoGg,SUM('Net zero Activity data'!AS66:AS81)*FracGASM*MSVolatEF*NtoN2O*kgtoGg)</f>
        <v>4.070633923298562</v>
      </c>
      <c r="AA1016" s="94">
        <f>IF('Net zero activities &amp; levers'!$C$12="Off",SUM('Activity data'!AT66:AT81)*FracGASM*MSVolatEF*NtoN2O*kgtoGg,SUM('Net zero Activity data'!AT66:AT81)*FracGASM*MSVolatEF*NtoN2O*kgtoGg)</f>
        <v>4.092015931071999</v>
      </c>
      <c r="AB1016" s="94">
        <f>IF('Net zero activities &amp; levers'!$C$12="Off",SUM('Activity data'!AU66:AU81)*FracGASM*MSVolatEF*NtoN2O*kgtoGg,SUM('Net zero Activity data'!AU66:AU81)*FracGASM*MSVolatEF*NtoN2O*kgtoGg)</f>
        <v>4.1171819635966012</v>
      </c>
      <c r="AC1016" s="94">
        <f>IF('Net zero activities &amp; levers'!$C$12="Off",SUM('Activity data'!AV66:AV81)*FracGASM*MSVolatEF*NtoN2O*kgtoGg,SUM('Net zero Activity data'!AV66:AV81)*FracGASM*MSVolatEF*NtoN2O*kgtoGg)</f>
        <v>4.1414260555186848</v>
      </c>
      <c r="AD1016" s="94">
        <f>IF('Net zero activities &amp; levers'!$C$12="Off",SUM('Activity data'!AW66:AW81)*FracGASM*MSVolatEF*NtoN2O*kgtoGg,SUM('Net zero Activity data'!AW66:AW81)*FracGASM*MSVolatEF*NtoN2O*kgtoGg)</f>
        <v>4.1558135793554394</v>
      </c>
      <c r="AE1016" s="94">
        <f>IF('Net zero activities &amp; levers'!$C$12="Off",SUM('Activity data'!AX66:AX81)*FracGASM*MSVolatEF*NtoN2O*kgtoGg,SUM('Net zero Activity data'!AX66:AX81)*FracGASM*MSVolatEF*NtoN2O*kgtoGg)</f>
        <v>4.1721625024416404</v>
      </c>
      <c r="AF1016" s="94">
        <f>IF('Net zero activities &amp; levers'!$C$12="Off",SUM('Activity data'!AY66:AY81)*FracGASM*MSVolatEF*NtoN2O*kgtoGg,SUM('Net zero Activity data'!AY66:AY81)*FracGASM*MSVolatEF*NtoN2O*kgtoGg)</f>
        <v>4.1899219136601493</v>
      </c>
      <c r="AG1016" s="94">
        <f>IF('Net zero activities &amp; levers'!$C$12="Off",SUM('Activity data'!AZ66:AZ81)*FracGASM*MSVolatEF*NtoN2O*kgtoGg,SUM('Net zero Activity data'!AZ66:AZ81)*FracGASM*MSVolatEF*NtoN2O*kgtoGg)</f>
        <v>4.2151073249647553</v>
      </c>
      <c r="AH1016" s="94">
        <f>IF('Net zero activities &amp; levers'!$C$12="Off",SUM('Activity data'!BA66:BA81)*FracGASM*MSVolatEF*NtoN2O*kgtoGg,SUM('Net zero Activity data'!BA66:BA81)*FracGASM*MSVolatEF*NtoN2O*kgtoGg)</f>
        <v>4.233679750406238</v>
      </c>
      <c r="AI1016" s="94">
        <f>IF('Net zero activities &amp; levers'!$C$12="Off",SUM('Activity data'!BB66:BB81)*FracGASM*MSVolatEF*NtoN2O*kgtoGg,SUM('Net zero Activity data'!BB66:BB81)*FracGASM*MSVolatEF*NtoN2O*kgtoGg)</f>
        <v>4.2534822878476417</v>
      </c>
      <c r="AJ1016" s="94">
        <f>IF('Net zero activities &amp; levers'!$C$12="Off",SUM('Activity data'!BC66:BC81)*FracGASM*MSVolatEF*NtoN2O*kgtoGg,SUM('Net zero Activity data'!BC66:BC81)*FracGASM*MSVolatEF*NtoN2O*kgtoGg)</f>
        <v>4.2775100420578918</v>
      </c>
      <c r="AK1016" s="94">
        <f>IF('Net zero activities &amp; levers'!$C$12="Off",SUM('Activity data'!BD66:BD81)*FracGASM*MSVolatEF*NtoN2O*kgtoGg,SUM('Net zero Activity data'!BD66:BD81)*FracGASM*MSVolatEF*NtoN2O*kgtoGg)</f>
        <v>4.2938079252411132</v>
      </c>
      <c r="AL1016" s="94">
        <f>IF('Net zero activities &amp; levers'!$C$12="Off",SUM('Activity data'!BE66:BE81)*FracGASM*MSVolatEF*NtoN2O*kgtoGg,SUM('Net zero Activity data'!BE66:BE81)*FracGASM*MSVolatEF*NtoN2O*kgtoGg)</f>
        <v>4.3084000425693434</v>
      </c>
      <c r="AM1016" s="94">
        <f>IF('Net zero activities &amp; levers'!$C$12="Off",SUM('Activity data'!BF66:BF81)*FracGASM*MSVolatEF*NtoN2O*kgtoGg,SUM('Net zero Activity data'!BF66:BF81)*FracGASM*MSVolatEF*NtoN2O*kgtoGg)</f>
        <v>4.3214723129941151</v>
      </c>
      <c r="AN1016" s="94">
        <f>IF('Net zero activities &amp; levers'!$C$12="Off",SUM('Activity data'!BG66:BG81)*FracGASM*MSVolatEF*NtoN2O*kgtoGg,SUM('Net zero Activity data'!BG66:BG81)*FracGASM*MSVolatEF*NtoN2O*kgtoGg)</f>
        <v>4.3463830537923682</v>
      </c>
      <c r="AO1016" s="94">
        <f>IF('Net zero activities &amp; levers'!$C$12="Off",SUM('Activity data'!BH66:BH81)*FracGASM*MSVolatEF*NtoN2O*kgtoGg,SUM('Net zero Activity data'!BH66:BH81)*FracGASM*MSVolatEF*NtoN2O*kgtoGg)</f>
        <v>4.3659310764605577</v>
      </c>
      <c r="AP1016" s="94">
        <f>IF('Net zero activities &amp; levers'!$C$12="Off",SUM('Activity data'!BI66:BI81)*FracGASM*MSVolatEF*NtoN2O*kgtoGg,SUM('Net zero Activity data'!BI66:BI81)*FracGASM*MSVolatEF*NtoN2O*kgtoGg)</f>
        <v>4.385705734096546</v>
      </c>
      <c r="AQ1016" s="94">
        <f>IF('Net zero activities &amp; levers'!$C$12="Off",SUM('Activity data'!BJ66:BJ81)*FracGASM*MSVolatEF*NtoN2O*kgtoGg,SUM('Net zero Activity data'!BJ66:BJ81)*FracGASM*MSVolatEF*NtoN2O*kgtoGg)</f>
        <v>4.4058914606443951</v>
      </c>
      <c r="AR1016" s="94">
        <f>IF('Net zero activities &amp; levers'!$C$12="Off",SUM('Activity data'!BK66:BK81)*FracGASM*MSVolatEF*NtoN2O*kgtoGg,SUM('Net zero Activity data'!BK66:BK81)*FracGASM*MSVolatEF*NtoN2O*kgtoGg)</f>
        <v>4.4266651722673496</v>
      </c>
      <c r="AS1016" s="94">
        <f>IF('Net zero activities &amp; levers'!$C$12="Off",SUM('Activity data'!BL66:BL81)*FracGASM*MSVolatEF*NtoN2O*kgtoGg,SUM('Net zero Activity data'!BL66:BL81)*FracGASM*MSVolatEF*NtoN2O*kgtoGg)</f>
        <v>4.4443598547580718</v>
      </c>
      <c r="AT1016" s="94">
        <f>IF('Net zero activities &amp; levers'!$C$12="Off",SUM('Activity data'!BM66:BM81)*FracGASM*MSVolatEF*NtoN2O*kgtoGg,SUM('Net zero Activity data'!BM66:BM81)*FracGASM*MSVolatEF*NtoN2O*kgtoGg)</f>
        <v>4.4018303416026736</v>
      </c>
      <c r="AU1016" s="94">
        <f>IF('Net zero activities &amp; levers'!$C$12="Off",SUM('Activity data'!BN66:BN81)*FracGASM*MSVolatEF*NtoN2O*kgtoGg,SUM('Net zero Activity data'!BN66:BN81)*FracGASM*MSVolatEF*NtoN2O*kgtoGg)</f>
        <v>4.3509353276040725</v>
      </c>
      <c r="AV1016" s="94">
        <f>IF('Net zero activities &amp; levers'!$C$12="Off",SUM('Activity data'!BO66:BO81)*FracGASM*MSVolatEF*NtoN2O*kgtoGg,SUM('Net zero Activity data'!BO66:BO81)*FracGASM*MSVolatEF*NtoN2O*kgtoGg)</f>
        <v>4.3033191427343587</v>
      </c>
      <c r="AW1016" s="94">
        <f>IF('Net zero activities &amp; levers'!$C$12="Off",SUM('Activity data'!BP66:BP81)*FracGASM*MSVolatEF*NtoN2O*kgtoGg,SUM('Net zero Activity data'!BP66:BP81)*FracGASM*MSVolatEF*NtoN2O*kgtoGg)</f>
        <v>4.2537717619152566</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2.2781419225643352E-4</v>
      </c>
      <c r="U1017" s="22">
        <f t="shared" si="355"/>
        <v>2.2775455930543296E-4</v>
      </c>
      <c r="V1017" s="22">
        <f t="shared" si="355"/>
        <v>2.2771484494800868E-4</v>
      </c>
      <c r="W1017" s="22">
        <f t="shared" si="355"/>
        <v>2.2768044971759548E-4</v>
      </c>
      <c r="X1017" s="22">
        <f t="shared" si="355"/>
        <v>2.2764242752006987E-4</v>
      </c>
      <c r="Y1017" s="22">
        <f t="shared" si="355"/>
        <v>2.2759973640580172E-4</v>
      </c>
      <c r="Z1017" s="22">
        <f t="shared" si="355"/>
        <v>2.2755517835335276E-4</v>
      </c>
      <c r="AA1017" s="22">
        <f t="shared" si="355"/>
        <v>2.2750762044931251E-4</v>
      </c>
      <c r="AB1017" s="22">
        <f t="shared" si="355"/>
        <v>2.274613186018804E-4</v>
      </c>
      <c r="AC1017" s="22">
        <f t="shared" si="355"/>
        <v>2.274123325680326E-4</v>
      </c>
      <c r="AD1017" s="22">
        <f t="shared" si="355"/>
        <v>2.2736424188007362E-4</v>
      </c>
      <c r="AE1017" s="22">
        <f t="shared" si="355"/>
        <v>2.273086288721509E-4</v>
      </c>
      <c r="AF1017" s="22">
        <f t="shared" si="355"/>
        <v>2.2725106142739755E-4</v>
      </c>
      <c r="AG1017" s="22">
        <f t="shared" si="355"/>
        <v>2.2719191157120124E-4</v>
      </c>
      <c r="AH1017" s="22">
        <f t="shared" si="355"/>
        <v>2.2712644281331636E-4</v>
      </c>
      <c r="AI1017" s="22">
        <f t="shared" si="355"/>
        <v>2.2706553946513184E-4</v>
      </c>
      <c r="AJ1017" s="22">
        <f t="shared" si="355"/>
        <v>2.2700185413915055E-4</v>
      </c>
      <c r="AK1017" s="22">
        <f t="shared" si="355"/>
        <v>2.2693418507221548E-4</v>
      </c>
      <c r="AL1017" s="22">
        <f t="shared" si="355"/>
        <v>2.2687188743208798E-4</v>
      </c>
      <c r="AM1017" s="22">
        <f t="shared" si="355"/>
        <v>2.2681022037433337E-4</v>
      </c>
      <c r="AN1017" s="22">
        <f t="shared" si="355"/>
        <v>2.2674901413933848E-4</v>
      </c>
      <c r="AO1017" s="22">
        <f t="shared" si="355"/>
        <v>2.2668569047818186E-4</v>
      </c>
      <c r="AP1017" s="22">
        <f t="shared" si="355"/>
        <v>2.2662623456037019E-4</v>
      </c>
      <c r="AQ1017" s="22">
        <f t="shared" si="355"/>
        <v>2.2656618512287334E-4</v>
      </c>
      <c r="AR1017" s="22">
        <f t="shared" si="355"/>
        <v>2.2650537381681743E-4</v>
      </c>
      <c r="AS1017" s="22">
        <f t="shared" si="355"/>
        <v>2.264436379447725E-4</v>
      </c>
      <c r="AT1017" s="22">
        <f t="shared" si="355"/>
        <v>2.263827099768261E-4</v>
      </c>
      <c r="AU1017" s="22">
        <f t="shared" si="355"/>
        <v>2.2636967808734897E-4</v>
      </c>
      <c r="AV1017" s="22">
        <f t="shared" si="355"/>
        <v>2.2636397422122966E-4</v>
      </c>
      <c r="AW1017" s="22">
        <f t="shared" si="355"/>
        <v>2.2635619035852204E-4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1.5035736688924619E-6</v>
      </c>
      <c r="U1018" s="94">
        <f>IF('Net zero activities &amp; levers'!$C$12="Off",'Activity data'!AN48*FracLEACH*MSLeachEF*NtoN2O*kgtoGg,'Net zero Activity data'!R48*FracLEACH*MSLeachEF*NtoN2O*kgtoGg)</f>
        <v>1.503180091415858E-6</v>
      </c>
      <c r="V1018" s="94">
        <f>IF('Net zero activities &amp; levers'!$C$12="Off",'Activity data'!AO48*FracLEACH*MSLeachEF*NtoN2O*kgtoGg,'Net zero Activity data'!S48*FracLEACH*MSLeachEF*NtoN2O*kgtoGg)</f>
        <v>1.5029179766568576E-6</v>
      </c>
      <c r="W1018" s="94">
        <f>IF('Net zero activities &amp; levers'!$C$12="Off",'Activity data'!AP48*FracLEACH*MSLeachEF*NtoN2O*kgtoGg,'Net zero Activity data'!T48*FracLEACH*MSLeachEF*NtoN2O*kgtoGg)</f>
        <v>1.5026909681361304E-6</v>
      </c>
      <c r="X1018" s="94">
        <f>IF('Net zero activities &amp; levers'!$C$12="Off",'Activity data'!AQ48*FracLEACH*MSLeachEF*NtoN2O*kgtoGg,'Net zero Activity data'!U48*FracLEACH*MSLeachEF*NtoN2O*kgtoGg)</f>
        <v>1.5024400216324613E-6</v>
      </c>
      <c r="Y1018" s="94">
        <f>IF('Net zero activities &amp; levers'!$C$12="Off",'Activity data'!AR48*FracLEACH*MSLeachEF*NtoN2O*kgtoGg,'Net zero Activity data'!V48*FracLEACH*MSLeachEF*NtoN2O*kgtoGg)</f>
        <v>1.5021582602782918E-6</v>
      </c>
      <c r="Z1018" s="94">
        <f>IF('Net zero activities &amp; levers'!$C$12="Off",'Activity data'!AS48*FracLEACH*MSLeachEF*NtoN2O*kgtoGg,'Net zero Activity data'!W48*FracLEACH*MSLeachEF*NtoN2O*kgtoGg)</f>
        <v>1.5018641771321288E-6</v>
      </c>
      <c r="AA1018" s="94">
        <f>IF('Net zero activities &amp; levers'!$C$12="Off",'Activity data'!AT48*FracLEACH*MSLeachEF*NtoN2O*kgtoGg,'Net zero Activity data'!X48*FracLEACH*MSLeachEF*NtoN2O*kgtoGg)</f>
        <v>1.5015502949654626E-6</v>
      </c>
      <c r="AB1018" s="94">
        <f>IF('Net zero activities &amp; levers'!$C$12="Off",'Activity data'!AU48*FracLEACH*MSLeachEF*NtoN2O*kgtoGg,'Net zero Activity data'!Y48*FracLEACH*MSLeachEF*NtoN2O*kgtoGg)</f>
        <v>1.5012447027724111E-6</v>
      </c>
      <c r="AC1018" s="94">
        <f>IF('Net zero activities &amp; levers'!$C$12="Off",'Activity data'!AV48*FracLEACH*MSLeachEF*NtoN2O*kgtoGg,'Net zero Activity data'!Z48*FracLEACH*MSLeachEF*NtoN2O*kgtoGg)</f>
        <v>1.5009213949490153E-6</v>
      </c>
      <c r="AD1018" s="94">
        <f>IF('Net zero activities &amp; levers'!$C$12="Off",'Activity data'!AW48*FracLEACH*MSLeachEF*NtoN2O*kgtoGg,'Net zero Activity data'!AA48*FracLEACH*MSLeachEF*NtoN2O*kgtoGg)</f>
        <v>1.5006039964084863E-6</v>
      </c>
      <c r="AE1018" s="94">
        <f>IF('Net zero activities &amp; levers'!$C$12="Off",'Activity data'!AX48*FracLEACH*MSLeachEF*NtoN2O*kgtoGg,'Net zero Activity data'!AB48*FracLEACH*MSLeachEF*NtoN2O*kgtoGg)</f>
        <v>1.5002369505561962E-6</v>
      </c>
      <c r="AF1018" s="94">
        <f>IF('Net zero activities &amp; levers'!$C$12="Off",'Activity data'!AY48*FracLEACH*MSLeachEF*NtoN2O*kgtoGg,'Net zero Activity data'!AC48*FracLEACH*MSLeachEF*NtoN2O*kgtoGg)</f>
        <v>1.4998570054208242E-6</v>
      </c>
      <c r="AG1018" s="94">
        <f>IF('Net zero activities &amp; levers'!$C$12="Off",'Activity data'!AZ48*FracLEACH*MSLeachEF*NtoN2O*kgtoGg,'Net zero Activity data'!AD48*FracLEACH*MSLeachEF*NtoN2O*kgtoGg)</f>
        <v>1.4994666163699281E-6</v>
      </c>
      <c r="AH1018" s="94">
        <f>IF('Net zero activities &amp; levers'!$C$12="Off",'Activity data'!BA48*FracLEACH*MSLeachEF*NtoN2O*kgtoGg,'Net zero Activity data'!AE48*FracLEACH*MSLeachEF*NtoN2O*kgtoGg)</f>
        <v>1.4990345225678884E-6</v>
      </c>
      <c r="AI1018" s="94">
        <f>IF('Net zero activities &amp; levers'!$C$12="Off",'Activity data'!BB48*FracLEACH*MSLeachEF*NtoN2O*kgtoGg,'Net zero Activity data'!AF48*FracLEACH*MSLeachEF*NtoN2O*kgtoGg)</f>
        <v>1.4986325604698704E-6</v>
      </c>
      <c r="AJ1018" s="94">
        <f>IF('Net zero activities &amp; levers'!$C$12="Off",'Activity data'!BC48*FracLEACH*MSLeachEF*NtoN2O*kgtoGg,'Net zero Activity data'!AG48*FracLEACH*MSLeachEF*NtoN2O*kgtoGg)</f>
        <v>1.4982122373183941E-6</v>
      </c>
      <c r="AK1018" s="94">
        <f>IF('Net zero activities &amp; levers'!$C$12="Off",'Activity data'!BD48*FracLEACH*MSLeachEF*NtoN2O*kgtoGg,'Net zero Activity data'!AH48*FracLEACH*MSLeachEF*NtoN2O*kgtoGg)</f>
        <v>1.4977656214766223E-6</v>
      </c>
      <c r="AL1018" s="94">
        <f>IF('Net zero activities &amp; levers'!$C$12="Off",'Activity data'!BE48*FracLEACH*MSLeachEF*NtoN2O*kgtoGg,'Net zero Activity data'!AI48*FracLEACH*MSLeachEF*NtoN2O*kgtoGg)</f>
        <v>1.4973544570517807E-6</v>
      </c>
      <c r="AM1018" s="94">
        <f>IF('Net zero activities &amp; levers'!$C$12="Off",'Activity data'!BF48*FracLEACH*MSLeachEF*NtoN2O*kgtoGg,'Net zero Activity data'!AJ48*FracLEACH*MSLeachEF*NtoN2O*kgtoGg)</f>
        <v>1.4969474544706005E-6</v>
      </c>
      <c r="AN1018" s="94">
        <f>IF('Net zero activities &amp; levers'!$C$12="Off",'Activity data'!BG48*FracLEACH*MSLeachEF*NtoN2O*kgtoGg,'Net zero Activity data'!AK48*FracLEACH*MSLeachEF*NtoN2O*kgtoGg)</f>
        <v>1.4965434933196341E-6</v>
      </c>
      <c r="AO1018" s="94">
        <f>IF('Net zero activities &amp; levers'!$C$12="Off",'Activity data'!BH48*FracLEACH*MSLeachEF*NtoN2O*kgtoGg,'Net zero Activity data'!AL48*FracLEACH*MSLeachEF*NtoN2O*kgtoGg)</f>
        <v>1.4961255571560006E-6</v>
      </c>
      <c r="AP1018" s="94">
        <f>IF('Net zero activities &amp; levers'!$C$12="Off",'Activity data'!BI48*FracLEACH*MSLeachEF*NtoN2O*kgtoGg,'Net zero Activity data'!AM48*FracLEACH*MSLeachEF*NtoN2O*kgtoGg)</f>
        <v>1.4957331480984435E-6</v>
      </c>
      <c r="AQ1018" s="94">
        <f>IF('Net zero activities &amp; levers'!$C$12="Off",'Activity data'!BJ48*FracLEACH*MSLeachEF*NtoN2O*kgtoGg,'Net zero Activity data'!AN48*FracLEACH*MSLeachEF*NtoN2O*kgtoGg)</f>
        <v>1.4953368218109643E-6</v>
      </c>
      <c r="AR1018" s="94">
        <f>IF('Net zero activities &amp; levers'!$C$12="Off",'Activity data'!BK48*FracLEACH*MSLeachEF*NtoN2O*kgtoGg,'Net zero Activity data'!AO48*FracLEACH*MSLeachEF*NtoN2O*kgtoGg)</f>
        <v>1.4949354671909952E-6</v>
      </c>
      <c r="AS1018" s="94">
        <f>IF('Net zero activities &amp; levers'!$C$12="Off",'Activity data'!BL48*FracLEACH*MSLeachEF*NtoN2O*kgtoGg,'Net zero Activity data'!AP48*FracLEACH*MSLeachEF*NtoN2O*kgtoGg)</f>
        <v>1.4945280104354992E-6</v>
      </c>
      <c r="AT1018" s="94">
        <f>IF('Net zero activities &amp; levers'!$C$12="Off",'Activity data'!BM48*FracLEACH*MSLeachEF*NtoN2O*kgtoGg,'Net zero Activity data'!AQ48*FracLEACH*MSLeachEF*NtoN2O*kgtoGg)</f>
        <v>1.4941258858470524E-6</v>
      </c>
      <c r="AU1018" s="94">
        <f>IF('Net zero activities &amp; levers'!$C$12="Off",'Activity data'!BN48*FracLEACH*MSLeachEF*NtoN2O*kgtoGg,'Net zero Activity data'!AR48*FracLEACH*MSLeachEF*NtoN2O*kgtoGg)</f>
        <v>1.4940398753765033E-6</v>
      </c>
      <c r="AV1018" s="94">
        <f>IF('Net zero activities &amp; levers'!$C$12="Off",'Activity data'!BO48*FracLEACH*MSLeachEF*NtoN2O*kgtoGg,'Net zero Activity data'!AS48*FracLEACH*MSLeachEF*NtoN2O*kgtoGg)</f>
        <v>1.494002229860116E-6</v>
      </c>
      <c r="AW1018" s="94">
        <f>IF('Net zero activities &amp; levers'!$C$12="Off",'Activity data'!BP48*FracLEACH*MSLeachEF*NtoN2O*kgtoGg,'Net zero Activity data'!AT48*FracLEACH*MSLeachEF*NtoN2O*kgtoGg)</f>
        <v>1.4939508563662457E-6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0.18452972909551421</v>
      </c>
      <c r="T1019" s="94">
        <f>IF('Net zero activities &amp; levers'!$C$12="Off",SUM('Activity data'!AM50:AM65)*FracLEACH*MSLeachEF*NtoN2O*kgtoGg,SUM('Net zero Activity data'!AM50:AM65)*FracLEACH*MSLeachEF*NtoN2O*kgtoGg)</f>
        <v>0.18807238335633814</v>
      </c>
      <c r="U1019" s="94">
        <f>IF('Net zero activities &amp; levers'!$C$12="Off",SUM('Activity data'!AN50:AN65)*FracLEACH*MSLeachEF*NtoN2O*kgtoGg,SUM('Net zero Activity data'!AN50:AN65)*FracLEACH*MSLeachEF*NtoN2O*kgtoGg)</f>
        <v>0.18963977898685819</v>
      </c>
      <c r="V1019" s="94">
        <f>IF('Net zero activities &amp; levers'!$C$12="Off",SUM('Activity data'!AO50:AO65)*FracLEACH*MSLeachEF*NtoN2O*kgtoGg,SUM('Net zero Activity data'!AO50:AO65)*FracLEACH*MSLeachEF*NtoN2O*kgtoGg)</f>
        <v>0.19070422668194953</v>
      </c>
      <c r="W1019" s="94">
        <f>IF('Net zero activities &amp; levers'!$C$12="Off",SUM('Activity data'!AP50:AP65)*FracLEACH*MSLeachEF*NtoN2O*kgtoGg,SUM('Net zero Activity data'!AP50:AP65)*FracLEACH*MSLeachEF*NtoN2O*kgtoGg)</f>
        <v>0.19217238015945179</v>
      </c>
      <c r="X1019" s="94">
        <f>IF('Net zero activities &amp; levers'!$C$12="Off",SUM('Activity data'!AQ50:AQ65)*FracLEACH*MSLeachEF*NtoN2O*kgtoGg,SUM('Net zero Activity data'!AQ50:AQ65)*FracLEACH*MSLeachEF*NtoN2O*kgtoGg)</f>
        <v>0.19414908825499771</v>
      </c>
      <c r="Y1019" s="94">
        <f>IF('Net zero activities &amp; levers'!$C$12="Off",SUM('Activity data'!AR50:AR65)*FracLEACH*MSLeachEF*NtoN2O*kgtoGg,SUM('Net zero Activity data'!AR50:AR65)*FracLEACH*MSLeachEF*NtoN2O*kgtoGg)</f>
        <v>0.19635837705251516</v>
      </c>
      <c r="Z1019" s="94">
        <f>IF('Net zero activities &amp; levers'!$C$12="Off",SUM('Activity data'!AS50:AS65)*FracLEACH*MSLeachEF*NtoN2O*kgtoGg,SUM('Net zero Activity data'!AS50:AS65)*FracLEACH*MSLeachEF*NtoN2O*kgtoGg)</f>
        <v>0.19890896868142294</v>
      </c>
      <c r="AA1019" s="94">
        <f>IF('Net zero activities &amp; levers'!$C$12="Off",SUM('Activity data'!AT50:AT65)*FracLEACH*MSLeachEF*NtoN2O*kgtoGg,SUM('Net zero Activity data'!AT50:AT65)*FracLEACH*MSLeachEF*NtoN2O*kgtoGg)</f>
        <v>0.20136504238190225</v>
      </c>
      <c r="AB1019" s="94">
        <f>IF('Net zero activities &amp; levers'!$C$12="Off",SUM('Activity data'!AU50:AU65)*FracLEACH*MSLeachEF*NtoN2O*kgtoGg,SUM('Net zero Activity data'!AU50:AU65)*FracLEACH*MSLeachEF*NtoN2O*kgtoGg)</f>
        <v>0.20413312315144103</v>
      </c>
      <c r="AC1019" s="94">
        <f>IF('Net zero activities &amp; levers'!$C$12="Off",SUM('Activity data'!AV50:AV65)*FracLEACH*MSLeachEF*NtoN2O*kgtoGg,SUM('Net zero Activity data'!AV50:AV65)*FracLEACH*MSLeachEF*NtoN2O*kgtoGg)</f>
        <v>0.20684365564809976</v>
      </c>
      <c r="AD1019" s="94">
        <f>IF('Net zero activities &amp; levers'!$C$12="Off",SUM('Activity data'!AW50:AW65)*FracLEACH*MSLeachEF*NtoN2O*kgtoGg,SUM('Net zero Activity data'!AW50:AW65)*FracLEACH*MSLeachEF*NtoN2O*kgtoGg)</f>
        <v>0.20966230833044147</v>
      </c>
      <c r="AE1019" s="94">
        <f>IF('Net zero activities &amp; levers'!$C$12="Off",SUM('Activity data'!AX50:AX65)*FracLEACH*MSLeachEF*NtoN2O*kgtoGg,SUM('Net zero Activity data'!AX50:AX65)*FracLEACH*MSLeachEF*NtoN2O*kgtoGg)</f>
        <v>0.21270384945063117</v>
      </c>
      <c r="AF1019" s="94">
        <f>IF('Net zero activities &amp; levers'!$C$12="Off",SUM('Activity data'!AY50:AY65)*FracLEACH*MSLeachEF*NtoN2O*kgtoGg,SUM('Net zero Activity data'!AY50:AY65)*FracLEACH*MSLeachEF*NtoN2O*kgtoGg)</f>
        <v>0.21593220247492415</v>
      </c>
      <c r="AG1019" s="94">
        <f>IF('Net zero activities &amp; levers'!$C$12="Off",SUM('Activity data'!AZ50:AZ65)*FracLEACH*MSLeachEF*NtoN2O*kgtoGg,SUM('Net zero Activity data'!AZ50:AZ65)*FracLEACH*MSLeachEF*NtoN2O*kgtoGg)</f>
        <v>0.21985816638086139</v>
      </c>
      <c r="AH1019" s="94">
        <f>IF('Net zero activities &amp; levers'!$C$12="Off",SUM('Activity data'!BA50:BA65)*FracLEACH*MSLeachEF*NtoN2O*kgtoGg,SUM('Net zero Activity data'!BA50:BA65)*FracLEACH*MSLeachEF*NtoN2O*kgtoGg)</f>
        <v>0.22332208761481911</v>
      </c>
      <c r="AI1019" s="94">
        <f>IF('Net zero activities &amp; levers'!$C$12="Off",SUM('Activity data'!BB50:BB65)*FracLEACH*MSLeachEF*NtoN2O*kgtoGg,SUM('Net zero Activity data'!BB50:BB65)*FracLEACH*MSLeachEF*NtoN2O*kgtoGg)</f>
        <v>0.2271169644645458</v>
      </c>
      <c r="AJ1019" s="94">
        <f>IF('Net zero activities &amp; levers'!$C$12="Off",SUM('Activity data'!BC50:BC65)*FracLEACH*MSLeachEF*NtoN2O*kgtoGg,SUM('Net zero Activity data'!BC50:BC65)*FracLEACH*MSLeachEF*NtoN2O*kgtoGg)</f>
        <v>0.23137863388908983</v>
      </c>
      <c r="AK1019" s="94">
        <f>IF('Net zero activities &amp; levers'!$C$12="Off",SUM('Activity data'!BD50:BD65)*FracLEACH*MSLeachEF*NtoN2O*kgtoGg,SUM('Net zero Activity data'!BD50:BD65)*FracLEACH*MSLeachEF*NtoN2O*kgtoGg)</f>
        <v>0.23508071784779747</v>
      </c>
      <c r="AL1019" s="94">
        <f>IF('Net zero activities &amp; levers'!$C$12="Off",SUM('Activity data'!BE50:BE65)*FracLEACH*MSLeachEF*NtoN2O*kgtoGg,SUM('Net zero Activity data'!BE50:BE65)*FracLEACH*MSLeachEF*NtoN2O*kgtoGg)</f>
        <v>0.23873885516170298</v>
      </c>
      <c r="AM1019" s="94">
        <f>IF('Net zero activities &amp; levers'!$C$12="Off",SUM('Activity data'!BF50:BF65)*FracLEACH*MSLeachEF*NtoN2O*kgtoGg,SUM('Net zero Activity data'!BF50:BF65)*FracLEACH*MSLeachEF*NtoN2O*kgtoGg)</f>
        <v>0.24237072222763881</v>
      </c>
      <c r="AN1019" s="94">
        <f>IF('Net zero activities &amp; levers'!$C$12="Off",SUM('Activity data'!BG50:BG65)*FracLEACH*MSLeachEF*NtoN2O*kgtoGg,SUM('Net zero Activity data'!BG50:BG65)*FracLEACH*MSLeachEF*NtoN2O*kgtoGg)</f>
        <v>0.24672813191811771</v>
      </c>
      <c r="AO1019" s="94">
        <f>IF('Net zero activities &amp; levers'!$C$12="Off",SUM('Activity data'!BH50:BH65)*FracLEACH*MSLeachEF*NtoN2O*kgtoGg,SUM('Net zero Activity data'!BH50:BH65)*FracLEACH*MSLeachEF*NtoN2O*kgtoGg)</f>
        <v>0.25068997280739963</v>
      </c>
      <c r="AP1019" s="94">
        <f>IF('Net zero activities &amp; levers'!$C$12="Off",SUM('Activity data'!BI50:BI65)*FracLEACH*MSLeachEF*NtoN2O*kgtoGg,SUM('Net zero Activity data'!BI50:BI65)*FracLEACH*MSLeachEF*NtoN2O*kgtoGg)</f>
        <v>0.25476264371357848</v>
      </c>
      <c r="AQ1019" s="94">
        <f>IF('Net zero activities &amp; levers'!$C$12="Off",SUM('Activity data'!BJ50:BJ65)*FracLEACH*MSLeachEF*NtoN2O*kgtoGg,SUM('Net zero Activity data'!BJ50:BJ65)*FracLEACH*MSLeachEF*NtoN2O*kgtoGg)</f>
        <v>0.25896865824435505</v>
      </c>
      <c r="AR1019" s="94">
        <f>IF('Net zero activities &amp; levers'!$C$12="Off",SUM('Activity data'!BK50:BK65)*FracLEACH*MSLeachEF*NtoN2O*kgtoGg,SUM('Net zero Activity data'!BK50:BK65)*FracLEACH*MSLeachEF*NtoN2O*kgtoGg)</f>
        <v>0.26333085883854118</v>
      </c>
      <c r="AS1019" s="94">
        <f>IF('Net zero activities &amp; levers'!$C$12="Off",SUM('Activity data'!BL50:BL65)*FracLEACH*MSLeachEF*NtoN2O*kgtoGg,SUM('Net zero Activity data'!BL50:BL65)*FracLEACH*MSLeachEF*NtoN2O*kgtoGg)</f>
        <v>0.26764760518156461</v>
      </c>
      <c r="AT1019" s="94">
        <f>IF('Net zero activities &amp; levers'!$C$12="Off",SUM('Activity data'!BM50:BM65)*FracLEACH*MSLeachEF*NtoN2O*kgtoGg,SUM('Net zero Activity data'!BM50:BM65)*FracLEACH*MSLeachEF*NtoN2O*kgtoGg)</f>
        <v>0.26624718267766634</v>
      </c>
      <c r="AU1019" s="94">
        <f>IF('Net zero activities &amp; levers'!$C$12="Off",SUM('Activity data'!BN50:BN65)*FracLEACH*MSLeachEF*NtoN2O*kgtoGg,SUM('Net zero Activity data'!BN50:BN65)*FracLEACH*MSLeachEF*NtoN2O*kgtoGg)</f>
        <v>0.26400682493166328</v>
      </c>
      <c r="AV1019" s="94">
        <f>IF('Net zero activities &amp; levers'!$C$12="Off",SUM('Activity data'!BO50:BO65)*FracLEACH*MSLeachEF*NtoN2O*kgtoGg,SUM('Net zero Activity data'!BO50:BO65)*FracLEACH*MSLeachEF*NtoN2O*kgtoGg)</f>
        <v>0.26205006993120306</v>
      </c>
      <c r="AW1019" s="94">
        <f>IF('Net zero activities &amp; levers'!$C$12="Off",SUM('Activity data'!BP50:BP65)*FracLEACH*MSLeachEF*NtoN2O*kgtoGg,SUM('Net zero Activity data'!BP50:BP65)*FracLEACH*MSLeachEF*NtoN2O*kgtoGg)</f>
        <v>0.25986497213837728</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0.10256796891953314</v>
      </c>
      <c r="U1021" s="22">
        <f t="shared" si="356"/>
        <v>0.10301316391776208</v>
      </c>
      <c r="V1021" s="22">
        <f t="shared" si="356"/>
        <v>0.10330965491789675</v>
      </c>
      <c r="W1021" s="22">
        <f t="shared" si="356"/>
        <v>0.10356643551127631</v>
      </c>
      <c r="X1021" s="22">
        <f t="shared" si="356"/>
        <v>0.10385029354405896</v>
      </c>
      <c r="Y1021" s="22">
        <f t="shared" si="356"/>
        <v>0.10416900778211166</v>
      </c>
      <c r="Z1021" s="22">
        <f t="shared" si="356"/>
        <v>0.10450165981002997</v>
      </c>
      <c r="AA1021" s="22">
        <f t="shared" si="356"/>
        <v>0.10485670749171808</v>
      </c>
      <c r="AB1021" s="22">
        <f t="shared" si="356"/>
        <v>0.10520237797321619</v>
      </c>
      <c r="AC1021" s="22">
        <f t="shared" si="356"/>
        <v>0.105568087482576</v>
      </c>
      <c r="AD1021" s="22">
        <f t="shared" si="356"/>
        <v>0.10592711270909047</v>
      </c>
      <c r="AE1021" s="22">
        <f t="shared" si="356"/>
        <v>0.10634229647156151</v>
      </c>
      <c r="AF1021" s="22">
        <f t="shared" si="356"/>
        <v>0.10677207125270115</v>
      </c>
      <c r="AG1021" s="22">
        <f t="shared" si="356"/>
        <v>0.10721365966452229</v>
      </c>
      <c r="AH1021" s="22">
        <f t="shared" si="356"/>
        <v>0.10770242238817668</v>
      </c>
      <c r="AI1021" s="22">
        <f t="shared" si="356"/>
        <v>0.10815710164741503</v>
      </c>
      <c r="AJ1021" s="22">
        <f t="shared" si="356"/>
        <v>0.1086325500046017</v>
      </c>
      <c r="AK1021" s="22">
        <f t="shared" si="356"/>
        <v>0.10913773932743116</v>
      </c>
      <c r="AL1021" s="22">
        <f t="shared" si="356"/>
        <v>0.10960282779481145</v>
      </c>
      <c r="AM1021" s="22">
        <f t="shared" si="356"/>
        <v>0.11006320859447333</v>
      </c>
      <c r="AN1021" s="22">
        <f t="shared" si="356"/>
        <v>0.11052014908161854</v>
      </c>
      <c r="AO1021" s="22">
        <f t="shared" si="356"/>
        <v>0.11099289739850469</v>
      </c>
      <c r="AP1021" s="22">
        <f t="shared" si="356"/>
        <v>0.11143677074001665</v>
      </c>
      <c r="AQ1021" s="22">
        <f t="shared" si="356"/>
        <v>0.11188507505451871</v>
      </c>
      <c r="AR1021" s="22">
        <f t="shared" si="356"/>
        <v>0.11233906716521613</v>
      </c>
      <c r="AS1021" s="22">
        <f t="shared" si="356"/>
        <v>0.11279996170396522</v>
      </c>
      <c r="AT1021" s="22">
        <f t="shared" si="356"/>
        <v>0.11325482476418408</v>
      </c>
      <c r="AU1021" s="22">
        <f t="shared" si="356"/>
        <v>0.11335211547201153</v>
      </c>
      <c r="AV1021" s="22">
        <f t="shared" si="356"/>
        <v>0.11339469818214519</v>
      </c>
      <c r="AW1021" s="22">
        <f t="shared" si="356"/>
        <v>0.11345280928827317</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0.39896862767573887</v>
      </c>
      <c r="T1034" s="22">
        <f t="shared" si="360"/>
        <v>0.40321283456693657</v>
      </c>
      <c r="U1034" s="22">
        <f t="shared" si="360"/>
        <v>0.40595301384735027</v>
      </c>
      <c r="V1034" s="22">
        <f t="shared" si="360"/>
        <v>0.40835304471991996</v>
      </c>
      <c r="W1034" s="22">
        <f t="shared" si="360"/>
        <v>0.41114993702046576</v>
      </c>
      <c r="X1034" s="22">
        <f t="shared" si="360"/>
        <v>0.41443696662226326</v>
      </c>
      <c r="Y1034" s="22">
        <f t="shared" si="360"/>
        <v>0.41772018420906898</v>
      </c>
      <c r="Z1034" s="22">
        <f t="shared" si="360"/>
        <v>0.42136175152152827</v>
      </c>
      <c r="AA1034" s="22">
        <f t="shared" si="360"/>
        <v>0.42499428203574913</v>
      </c>
      <c r="AB1034" s="22">
        <f t="shared" si="360"/>
        <v>0.42896425556175999</v>
      </c>
      <c r="AC1034" s="22">
        <f t="shared" si="360"/>
        <v>0.43295570355388763</v>
      </c>
      <c r="AD1034" s="22">
        <f t="shared" si="360"/>
        <v>0.43752667451708871</v>
      </c>
      <c r="AE1034" s="22">
        <f t="shared" si="360"/>
        <v>0.44239883896783144</v>
      </c>
      <c r="AF1034" s="22">
        <f t="shared" si="360"/>
        <v>0.44754643431448016</v>
      </c>
      <c r="AG1034" s="22">
        <f t="shared" si="360"/>
        <v>0.45343947243110339</v>
      </c>
      <c r="AH1034" s="22">
        <f t="shared" si="360"/>
        <v>0.45903391659174836</v>
      </c>
      <c r="AI1034" s="22">
        <f t="shared" si="360"/>
        <v>0.46484826030601123</v>
      </c>
      <c r="AJ1034" s="22">
        <f t="shared" si="360"/>
        <v>0.47122457399912715</v>
      </c>
      <c r="AK1034" s="22">
        <f t="shared" si="360"/>
        <v>0.47720223400980599</v>
      </c>
      <c r="AL1034" s="22">
        <f t="shared" si="360"/>
        <v>0.48325996486403272</v>
      </c>
      <c r="AM1034" s="22">
        <f t="shared" si="360"/>
        <v>0.489414318161845</v>
      </c>
      <c r="AN1034" s="22">
        <f t="shared" si="360"/>
        <v>0.49576579726036363</v>
      </c>
      <c r="AO1034" s="22">
        <f t="shared" si="360"/>
        <v>0.50183295393779026</v>
      </c>
      <c r="AP1034" s="22">
        <f t="shared" si="360"/>
        <v>0.50811157044094912</v>
      </c>
      <c r="AQ1034" s="22">
        <f t="shared" si="360"/>
        <v>0.51462758756280891</v>
      </c>
      <c r="AR1034" s="22">
        <f t="shared" si="360"/>
        <v>0.52140819352163892</v>
      </c>
      <c r="AS1034" s="22">
        <f t="shared" si="360"/>
        <v>0.52805942521928262</v>
      </c>
      <c r="AT1034" s="22">
        <f t="shared" si="360"/>
        <v>0.52889195975917036</v>
      </c>
      <c r="AU1034" s="22">
        <f t="shared" si="360"/>
        <v>0.52884769524860809</v>
      </c>
      <c r="AV1034" s="22">
        <f t="shared" si="360"/>
        <v>0.52908821879236367</v>
      </c>
      <c r="AW1034" s="22">
        <f t="shared" si="360"/>
        <v>0.52907591218999572</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3.1476339708921289E-2</v>
      </c>
      <c r="T1035" s="22">
        <f t="shared" si="361"/>
        <v>3.1811183324772854E-2</v>
      </c>
      <c r="U1035" s="22">
        <f t="shared" si="361"/>
        <v>3.2027367776157216E-2</v>
      </c>
      <c r="V1035" s="22">
        <f t="shared" si="361"/>
        <v>3.2216716466296084E-2</v>
      </c>
      <c r="W1035" s="22">
        <f t="shared" si="361"/>
        <v>3.2437375250156143E-2</v>
      </c>
      <c r="X1035" s="22">
        <f t="shared" si="361"/>
        <v>3.2696703059919528E-2</v>
      </c>
      <c r="Y1035" s="22">
        <f t="shared" si="361"/>
        <v>3.2955730123532659E-2</v>
      </c>
      <c r="Z1035" s="22">
        <f t="shared" si="361"/>
        <v>3.3243028928121948E-2</v>
      </c>
      <c r="AA1035" s="22">
        <f t="shared" si="361"/>
        <v>3.3529614781086729E-2</v>
      </c>
      <c r="AB1035" s="22">
        <f t="shared" si="361"/>
        <v>3.3842822955042956E-2</v>
      </c>
      <c r="AC1035" s="22">
        <f t="shared" si="361"/>
        <v>3.4157725341385003E-2</v>
      </c>
      <c r="AD1035" s="22">
        <f t="shared" si="361"/>
        <v>3.4518348771040409E-2</v>
      </c>
      <c r="AE1035" s="22">
        <f t="shared" si="361"/>
        <v>3.490273464183611E-2</v>
      </c>
      <c r="AF1035" s="22">
        <f t="shared" si="361"/>
        <v>3.5308850432842286E-2</v>
      </c>
      <c r="AG1035" s="22">
        <f t="shared" si="361"/>
        <v>3.5773777389021939E-2</v>
      </c>
      <c r="AH1035" s="22">
        <f t="shared" si="361"/>
        <v>3.6215146992213315E-2</v>
      </c>
      <c r="AI1035" s="22">
        <f t="shared" si="361"/>
        <v>3.6673865410753521E-2</v>
      </c>
      <c r="AJ1035" s="22">
        <f t="shared" si="361"/>
        <v>3.7176920042052225E-2</v>
      </c>
      <c r="AK1035" s="22">
        <f t="shared" si="361"/>
        <v>3.7648523181017524E-2</v>
      </c>
      <c r="AL1035" s="22">
        <f t="shared" si="361"/>
        <v>3.8126443450948684E-2</v>
      </c>
      <c r="AM1035" s="22">
        <f t="shared" si="361"/>
        <v>3.8611986678292631E-2</v>
      </c>
      <c r="AN1035" s="22">
        <f t="shared" si="361"/>
        <v>3.9113082002312866E-2</v>
      </c>
      <c r="AO1035" s="22">
        <f t="shared" si="361"/>
        <v>3.959174591570995E-2</v>
      </c>
      <c r="AP1035" s="22">
        <f t="shared" si="361"/>
        <v>4.0087092798262544E-2</v>
      </c>
      <c r="AQ1035" s="22">
        <f t="shared" si="361"/>
        <v>4.0601169229965088E-2</v>
      </c>
      <c r="AR1035" s="22">
        <f t="shared" si="361"/>
        <v>4.1136120205523839E-2</v>
      </c>
      <c r="AS1035" s="22">
        <f t="shared" si="361"/>
        <v>4.1660864292840723E-2</v>
      </c>
      <c r="AT1035" s="22">
        <f t="shared" si="361"/>
        <v>4.172654649985931E-2</v>
      </c>
      <c r="AU1035" s="22">
        <f t="shared" si="361"/>
        <v>4.172305428349226E-2</v>
      </c>
      <c r="AV1035" s="22">
        <f t="shared" si="361"/>
        <v>4.1742030213543065E-2</v>
      </c>
      <c r="AW1035" s="22">
        <f t="shared" si="361"/>
        <v>4.1741059293099902E-2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2.9177317657423814E-4</v>
      </c>
      <c r="T1036" s="22">
        <f t="shared" si="362"/>
        <v>2.9487704399834422E-4</v>
      </c>
      <c r="U1036" s="22">
        <f t="shared" si="362"/>
        <v>2.9688098806203385E-4</v>
      </c>
      <c r="V1036" s="22">
        <f t="shared" si="362"/>
        <v>2.986361752697234E-4</v>
      </c>
      <c r="W1036" s="22">
        <f t="shared" si="362"/>
        <v>3.0068159461966169E-4</v>
      </c>
      <c r="X1036" s="22">
        <f t="shared" si="362"/>
        <v>3.0308546049251785E-4</v>
      </c>
      <c r="Y1036" s="22">
        <f t="shared" si="362"/>
        <v>3.0548653856792316E-4</v>
      </c>
      <c r="Z1036" s="22">
        <f t="shared" si="362"/>
        <v>3.0814968446151136E-4</v>
      </c>
      <c r="AA1036" s="22">
        <f t="shared" si="362"/>
        <v>3.1080622157650086E-4</v>
      </c>
      <c r="AB1036" s="22">
        <f t="shared" si="362"/>
        <v>3.1370953704104728E-4</v>
      </c>
      <c r="AC1036" s="22">
        <f t="shared" si="362"/>
        <v>3.1662855718200052E-4</v>
      </c>
      <c r="AD1036" s="22">
        <f t="shared" si="362"/>
        <v>3.1997139324841355E-4</v>
      </c>
      <c r="AE1036" s="22">
        <f t="shared" si="362"/>
        <v>3.2353449771321038E-4</v>
      </c>
      <c r="AF1036" s="22">
        <f t="shared" si="362"/>
        <v>3.2729902991405092E-4</v>
      </c>
      <c r="AG1036" s="22">
        <f t="shared" si="362"/>
        <v>3.3160871827470491E-4</v>
      </c>
      <c r="AH1036" s="22">
        <f t="shared" si="362"/>
        <v>3.3570003932274789E-4</v>
      </c>
      <c r="AI1036" s="22">
        <f t="shared" si="362"/>
        <v>3.3995217700356759E-4</v>
      </c>
      <c r="AJ1036" s="22">
        <f t="shared" si="362"/>
        <v>3.4461529378022383E-4</v>
      </c>
      <c r="AK1036" s="22">
        <f t="shared" si="362"/>
        <v>3.489868677056155E-4</v>
      </c>
      <c r="AL1036" s="22">
        <f t="shared" si="362"/>
        <v>3.5341699892787787E-4</v>
      </c>
      <c r="AM1036" s="22">
        <f t="shared" si="362"/>
        <v>3.5791779193990967E-4</v>
      </c>
      <c r="AN1036" s="22">
        <f t="shared" si="362"/>
        <v>3.6256274671571685E-4</v>
      </c>
      <c r="AO1036" s="22">
        <f t="shared" si="362"/>
        <v>3.6699977121776653E-4</v>
      </c>
      <c r="AP1036" s="22">
        <f t="shared" si="362"/>
        <v>3.7159144022264621E-4</v>
      </c>
      <c r="AQ1036" s="22">
        <f t="shared" si="362"/>
        <v>3.7635672471464474E-4</v>
      </c>
      <c r="AR1036" s="22">
        <f t="shared" si="362"/>
        <v>3.8131550794337011E-4</v>
      </c>
      <c r="AS1036" s="22">
        <f t="shared" si="362"/>
        <v>3.8617967736906758E-4</v>
      </c>
      <c r="AT1036" s="22">
        <f t="shared" si="362"/>
        <v>3.8678852535976269E-4</v>
      </c>
      <c r="AU1036" s="22">
        <f t="shared" si="362"/>
        <v>3.8675615390005306E-4</v>
      </c>
      <c r="AV1036" s="22">
        <f t="shared" si="362"/>
        <v>3.8693205324033764E-4</v>
      </c>
      <c r="AW1036" s="22">
        <f t="shared" si="362"/>
        <v>3.8692305319317443E-4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2.5947889357318408E-3</v>
      </c>
      <c r="T1037" s="94">
        <f>IF('Net zero activities &amp; levers'!$C$12="Off",Constants!$H66*'Activity data'!AM8*Constants!$H84*EF!$H209*MMVolatEF*NtoN2O*kgtoGg,Constants!$H66*'Net zero Activity data'!AM8*Constants!$H84*EF!$H209*MMVolatEF*NtoN2O*kgtoGg)</f>
        <v>2.636766134517896E-3</v>
      </c>
      <c r="U1037" s="94">
        <f>IF('Net zero activities &amp; levers'!$C$12="Off",Constants!$H66*'Activity data'!AN8*Constants!$H84*EF!$H209*MMVolatEF*NtoN2O*kgtoGg,Constants!$H66*'Net zero Activity data'!AN8*Constants!$H84*EF!$H209*MMVolatEF*NtoN2O*kgtoGg)</f>
        <v>2.6458547789552076E-3</v>
      </c>
      <c r="V1037" s="94">
        <f>IF('Net zero activities &amp; levers'!$C$12="Off",Constants!$H66*'Activity data'!AO8*Constants!$H84*EF!$H209*MMVolatEF*NtoN2O*kgtoGg,Constants!$H66*'Net zero Activity data'!AO8*Constants!$H84*EF!$H209*MMVolatEF*NtoN2O*kgtoGg)</f>
        <v>2.6464325669035508E-3</v>
      </c>
      <c r="W1037" s="94">
        <f>IF('Net zero activities &amp; levers'!$C$12="Off",Constants!$H66*'Activity data'!AP8*Constants!$H84*EF!$H209*MMVolatEF*NtoN2O*kgtoGg,Constants!$H66*'Net zero Activity data'!AP8*Constants!$H84*EF!$H209*MMVolatEF*NtoN2O*kgtoGg)</f>
        <v>2.6531855546258389E-3</v>
      </c>
      <c r="X1037" s="94">
        <f>IF('Net zero activities &amp; levers'!$C$12="Off",Constants!$H66*'Activity data'!AQ8*Constants!$H84*EF!$H209*MMVolatEF*NtoN2O*kgtoGg,Constants!$H66*'Net zero Activity data'!AQ8*Constants!$H84*EF!$H209*MMVolatEF*NtoN2O*kgtoGg)</f>
        <v>2.6676533708227504E-3</v>
      </c>
      <c r="Y1037" s="94">
        <f>IF('Net zero activities &amp; levers'!$C$12="Off",Constants!$H66*'Activity data'!AR8*Constants!$H84*EF!$H209*MMVolatEF*NtoN2O*kgtoGg,Constants!$H66*'Net zero Activity data'!AR8*Constants!$H84*EF!$H209*MMVolatEF*NtoN2O*kgtoGg)</f>
        <v>2.6854194190138259E-3</v>
      </c>
      <c r="Z1037" s="94">
        <f>IF('Net zero activities &amp; levers'!$C$12="Off",Constants!$H66*'Activity data'!AS8*Constants!$H84*EF!$H209*MMVolatEF*NtoN2O*kgtoGg,Constants!$H66*'Net zero Activity data'!AS8*Constants!$H84*EF!$H209*MMVolatEF*NtoN2O*kgtoGg)</f>
        <v>2.7080123710816733E-3</v>
      </c>
      <c r="AA1037" s="94">
        <f>IF('Net zero activities &amp; levers'!$C$12="Off",Constants!$H66*'Activity data'!AT8*Constants!$H84*EF!$H209*MMVolatEF*NtoN2O*kgtoGg,Constants!$H66*'Net zero Activity data'!AT8*Constants!$H84*EF!$H209*MMVolatEF*NtoN2O*kgtoGg)</f>
        <v>2.7285252947882471E-3</v>
      </c>
      <c r="AB1037" s="94">
        <f>IF('Net zero activities &amp; levers'!$C$12="Off",Constants!$H66*'Activity data'!AU8*Constants!$H84*EF!$H209*MMVolatEF*NtoN2O*kgtoGg,Constants!$H66*'Net zero Activity data'!AU8*Constants!$H84*EF!$H209*MMVolatEF*NtoN2O*kgtoGg)</f>
        <v>2.7532847457771509E-3</v>
      </c>
      <c r="AC1037" s="94">
        <f>IF('Net zero activities &amp; levers'!$C$12="Off",Constants!$H66*'Activity data'!AV8*Constants!$H84*EF!$H209*MMVolatEF*NtoN2O*kgtoGg,Constants!$H66*'Net zero Activity data'!AV8*Constants!$H84*EF!$H209*MMVolatEF*NtoN2O*kgtoGg)</f>
        <v>2.7765044846133164E-3</v>
      </c>
      <c r="AD1037" s="94">
        <f>IF('Net zero activities &amp; levers'!$C$12="Off",Constants!$H66*'Activity data'!AW8*Constants!$H84*EF!$H209*MMVolatEF*NtoN2O*kgtoGg,Constants!$H66*'Net zero Activity data'!AW8*Constants!$H84*EF!$H209*MMVolatEF*NtoN2O*kgtoGg)</f>
        <v>2.788257041962193E-3</v>
      </c>
      <c r="AE1037" s="94">
        <f>IF('Net zero activities &amp; levers'!$C$12="Off",Constants!$H66*'Activity data'!AX8*Constants!$H84*EF!$H209*MMVolatEF*NtoN2O*kgtoGg,Constants!$H66*'Net zero Activity data'!AX8*Constants!$H84*EF!$H209*MMVolatEF*NtoN2O*kgtoGg)</f>
        <v>2.8019942420969817E-3</v>
      </c>
      <c r="AF1037" s="94">
        <f>IF('Net zero activities &amp; levers'!$C$12="Off",Constants!$H66*'Activity data'!AY8*Constants!$H84*EF!$H209*MMVolatEF*NtoN2O*kgtoGg,Constants!$H66*'Net zero Activity data'!AY8*Constants!$H84*EF!$H209*MMVolatEF*NtoN2O*kgtoGg)</f>
        <v>2.8170401032459316E-3</v>
      </c>
      <c r="AG1037" s="94">
        <f>IF('Net zero activities &amp; levers'!$C$12="Off",Constants!$H66*'Activity data'!AZ8*Constants!$H84*EF!$H209*MMVolatEF*NtoN2O*kgtoGg,Constants!$H66*'Net zero Activity data'!AZ8*Constants!$H84*EF!$H209*MMVolatEF*NtoN2O*kgtoGg)</f>
        <v>2.8407678003323899E-3</v>
      </c>
      <c r="AH1037" s="94">
        <f>IF('Net zero activities &amp; levers'!$C$12="Off",Constants!$H66*'Activity data'!BA8*Constants!$H84*EF!$H209*MMVolatEF*NtoN2O*kgtoGg,Constants!$H66*'Net zero Activity data'!BA8*Constants!$H84*EF!$H209*MMVolatEF*NtoN2O*kgtoGg)</f>
        <v>2.8559632185923963E-3</v>
      </c>
      <c r="AI1037" s="94">
        <f>IF('Net zero activities &amp; levers'!$C$12="Off",Constants!$H66*'Activity data'!BB8*Constants!$H84*EF!$H209*MMVolatEF*NtoN2O*kgtoGg,Constants!$H66*'Net zero Activity data'!BB8*Constants!$H84*EF!$H209*MMVolatEF*NtoN2O*kgtoGg)</f>
        <v>2.874289893395064E-3</v>
      </c>
      <c r="AJ1037" s="94">
        <f>IF('Net zero activities &amp; levers'!$C$12="Off",Constants!$H66*'Activity data'!BC8*Constants!$H84*EF!$H209*MMVolatEF*NtoN2O*kgtoGg,Constants!$H66*'Net zero Activity data'!BC8*Constants!$H84*EF!$H209*MMVolatEF*NtoN2O*kgtoGg)</f>
        <v>2.8973661283090966E-3</v>
      </c>
      <c r="AK1037" s="94">
        <f>IF('Net zero activities &amp; levers'!$C$12="Off",Constants!$H66*'Activity data'!BD8*Constants!$H84*EF!$H209*MMVolatEF*NtoN2O*kgtoGg,Constants!$H66*'Net zero Activity data'!BD8*Constants!$H84*EF!$H209*MMVolatEF*NtoN2O*kgtoGg)</f>
        <v>2.9105933247661926E-3</v>
      </c>
      <c r="AL1037" s="94">
        <f>IF('Net zero activities &amp; levers'!$C$12="Off",Constants!$H66*'Activity data'!BE8*Constants!$H84*EF!$H209*MMVolatEF*NtoN2O*kgtoGg,Constants!$H66*'Net zero Activity data'!BE8*Constants!$H84*EF!$H209*MMVolatEF*NtoN2O*kgtoGg)</f>
        <v>2.9213448963895149E-3</v>
      </c>
      <c r="AM1037" s="94">
        <f>IF('Net zero activities &amp; levers'!$C$12="Off",Constants!$H66*'Activity data'!BF8*Constants!$H84*EF!$H209*MMVolatEF*NtoN2O*kgtoGg,Constants!$H66*'Net zero Activity data'!BF8*Constants!$H84*EF!$H209*MMVolatEF*NtoN2O*kgtoGg)</f>
        <v>2.9298542609273734E-3</v>
      </c>
      <c r="AN1037" s="94">
        <f>IF('Net zero activities &amp; levers'!$C$12="Off",Constants!$H66*'Activity data'!BG8*Constants!$H84*EF!$H209*MMVolatEF*NtoN2O*kgtoGg,Constants!$H66*'Net zero Activity data'!BG8*Constants!$H84*EF!$H209*MMVolatEF*NtoN2O*kgtoGg)</f>
        <v>2.955134976631477E-3</v>
      </c>
      <c r="AO1037" s="94">
        <f>IF('Net zero activities &amp; levers'!$C$12="Off",Constants!$H66*'Activity data'!BH8*Constants!$H84*EF!$H209*MMVolatEF*NtoN2O*kgtoGg,Constants!$H66*'Net zero Activity data'!BH8*Constants!$H84*EF!$H209*MMVolatEF*NtoN2O*kgtoGg)</f>
        <v>2.9735618614162461E-3</v>
      </c>
      <c r="AP1037" s="94">
        <f>IF('Net zero activities &amp; levers'!$C$12="Off",Constants!$H66*'Activity data'!BI8*Constants!$H84*EF!$H209*MMVolatEF*NtoN2O*kgtoGg,Constants!$H66*'Net zero Activity data'!BI8*Constants!$H84*EF!$H209*MMVolatEF*NtoN2O*kgtoGg)</f>
        <v>2.9919313514994873E-3</v>
      </c>
      <c r="AQ1037" s="94">
        <f>IF('Net zero activities &amp; levers'!$C$12="Off",Constants!$H66*'Activity data'!BJ8*Constants!$H84*EF!$H209*MMVolatEF*NtoN2O*kgtoGg,Constants!$H66*'Net zero Activity data'!BJ8*Constants!$H84*EF!$H209*MMVolatEF*NtoN2O*kgtoGg)</f>
        <v>3.0104654859182665E-3</v>
      </c>
      <c r="AR1037" s="94">
        <f>IF('Net zero activities &amp; levers'!$C$12="Off",Constants!$H66*'Activity data'!BK8*Constants!$H84*EF!$H209*MMVolatEF*NtoN2O*kgtoGg,Constants!$H66*'Net zero Activity data'!BK8*Constants!$H84*EF!$H209*MMVolatEF*NtoN2O*kgtoGg)</f>
        <v>3.0293751603309806E-3</v>
      </c>
      <c r="AS1037" s="94">
        <f>IF('Net zero activities &amp; levers'!$C$12="Off",Constants!$H66*'Activity data'!BL8*Constants!$H84*EF!$H209*MMVolatEF*NtoN2O*kgtoGg,Constants!$H66*'Net zero Activity data'!BL8*Constants!$H84*EF!$H209*MMVolatEF*NtoN2O*kgtoGg)</f>
        <v>3.0461078480835853E-3</v>
      </c>
      <c r="AT1037" s="94">
        <f>IF('Net zero activities &amp; levers'!$C$12="Off",Constants!$H66*'Activity data'!BM8*Constants!$H84*EF!$H209*MMVolatEF*NtoN2O*kgtoGg,Constants!$H66*'Net zero Activity data'!BM8*Constants!$H84*EF!$H209*MMVolatEF*NtoN2O*kgtoGg)</f>
        <v>2.9899420877235123E-3</v>
      </c>
      <c r="AU1037" s="94">
        <f>IF('Net zero activities &amp; levers'!$C$12="Off",Constants!$H66*'Activity data'!BN8*Constants!$H84*EF!$H209*MMVolatEF*NtoN2O*kgtoGg,Constants!$H66*'Net zero Activity data'!BN8*Constants!$H84*EF!$H209*MMVolatEF*NtoN2O*kgtoGg)</f>
        <v>2.9235910727390879E-3</v>
      </c>
      <c r="AV1037" s="94">
        <f>IF('Net zero activities &amp; levers'!$C$12="Off",Constants!$H66*'Activity data'!BO8*Constants!$H84*EF!$H209*MMVolatEF*NtoN2O*kgtoGg,Constants!$H66*'Net zero Activity data'!BO8*Constants!$H84*EF!$H209*MMVolatEF*NtoN2O*kgtoGg)</f>
        <v>2.8610954998636107E-3</v>
      </c>
      <c r="AW1037" s="94">
        <f>IF('Net zero activities &amp; levers'!$C$12="Off",Constants!$H66*'Activity data'!BP8*Constants!$H84*EF!$H209*MMVolatEF*NtoN2O*kgtoGg,Constants!$H66*'Net zero Activity data'!BP8*Constants!$H84*EF!$H209*MMVolatEF*NtoN2O*kgtoGg)</f>
        <v>2.7961946525107118E-3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1.2916875916615547E-2</v>
      </c>
      <c r="T1038" s="94">
        <f>IF('Net zero activities &amp; levers'!$C$12="Off",Constants!$H67*'Activity data'!AM9*Constants!$H85*EF!$H210*MMVolatEF*NtoN2O*kgtoGg,Constants!$H67*'Net zero Activity data'!AM9*Constants!$H85*EF!$H210*MMVolatEF*NtoN2O*kgtoGg)</f>
        <v>1.3125838680630745E-2</v>
      </c>
      <c r="U1038" s="94">
        <f>IF('Net zero activities &amp; levers'!$C$12="Off",Constants!$H67*'Activity data'!AN9*Constants!$H85*EF!$H210*MMVolatEF*NtoN2O*kgtoGg,Constants!$H67*'Net zero Activity data'!AN9*Constants!$H85*EF!$H210*MMVolatEF*NtoN2O*kgtoGg)</f>
        <v>1.3171082010764595E-2</v>
      </c>
      <c r="V1038" s="94">
        <f>IF('Net zero activities &amp; levers'!$C$12="Off",Constants!$H67*'Activity data'!AO9*Constants!$H85*EF!$H210*MMVolatEF*NtoN2O*kgtoGg,Constants!$H67*'Net zero Activity data'!AO9*Constants!$H85*EF!$H210*MMVolatEF*NtoN2O*kgtoGg)</f>
        <v>1.3173958242866605E-2</v>
      </c>
      <c r="W1038" s="94">
        <f>IF('Net zero activities &amp; levers'!$C$12="Off",Constants!$H67*'Activity data'!AP9*Constants!$H85*EF!$H210*MMVolatEF*NtoN2O*kgtoGg,Constants!$H67*'Net zero Activity data'!AP9*Constants!$H85*EF!$H210*MMVolatEF*NtoN2O*kgtoGg)</f>
        <v>1.3207574658935762E-2</v>
      </c>
      <c r="X1038" s="94">
        <f>IF('Net zero activities &amp; levers'!$C$12="Off",Constants!$H67*'Activity data'!AQ9*Constants!$H85*EF!$H210*MMVolatEF*NtoN2O*kgtoGg,Constants!$H67*'Net zero Activity data'!AQ9*Constants!$H85*EF!$H210*MMVolatEF*NtoN2O*kgtoGg)</f>
        <v>1.3279595540490506E-2</v>
      </c>
      <c r="Y1038" s="94">
        <f>IF('Net zero activities &amp; levers'!$C$12="Off",Constants!$H67*'Activity data'!AR9*Constants!$H85*EF!$H210*MMVolatEF*NtoN2O*kgtoGg,Constants!$H67*'Net zero Activity data'!AR9*Constants!$H85*EF!$H210*MMVolatEF*NtoN2O*kgtoGg)</f>
        <v>1.3368035042005502E-2</v>
      </c>
      <c r="Z1038" s="94">
        <f>IF('Net zero activities &amp; levers'!$C$12="Off",Constants!$H67*'Activity data'!AS9*Constants!$H85*EF!$H210*MMVolatEF*NtoN2O*kgtoGg,Constants!$H67*'Net zero Activity data'!AS9*Constants!$H85*EF!$H210*MMVolatEF*NtoN2O*kgtoGg)</f>
        <v>1.348050290188872E-2</v>
      </c>
      <c r="AA1038" s="94">
        <f>IF('Net zero activities &amp; levers'!$C$12="Off",Constants!$H67*'Activity data'!AT9*Constants!$H85*EF!$H210*MMVolatEF*NtoN2O*kgtoGg,Constants!$H67*'Net zero Activity data'!AT9*Constants!$H85*EF!$H210*MMVolatEF*NtoN2O*kgtoGg)</f>
        <v>1.3582616367287043E-2</v>
      </c>
      <c r="AB1038" s="94">
        <f>IF('Net zero activities &amp; levers'!$C$12="Off",Constants!$H67*'Activity data'!AU9*Constants!$H85*EF!$H210*MMVolatEF*NtoN2O*kgtoGg,Constants!$H67*'Net zero Activity data'!AU9*Constants!$H85*EF!$H210*MMVolatEF*NtoN2O*kgtoGg)</f>
        <v>1.3705869072654775E-2</v>
      </c>
      <c r="AC1038" s="94">
        <f>IF('Net zero activities &amp; levers'!$C$12="Off",Constants!$H67*'Activity data'!AV9*Constants!$H85*EF!$H210*MMVolatEF*NtoN2O*kgtoGg,Constants!$H67*'Net zero Activity data'!AV9*Constants!$H85*EF!$H210*MMVolatEF*NtoN2O*kgtoGg)</f>
        <v>1.3821457081079199E-2</v>
      </c>
      <c r="AD1038" s="94">
        <f>IF('Net zero activities &amp; levers'!$C$12="Off",Constants!$H67*'Activity data'!AW9*Constants!$H85*EF!$H210*MMVolatEF*NtoN2O*kgtoGg,Constants!$H67*'Net zero Activity data'!AW9*Constants!$H85*EF!$H210*MMVolatEF*NtoN2O*kgtoGg)</f>
        <v>1.3879961386723432E-2</v>
      </c>
      <c r="AE1038" s="94">
        <f>IF('Net zero activities &amp; levers'!$C$12="Off",Constants!$H67*'Activity data'!AX9*Constants!$H85*EF!$H210*MMVolatEF*NtoN2O*kgtoGg,Constants!$H67*'Net zero Activity data'!AX9*Constants!$H85*EF!$H210*MMVolatEF*NtoN2O*kgtoGg)</f>
        <v>1.3948345256848396E-2</v>
      </c>
      <c r="AF1038" s="94">
        <f>IF('Net zero activities &amp; levers'!$C$12="Off",Constants!$H67*'Activity data'!AY9*Constants!$H85*EF!$H210*MMVolatEF*NtoN2O*kgtoGg,Constants!$H67*'Net zero Activity data'!AY9*Constants!$H85*EF!$H210*MMVolatEF*NtoN2O*kgtoGg)</f>
        <v>1.4023243649871182E-2</v>
      </c>
      <c r="AG1038" s="94">
        <f>IF('Net zero activities &amp; levers'!$C$12="Off",Constants!$H67*'Activity data'!AZ9*Constants!$H85*EF!$H210*MMVolatEF*NtoN2O*kgtoGg,Constants!$H67*'Net zero Activity data'!AZ9*Constants!$H85*EF!$H210*MMVolatEF*NtoN2O*kgtoGg)</f>
        <v>1.4141360277714121E-2</v>
      </c>
      <c r="AH1038" s="94">
        <f>IF('Net zero activities &amp; levers'!$C$12="Off",Constants!$H67*'Activity data'!BA9*Constants!$H85*EF!$H210*MMVolatEF*NtoN2O*kgtoGg,Constants!$H67*'Net zero Activity data'!BA9*Constants!$H85*EF!$H210*MMVolatEF*NtoN2O*kgtoGg)</f>
        <v>1.4217003166992214E-2</v>
      </c>
      <c r="AI1038" s="94">
        <f>IF('Net zero activities &amp; levers'!$C$12="Off",Constants!$H67*'Activity data'!BB9*Constants!$H85*EF!$H210*MMVolatEF*NtoN2O*kgtoGg,Constants!$H67*'Net zero Activity data'!BB9*Constants!$H85*EF!$H210*MMVolatEF*NtoN2O*kgtoGg)</f>
        <v>1.4308233471365112E-2</v>
      </c>
      <c r="AJ1038" s="94">
        <f>IF('Net zero activities &amp; levers'!$C$12="Off",Constants!$H67*'Activity data'!BC9*Constants!$H85*EF!$H210*MMVolatEF*NtoN2O*kgtoGg,Constants!$H67*'Net zero Activity data'!BC9*Constants!$H85*EF!$H210*MMVolatEF*NtoN2O*kgtoGg)</f>
        <v>1.4423107116347396E-2</v>
      </c>
      <c r="AK1038" s="94">
        <f>IF('Net zero activities &amp; levers'!$C$12="Off",Constants!$H67*'Activity data'!BD9*Constants!$H85*EF!$H210*MMVolatEF*NtoN2O*kgtoGg,Constants!$H67*'Net zero Activity data'!BD9*Constants!$H85*EF!$H210*MMVolatEF*NtoN2O*kgtoGg)</f>
        <v>1.4488952184903162E-2</v>
      </c>
      <c r="AL1038" s="94">
        <f>IF('Net zero activities &amp; levers'!$C$12="Off",Constants!$H67*'Activity data'!BE9*Constants!$H85*EF!$H210*MMVolatEF*NtoN2O*kgtoGg,Constants!$H67*'Net zero Activity data'!BE9*Constants!$H85*EF!$H210*MMVolatEF*NtoN2O*kgtoGg)</f>
        <v>1.454247357720395E-2</v>
      </c>
      <c r="AM1038" s="94">
        <f>IF('Net zero activities &amp; levers'!$C$12="Off",Constants!$H67*'Activity data'!BF9*Constants!$H85*EF!$H210*MMVolatEF*NtoN2O*kgtoGg,Constants!$H67*'Net zero Activity data'!BF9*Constants!$H85*EF!$H210*MMVolatEF*NtoN2O*kgtoGg)</f>
        <v>1.4584833248293643E-2</v>
      </c>
      <c r="AN1038" s="94">
        <f>IF('Net zero activities &amp; levers'!$C$12="Off",Constants!$H67*'Activity data'!BG9*Constants!$H85*EF!$H210*MMVolatEF*NtoN2O*kgtoGg,Constants!$H67*'Net zero Activity data'!BG9*Constants!$H85*EF!$H210*MMVolatEF*NtoN2O*kgtoGg)</f>
        <v>1.4710680812747295E-2</v>
      </c>
      <c r="AO1038" s="94">
        <f>IF('Net zero activities &amp; levers'!$C$12="Off",Constants!$H67*'Activity data'!BH9*Constants!$H85*EF!$H210*MMVolatEF*NtoN2O*kgtoGg,Constants!$H67*'Net zero Activity data'!BH9*Constants!$H85*EF!$H210*MMVolatEF*NtoN2O*kgtoGg)</f>
        <v>1.4802409963051962E-2</v>
      </c>
      <c r="AP1038" s="94">
        <f>IF('Net zero activities &amp; levers'!$C$12="Off",Constants!$H67*'Activity data'!BI9*Constants!$H85*EF!$H210*MMVolatEF*NtoN2O*kgtoGg,Constants!$H67*'Net zero Activity data'!BI9*Constants!$H85*EF!$H210*MMVolatEF*NtoN2O*kgtoGg)</f>
        <v>1.4893853402165367E-2</v>
      </c>
      <c r="AQ1038" s="94">
        <f>IF('Net zero activities &amp; levers'!$C$12="Off",Constants!$H67*'Activity data'!BJ9*Constants!$H85*EF!$H210*MMVolatEF*NtoN2O*kgtoGg,Constants!$H67*'Net zero Activity data'!BJ9*Constants!$H85*EF!$H210*MMVolatEF*NtoN2O*kgtoGg)</f>
        <v>1.498611644183403E-2</v>
      </c>
      <c r="AR1038" s="94">
        <f>IF('Net zero activities &amp; levers'!$C$12="Off",Constants!$H67*'Activity data'!BK9*Constants!$H85*EF!$H210*MMVolatEF*NtoN2O*kgtoGg,Constants!$H67*'Net zero Activity data'!BK9*Constants!$H85*EF!$H210*MMVolatEF*NtoN2O*kgtoGg)</f>
        <v>1.5080248921994206E-2</v>
      </c>
      <c r="AS1038" s="94">
        <f>IF('Net zero activities &amp; levers'!$C$12="Off",Constants!$H67*'Activity data'!BL9*Constants!$H85*EF!$H210*MMVolatEF*NtoN2O*kgtoGg,Constants!$H67*'Net zero Activity data'!BL9*Constants!$H85*EF!$H210*MMVolatEF*NtoN2O*kgtoGg)</f>
        <v>1.5163544348637805E-2</v>
      </c>
      <c r="AT1038" s="94">
        <f>IF('Net zero activities &amp; levers'!$C$12="Off",Constants!$H67*'Activity data'!BM9*Constants!$H85*EF!$H210*MMVolatEF*NtoN2O*kgtoGg,Constants!$H67*'Net zero Activity data'!BM9*Constants!$H85*EF!$H210*MMVolatEF*NtoN2O*kgtoGg)</f>
        <v>1.4883950834366558E-2</v>
      </c>
      <c r="AU1038" s="94">
        <f>IF('Net zero activities &amp; levers'!$C$12="Off",Constants!$H67*'Activity data'!BN9*Constants!$H85*EF!$H210*MMVolatEF*NtoN2O*kgtoGg,Constants!$H67*'Net zero Activity data'!BN9*Constants!$H85*EF!$H210*MMVolatEF*NtoN2O*kgtoGg)</f>
        <v>1.4553655057437175E-2</v>
      </c>
      <c r="AV1038" s="94">
        <f>IF('Net zero activities &amp; levers'!$C$12="Off",Constants!$H67*'Activity data'!BO9*Constants!$H85*EF!$H210*MMVolatEF*NtoN2O*kgtoGg,Constants!$H67*'Net zero Activity data'!BO9*Constants!$H85*EF!$H210*MMVolatEF*NtoN2O*kgtoGg)</f>
        <v>1.4242551695982972E-2</v>
      </c>
      <c r="AW1038" s="94">
        <f>IF('Net zero activities &amp; levers'!$C$12="Off",Constants!$H67*'Activity data'!BP9*Constants!$H85*EF!$H210*MMVolatEF*NtoN2O*kgtoGg,Constants!$H67*'Net zero Activity data'!BP9*Constants!$H85*EF!$H210*MMVolatEF*NtoN2O*kgtoGg)</f>
        <v>1.3919474862797633E-2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0.17577402187904004</v>
      </c>
      <c r="T1039" s="94">
        <f>IF('Net zero activities &amp; levers'!$C$12="Off",Constants!$H68*'Activity data'!AM10*Constants!$H86*EF!$H211*MMVolatEF*NtoN2O*kgtoGg,Constants!$H68*'Net zero Activity data'!AM10*Constants!$H86*EF!$H211*MMVolatEF*NtoN2O*kgtoGg)</f>
        <v>0.18292098544857205</v>
      </c>
      <c r="U1039" s="94">
        <f>IF('Net zero activities &amp; levers'!$C$12="Off",Constants!$H68*'Activity data'!AN10*Constants!$H86*EF!$H211*MMVolatEF*NtoN2O*kgtoGg,Constants!$H68*'Net zero Activity data'!AN10*Constants!$H86*EF!$H211*MMVolatEF*NtoN2O*kgtoGg)</f>
        <v>0.18791301799261978</v>
      </c>
      <c r="V1039" s="94">
        <f>IF('Net zero activities &amp; levers'!$C$12="Off",Constants!$H68*'Activity data'!AO10*Constants!$H86*EF!$H211*MMVolatEF*NtoN2O*kgtoGg,Constants!$H68*'Net zero Activity data'!AO10*Constants!$H86*EF!$H211*MMVolatEF*NtoN2O*kgtoGg)</f>
        <v>0.19236342714323804</v>
      </c>
      <c r="W1039" s="94">
        <f>IF('Net zero activities &amp; levers'!$C$12="Off",Constants!$H68*'Activity data'!AP10*Constants!$H86*EF!$H211*MMVolatEF*NtoN2O*kgtoGg,Constants!$H68*'Net zero Activity data'!AP10*Constants!$H86*EF!$H211*MMVolatEF*NtoN2O*kgtoGg)</f>
        <v>0.19732536523365554</v>
      </c>
      <c r="X1039" s="94">
        <f>IF('Net zero activities &amp; levers'!$C$12="Off",Constants!$H68*'Activity data'!AQ10*Constants!$H86*EF!$H211*MMVolatEF*NtoN2O*kgtoGg,Constants!$H68*'Net zero Activity data'!AQ10*Constants!$H86*EF!$H211*MMVolatEF*NtoN2O*kgtoGg)</f>
        <v>0.20295090162113297</v>
      </c>
      <c r="Y1039" s="94">
        <f>IF('Net zero activities &amp; levers'!$C$12="Off",Constants!$H68*'Activity data'!AR10*Constants!$H86*EF!$H211*MMVolatEF*NtoN2O*kgtoGg,Constants!$H68*'Net zero Activity data'!AR10*Constants!$H86*EF!$H211*MMVolatEF*NtoN2O*kgtoGg)</f>
        <v>0.20894002009184007</v>
      </c>
      <c r="Z1039" s="94">
        <f>IF('Net zero activities &amp; levers'!$C$12="Off",Constants!$H68*'Activity data'!AS10*Constants!$H86*EF!$H211*MMVolatEF*NtoN2O*kgtoGg,Constants!$H68*'Net zero Activity data'!AS10*Constants!$H86*EF!$H211*MMVolatEF*NtoN2O*kgtoGg)</f>
        <v>0.2154357810968531</v>
      </c>
      <c r="AA1039" s="94">
        <f>IF('Net zero activities &amp; levers'!$C$12="Off",Constants!$H68*'Activity data'!AT10*Constants!$H86*EF!$H211*MMVolatEF*NtoN2O*kgtoGg,Constants!$H68*'Net zero Activity data'!AT10*Constants!$H86*EF!$H211*MMVolatEF*NtoN2O*kgtoGg)</f>
        <v>0.22190652194273755</v>
      </c>
      <c r="AB1039" s="94">
        <f>IF('Net zero activities &amp; levers'!$C$12="Off",Constants!$H68*'Activity data'!AU10*Constants!$H86*EF!$H211*MMVolatEF*NtoN2O*kgtoGg,Constants!$H68*'Net zero Activity data'!AU10*Constants!$H86*EF!$H211*MMVolatEF*NtoN2O*kgtoGg)</f>
        <v>0.22887172097870023</v>
      </c>
      <c r="AC1039" s="94">
        <f>IF('Net zero activities &amp; levers'!$C$12="Off",Constants!$H68*'Activity data'!AV10*Constants!$H86*EF!$H211*MMVolatEF*NtoN2O*kgtoGg,Constants!$H68*'Net zero Activity data'!AV10*Constants!$H86*EF!$H211*MMVolatEF*NtoN2O*kgtoGg)</f>
        <v>0.2358677870093237</v>
      </c>
      <c r="AD1039" s="94">
        <f>IF('Net zero activities &amp; levers'!$C$12="Off",Constants!$H68*'Activity data'!AW10*Constants!$H86*EF!$H211*MMVolatEF*NtoN2O*kgtoGg,Constants!$H68*'Net zero Activity data'!AW10*Constants!$H86*EF!$H211*MMVolatEF*NtoN2O*kgtoGg)</f>
        <v>0.24472130690073535</v>
      </c>
      <c r="AE1039" s="94">
        <f>IF('Net zero activities &amp; levers'!$C$12="Off",Constants!$H68*'Activity data'!AX10*Constants!$H86*EF!$H211*MMVolatEF*NtoN2O*kgtoGg,Constants!$H68*'Net zero Activity data'!AX10*Constants!$H86*EF!$H211*MMVolatEF*NtoN2O*kgtoGg)</f>
        <v>0.25409824157351063</v>
      </c>
      <c r="AF1039" s="94">
        <f>IF('Net zero activities &amp; levers'!$C$12="Off",Constants!$H68*'Activity data'!AY10*Constants!$H86*EF!$H211*MMVolatEF*NtoN2O*kgtoGg,Constants!$H68*'Net zero Activity data'!AY10*Constants!$H86*EF!$H211*MMVolatEF*NtoN2O*kgtoGg)</f>
        <v>0.26397242587844733</v>
      </c>
      <c r="AG1039" s="94">
        <f>IF('Net zero activities &amp; levers'!$C$12="Off",Constants!$H68*'Activity data'!AZ10*Constants!$H86*EF!$H211*MMVolatEF*NtoN2O*kgtoGg,Constants!$H68*'Net zero Activity data'!AZ10*Constants!$H86*EF!$H211*MMVolatEF*NtoN2O*kgtoGg)</f>
        <v>0.27509131368415518</v>
      </c>
      <c r="AH1039" s="94">
        <f>IF('Net zero activities &amp; levers'!$C$12="Off",Constants!$H68*'Activity data'!BA10*Constants!$H86*EF!$H211*MMVolatEF*NtoN2O*kgtoGg,Constants!$H68*'Net zero Activity data'!BA10*Constants!$H86*EF!$H211*MMVolatEF*NtoN2O*kgtoGg)</f>
        <v>0.28583974269337731</v>
      </c>
      <c r="AI1039" s="94">
        <f>IF('Net zero activities &amp; levers'!$C$12="Off",Constants!$H68*'Activity data'!BB10*Constants!$H86*EF!$H211*MMVolatEF*NtoN2O*kgtoGg,Constants!$H68*'Net zero Activity data'!BB10*Constants!$H86*EF!$H211*MMVolatEF*NtoN2O*kgtoGg)</f>
        <v>0.2973660825855523</v>
      </c>
      <c r="AJ1039" s="94">
        <f>IF('Net zero activities &amp; levers'!$C$12="Off",Constants!$H68*'Activity data'!BC10*Constants!$H86*EF!$H211*MMVolatEF*NtoN2O*kgtoGg,Constants!$H68*'Net zero Activity data'!BC10*Constants!$H86*EF!$H211*MMVolatEF*NtoN2O*kgtoGg)</f>
        <v>0.3099030704805219</v>
      </c>
      <c r="AK1039" s="94">
        <f>IF('Net zero activities &amp; levers'!$C$12="Off",Constants!$H68*'Activity data'!BD10*Constants!$H86*EF!$H211*MMVolatEF*NtoN2O*kgtoGg,Constants!$H68*'Net zero Activity data'!BD10*Constants!$H86*EF!$H211*MMVolatEF*NtoN2O*kgtoGg)</f>
        <v>0.32191802391322394</v>
      </c>
      <c r="AL1039" s="94">
        <f>IF('Net zero activities &amp; levers'!$C$12="Off",Constants!$H68*'Activity data'!BE10*Constants!$H86*EF!$H211*MMVolatEF*NtoN2O*kgtoGg,Constants!$H68*'Net zero Activity data'!BE10*Constants!$H86*EF!$H211*MMVolatEF*NtoN2O*kgtoGg)</f>
        <v>0.33417692689260298</v>
      </c>
      <c r="AM1039" s="94">
        <f>IF('Net zero activities &amp; levers'!$C$12="Off",Constants!$H68*'Activity data'!BF10*Constants!$H86*EF!$H211*MMVolatEF*NtoN2O*kgtoGg,Constants!$H68*'Net zero Activity data'!BF10*Constants!$H86*EF!$H211*MMVolatEF*NtoN2O*kgtoGg)</f>
        <v>0.34671070284338162</v>
      </c>
      <c r="AN1039" s="94">
        <f>IF('Net zero activities &amp; levers'!$C$12="Off",Constants!$H68*'Activity data'!BG10*Constants!$H86*EF!$H211*MMVolatEF*NtoN2O*kgtoGg,Constants!$H68*'Net zero Activity data'!BG10*Constants!$H86*EF!$H211*MMVolatEF*NtoN2O*kgtoGg)</f>
        <v>0.35956928567707391</v>
      </c>
      <c r="AO1039" s="94">
        <f>IF('Net zero activities &amp; levers'!$C$12="Off",Constants!$H68*'Activity data'!BH10*Constants!$H86*EF!$H211*MMVolatEF*NtoN2O*kgtoGg,Constants!$H68*'Net zero Activity data'!BH10*Constants!$H86*EF!$H211*MMVolatEF*NtoN2O*kgtoGg)</f>
        <v>0.37205528109202568</v>
      </c>
      <c r="AP1039" s="94">
        <f>IF('Net zero activities &amp; levers'!$C$12="Off",Constants!$H68*'Activity data'!BI10*Constants!$H86*EF!$H211*MMVolatEF*NtoN2O*kgtoGg,Constants!$H68*'Net zero Activity data'!BI10*Constants!$H86*EF!$H211*MMVolatEF*NtoN2O*kgtoGg)</f>
        <v>0.38499396587221785</v>
      </c>
      <c r="AQ1039" s="94">
        <f>IF('Net zero activities &amp; levers'!$C$12="Off",Constants!$H68*'Activity data'!BJ10*Constants!$H86*EF!$H211*MMVolatEF*NtoN2O*kgtoGg,Constants!$H68*'Net zero Activity data'!BJ10*Constants!$H86*EF!$H211*MMVolatEF*NtoN2O*kgtoGg)</f>
        <v>0.39843705183115458</v>
      </c>
      <c r="AR1039" s="94">
        <f>IF('Net zero activities &amp; levers'!$C$12="Off",Constants!$H68*'Activity data'!BK10*Constants!$H86*EF!$H211*MMVolatEF*NtoN2O*kgtoGg,Constants!$H68*'Net zero Activity data'!BK10*Constants!$H86*EF!$H211*MMVolatEF*NtoN2O*kgtoGg)</f>
        <v>0.4124395332626174</v>
      </c>
      <c r="AS1039" s="94">
        <f>IF('Net zero activities &amp; levers'!$C$12="Off",Constants!$H68*'Activity data'!BL10*Constants!$H86*EF!$H211*MMVolatEF*NtoN2O*kgtoGg,Constants!$H68*'Net zero Activity data'!BL10*Constants!$H86*EF!$H211*MMVolatEF*NtoN2O*kgtoGg)</f>
        <v>0.42667435738489529</v>
      </c>
      <c r="AT1039" s="94">
        <f>IF('Net zero activities &amp; levers'!$C$12="Off",Constants!$H68*'Activity data'!BM10*Constants!$H86*EF!$H211*MMVolatEF*NtoN2O*kgtoGg,Constants!$H68*'Net zero Activity data'!BM10*Constants!$H86*EF!$H211*MMVolatEF*NtoN2O*kgtoGg)</f>
        <v>0.43094964438000583</v>
      </c>
      <c r="AU1039" s="94">
        <f>IF('Net zero activities &amp; levers'!$C$12="Off",Constants!$H68*'Activity data'!BN10*Constants!$H86*EF!$H211*MMVolatEF*NtoN2O*kgtoGg,Constants!$H68*'Net zero Activity data'!BN10*Constants!$H86*EF!$H211*MMVolatEF*NtoN2O*kgtoGg)</f>
        <v>0.43367756941425573</v>
      </c>
      <c r="AV1039" s="94">
        <f>IF('Net zero activities &amp; levers'!$C$12="Off",Constants!$H68*'Activity data'!BO10*Constants!$H86*EF!$H211*MMVolatEF*NtoN2O*kgtoGg,Constants!$H68*'Net zero Activity data'!BO10*Constants!$H86*EF!$H211*MMVolatEF*NtoN2O*kgtoGg)</f>
        <v>0.4368669055071977</v>
      </c>
      <c r="AW1039" s="94">
        <f>IF('Net zero activities &amp; levers'!$C$12="Off",Constants!$H68*'Activity data'!BP10*Constants!$H86*EF!$H211*MMVolatEF*NtoN2O*kgtoGg,Constants!$H68*'Net zero Activity data'!BP10*Constants!$H86*EF!$H211*MMVolatEF*NtoN2O*kgtoGg)</f>
        <v>0.4395784981344939</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1.1955913069255579E-4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1.1973941840498302E-4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1.1994057985495052E-4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1.2016726564666305E-4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1.2042198351979159E-4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1.2070387777028845E-4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1.208775754261406E-4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1.2107397703438586E-4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1.2129003283511703E-4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1.2152672270419049E-4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1.2178147735269396E-4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1.2195058775686122E-4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1.2213687066039443E-4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1.2233952591185902E-4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1.2256053300791124E-4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1.227936117388551E-4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1.2294098870029306E-4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1.2310341240560994E-4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1.2327515991291508E-4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1.2345844068229327E-4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1.2365295972209837E-4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1.2376567950710691E-4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1.2388627444196275E-4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1.2401713387366397E-4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1.2415809337715871E-4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1.2430901585583343E-4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1.2437332095284817E-4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1.2441331476739832E-4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1.2445582230742055E-4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1.2450696998275417E-4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1.2456359303532368E-4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8.2047635058568158E-4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8.2171357775094188E-4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8.2309405125716314E-4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8.2464968594634605E-4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8.2639769122007844E-4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8.2833219479633389E-4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8.2952419759823887E-4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8.3087200661833443E-4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8.3235469283292915E-4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8.3397898065497246E-4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8.3572723830027413E-4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8.3688776101780707E-4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8.3816613027310448E-4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8.3955685501479116E-4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8.4107351956874124E-4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8.4267302590051356E-4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8.4368440253716683E-4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8.447990376822625E-4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8.459776575601394E-4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8.4723542462419247E-4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8.4857031448976993E-4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8.4934385572670316E-4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8.5017144029909443E-4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8.5106946513701341E-4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8.5203680187104453E-4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8.5307250967359464E-4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8.535138043787089E-4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8.5378826253860052E-4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8.5407997117772981E-4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8.5443097287668502E-4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8.5481954943509696E-4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1.5080367323362539E-5</v>
      </c>
      <c r="T1042" s="22">
        <f t="shared" si="363"/>
        <v>1.512383881951099E-5</v>
      </c>
      <c r="U1042" s="22">
        <f t="shared" si="363"/>
        <v>1.5170049830034905E-5</v>
      </c>
      <c r="V1042" s="22">
        <f t="shared" si="363"/>
        <v>1.5219961493898718E-5</v>
      </c>
      <c r="W1042" s="22">
        <f t="shared" si="363"/>
        <v>1.5274108685499497E-5</v>
      </c>
      <c r="X1042" s="22">
        <f t="shared" si="363"/>
        <v>1.5332376079902749E-5</v>
      </c>
      <c r="Y1042" s="22">
        <f t="shared" si="363"/>
        <v>1.5369240046538892E-5</v>
      </c>
      <c r="Z1042" s="22">
        <f t="shared" si="363"/>
        <v>1.540957027053099E-5</v>
      </c>
      <c r="AA1042" s="22">
        <f t="shared" ref="L1042:AW1045" si="364">AA1539</f>
        <v>1.5452823237132974E-5</v>
      </c>
      <c r="AB1042" s="22">
        <f t="shared" si="364"/>
        <v>1.5499211652880672E-5</v>
      </c>
      <c r="AC1042" s="22">
        <f t="shared" si="364"/>
        <v>1.554827808797385E-5</v>
      </c>
      <c r="AD1042" s="22">
        <f t="shared" si="364"/>
        <v>1.558067131302816E-5</v>
      </c>
      <c r="AE1042" s="22">
        <f t="shared" si="364"/>
        <v>1.561569776374796E-5</v>
      </c>
      <c r="AF1042" s="22">
        <f t="shared" si="364"/>
        <v>1.5653224182866895E-5</v>
      </c>
      <c r="AG1042" s="22">
        <f t="shared" si="364"/>
        <v>1.5693632298026881E-5</v>
      </c>
      <c r="AH1042" s="22">
        <f t="shared" si="364"/>
        <v>1.5735768081589553E-5</v>
      </c>
      <c r="AI1042" s="22">
        <f t="shared" si="364"/>
        <v>1.5761559878357255E-5</v>
      </c>
      <c r="AJ1042" s="22">
        <f t="shared" si="364"/>
        <v>1.5789724166363977E-5</v>
      </c>
      <c r="AK1042" s="22">
        <f t="shared" si="364"/>
        <v>1.5819212875110807E-5</v>
      </c>
      <c r="AL1042" s="22">
        <f t="shared" si="364"/>
        <v>1.5850443637928909E-5</v>
      </c>
      <c r="AM1042" s="22">
        <f t="shared" si="364"/>
        <v>1.5883370010953168E-5</v>
      </c>
      <c r="AN1042" s="22">
        <f t="shared" si="364"/>
        <v>1.5900944393878997E-5</v>
      </c>
      <c r="AO1042" s="22">
        <f t="shared" si="364"/>
        <v>1.5919671300837568E-5</v>
      </c>
      <c r="AP1042" s="22">
        <f t="shared" si="364"/>
        <v>1.5939994159428213E-5</v>
      </c>
      <c r="AQ1042" s="22">
        <f t="shared" si="364"/>
        <v>1.5961886914365574E-5</v>
      </c>
      <c r="AR1042" s="22">
        <f t="shared" si="364"/>
        <v>1.5985328024654182E-5</v>
      </c>
      <c r="AS1042" s="22">
        <f t="shared" si="364"/>
        <v>1.599276616268368E-5</v>
      </c>
      <c r="AT1042" s="22">
        <f t="shared" si="364"/>
        <v>1.5995595922711736E-5</v>
      </c>
      <c r="AU1042" s="22">
        <f t="shared" si="364"/>
        <v>1.5998708024840209E-5</v>
      </c>
      <c r="AV1042" s="22">
        <f t="shared" si="364"/>
        <v>1.6003217033671619E-5</v>
      </c>
      <c r="AW1042" s="22">
        <f t="shared" si="364"/>
        <v>1.6008552090086375E-5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1.5342948329366258E-3</v>
      </c>
      <c r="T1043" s="22">
        <f t="shared" si="364"/>
        <v>1.5387176755962515E-3</v>
      </c>
      <c r="U1043" s="22">
        <f t="shared" si="364"/>
        <v>1.543419239765831E-3</v>
      </c>
      <c r="V1043" s="22">
        <f t="shared" si="364"/>
        <v>1.5484973128874907E-3</v>
      </c>
      <c r="W1043" s="22">
        <f t="shared" si="364"/>
        <v>1.5540063137300891E-3</v>
      </c>
      <c r="X1043" s="22">
        <f t="shared" si="364"/>
        <v>1.559934508995141E-3</v>
      </c>
      <c r="Y1043" s="22">
        <f t="shared" si="364"/>
        <v>1.5636850936008458E-3</v>
      </c>
      <c r="Z1043" s="22">
        <f t="shared" si="364"/>
        <v>1.5677883394273834E-3</v>
      </c>
      <c r="AA1043" s="22">
        <f t="shared" si="364"/>
        <v>1.572188948626325E-3</v>
      </c>
      <c r="AB1043" s="22">
        <f t="shared" si="364"/>
        <v>1.5769085622182007E-3</v>
      </c>
      <c r="AC1043" s="22">
        <f t="shared" si="364"/>
        <v>1.5819006407412125E-3</v>
      </c>
      <c r="AD1043" s="22">
        <f t="shared" si="364"/>
        <v>1.5851963666845706E-3</v>
      </c>
      <c r="AE1043" s="22">
        <f t="shared" si="364"/>
        <v>1.5887600001958213E-3</v>
      </c>
      <c r="AF1043" s="22">
        <f t="shared" si="364"/>
        <v>1.5925779835193167E-3</v>
      </c>
      <c r="AG1043" s="22">
        <f t="shared" si="364"/>
        <v>1.5966891540875985E-3</v>
      </c>
      <c r="AH1043" s="22">
        <f t="shared" si="364"/>
        <v>1.6009760997312758E-3</v>
      </c>
      <c r="AI1043" s="22">
        <f t="shared" si="364"/>
        <v>1.603600188366805E-3</v>
      </c>
      <c r="AJ1043" s="22">
        <f t="shared" si="364"/>
        <v>1.6064656571339415E-3</v>
      </c>
      <c r="AK1043" s="22">
        <f t="shared" si="364"/>
        <v>1.6094658740709747E-3</v>
      </c>
      <c r="AL1043" s="22">
        <f t="shared" si="364"/>
        <v>1.6126433296987468E-3</v>
      </c>
      <c r="AM1043" s="22">
        <f t="shared" si="364"/>
        <v>1.6159932987621793E-3</v>
      </c>
      <c r="AN1043" s="22">
        <f t="shared" si="364"/>
        <v>1.6177813377626197E-3</v>
      </c>
      <c r="AO1043" s="22">
        <f t="shared" si="364"/>
        <v>1.6196866359537922E-3</v>
      </c>
      <c r="AP1043" s="22">
        <f t="shared" si="364"/>
        <v>1.6217543081966182E-3</v>
      </c>
      <c r="AQ1043" s="22">
        <f t="shared" si="364"/>
        <v>1.6239817035948131E-3</v>
      </c>
      <c r="AR1043" s="22">
        <f t="shared" si="364"/>
        <v>1.6263666305414125E-3</v>
      </c>
      <c r="AS1043" s="22">
        <f t="shared" si="364"/>
        <v>1.6271233957116905E-3</v>
      </c>
      <c r="AT1043" s="22">
        <f t="shared" si="364"/>
        <v>1.6274112989236218E-3</v>
      </c>
      <c r="AU1043" s="22">
        <f t="shared" si="364"/>
        <v>1.6277279279627492E-3</v>
      </c>
      <c r="AV1043" s="22">
        <f t="shared" si="364"/>
        <v>1.6281866799814078E-3</v>
      </c>
      <c r="AW1043" s="22">
        <f t="shared" si="364"/>
        <v>1.6287294750814919E-3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0.10883984090647958</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0.11021278640091006</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0.11019003746759447</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0.10982068135239569</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0.10973247946676314</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0.10998881008705554</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0.11043717843552303</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0.11110268832929743</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0.1116907138844974</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0.11246939572290833</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0.1131925590844388</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0.11446804355146808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0.11587934562323202</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0.11740112621647256</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0.11935920711959221</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0.12100707006315316</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0.12288115705795989</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0.12503561694076748</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0.12681858330674659</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0.12855813810198086</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0.13026528925047434</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0.13214933415794144</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0.13375716008774724</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0.13540435129220346</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0.13710301801724445</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0.13886511768703536</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0.14059069430953788</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0.13885129251072426</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0.13661986637810314</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0.13457144671342283</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0.1324010665065006</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1.0591822748179961E-2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1.0725431867770783E-2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1.0723218039935482E-2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1.0687273899714777E-2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1.0678690473545695E-2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1.0703635461267616E-2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1.0747268730420798E-2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1.0812033275952202E-2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1.086925738065693E-2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1.0945035330541683E-2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1.1015410462290452E-2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1.1139535096067146E-2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1.1276876911929478E-2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1.1424970019848239E-2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1.1615521987580897E-2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1.1775884884716046E-2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1.1958262928439193E-2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1.216792564943095E-2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1.2341436227516451E-2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1.2510722179226906E-2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1.2676854748133652E-2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1.2860201852863889E-2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1.3016668520920335E-2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1.3176966047310074E-2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1.3342272948808812E-2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1.3513752870238394E-2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1.36816785266132E-2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1.351240746385292E-2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1.3295254720192742E-2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1.3095911374764456E-2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1.2884699356661354E-2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6.9564113942099659E-2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7.1303473596630626E-2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7.2583789160717727E-2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7.374867077571734E-2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7.5020394660854431E-2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7.6430058135887685E-2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7.7864201871661695E-2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7.9400814477497819E-2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8.092860309290778E-2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8.2555412189054767E-2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8.418463639266309E-2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8.6019852212643397E-2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8.7948190022651931E-2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8.9962934840272554E-2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9.2214227484693906E-2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9.4372974133792517E-2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9.6631254734226776E-2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9.9072469233512553E-2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0.10138965913168997</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0.10373601228832177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0.10611720913704607</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0.10859245394814224</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0.11097952046707169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0.11343979425261792</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0.11598250231265604</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0.1186173696713845</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0.12124186054638519</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0.12194206033094986</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0.12234411782159951</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0.12283320560075327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0.12323048198838889</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0.27426784333069254</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0.28499494140882226</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0.29029368115510285</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0.29417929469057202</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0.29916735565629926</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0.30557175945868731</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0.31307761704716719</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0.32156820910274642</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0.32981838809963687</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0.33898994588083597</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0.34803476506260028</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0.35987504245042701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0.37251862019624188</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0.38588019823197633</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0.40149943664182242</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0.41595181406432952</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0.43193947367441232</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0.44957933126101834</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0.46574909559313815</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0.48201237931647856</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0.49842582534923752</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0.51623375420840689</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0.53297416761294991</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0.55024558110835775</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0.56813023190840473</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0.58671342785245539</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0.60565807102611635</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0.60601068410706016</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0.60353850750133542</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0.60192931533973371</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0.59948505452316014</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8.9857799026067303E-2</v>
      </c>
      <c r="T1050" s="22">
        <f t="shared" si="365"/>
        <v>9.0813701479039763E-2</v>
      </c>
      <c r="U1050" s="22">
        <f t="shared" si="365"/>
        <v>9.1430858974628437E-2</v>
      </c>
      <c r="V1050" s="22">
        <f t="shared" si="365"/>
        <v>9.1971406468450437E-2</v>
      </c>
      <c r="W1050" s="22">
        <f t="shared" si="365"/>
        <v>9.2601337166771561E-2</v>
      </c>
      <c r="X1050" s="22">
        <f t="shared" si="365"/>
        <v>9.3341659149158374E-2</v>
      </c>
      <c r="Y1050" s="22">
        <f t="shared" si="365"/>
        <v>9.408112256961014E-2</v>
      </c>
      <c r="Z1050" s="22">
        <f t="shared" si="365"/>
        <v>9.490129538773158E-2</v>
      </c>
      <c r="AA1050" s="22">
        <f t="shared" si="365"/>
        <v>9.5719432890934486E-2</v>
      </c>
      <c r="AB1050" s="22">
        <f t="shared" si="365"/>
        <v>9.6613571072468443E-2</v>
      </c>
      <c r="AC1050" s="22">
        <f t="shared" si="365"/>
        <v>9.7512545845470172E-2</v>
      </c>
      <c r="AD1050" s="22">
        <f t="shared" si="365"/>
        <v>9.8542043810155105E-2</v>
      </c>
      <c r="AE1050" s="22">
        <f t="shared" si="365"/>
        <v>9.9639378145907981E-2</v>
      </c>
      <c r="AF1050" s="22">
        <f t="shared" si="365"/>
        <v>0.10079874646722524</v>
      </c>
      <c r="AG1050" s="22">
        <f t="shared" si="365"/>
        <v>0.10212600730430257</v>
      </c>
      <c r="AH1050" s="22">
        <f t="shared" si="365"/>
        <v>0.10338601725039376</v>
      </c>
      <c r="AI1050" s="22">
        <f t="shared" si="365"/>
        <v>0.10469555412297549</v>
      </c>
      <c r="AJ1050" s="22">
        <f t="shared" si="365"/>
        <v>0.10613166081061423</v>
      </c>
      <c r="AK1050" s="22">
        <f t="shared" si="365"/>
        <v>0.10747798063283918</v>
      </c>
      <c r="AL1050" s="22">
        <f t="shared" si="365"/>
        <v>0.10884233442883619</v>
      </c>
      <c r="AM1050" s="22">
        <f t="shared" si="365"/>
        <v>0.11022845003645158</v>
      </c>
      <c r="AN1050" s="22">
        <f t="shared" si="365"/>
        <v>0.11165896334692874</v>
      </c>
      <c r="AO1050" s="22">
        <f t="shared" si="365"/>
        <v>0.1130254400760789</v>
      </c>
      <c r="AP1050" s="22">
        <f t="shared" si="365"/>
        <v>0.11443954289210567</v>
      </c>
      <c r="AQ1050" s="22">
        <f t="shared" si="365"/>
        <v>0.11590711431594793</v>
      </c>
      <c r="AR1050" s="22">
        <f t="shared" si="365"/>
        <v>0.11743427782018892</v>
      </c>
      <c r="AS1050" s="22">
        <f t="shared" si="365"/>
        <v>0.11893230297731591</v>
      </c>
      <c r="AT1050" s="22">
        <f t="shared" si="365"/>
        <v>0.11911981075656988</v>
      </c>
      <c r="AU1050" s="22">
        <f t="shared" si="365"/>
        <v>0.11910984127220901</v>
      </c>
      <c r="AV1050" s="22">
        <f t="shared" si="365"/>
        <v>0.11916401324152333</v>
      </c>
      <c r="AW1050" s="22">
        <f t="shared" si="365"/>
        <v>0.11916124148423328</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2.7134775611139042E-2</v>
      </c>
      <c r="T1051" s="22">
        <f t="shared" si="366"/>
        <v>2.7423433900666257E-2</v>
      </c>
      <c r="U1051" s="22">
        <f t="shared" si="366"/>
        <v>2.7609799807032084E-2</v>
      </c>
      <c r="V1051" s="22">
        <f t="shared" si="366"/>
        <v>2.7773031436462141E-2</v>
      </c>
      <c r="W1051" s="22">
        <f t="shared" si="366"/>
        <v>2.796325452599668E-2</v>
      </c>
      <c r="X1051" s="22">
        <f t="shared" si="366"/>
        <v>2.8186812982689262E-2</v>
      </c>
      <c r="Y1051" s="22">
        <f t="shared" si="366"/>
        <v>2.8410112175459194E-2</v>
      </c>
      <c r="Z1051" s="22">
        <f t="shared" si="366"/>
        <v>2.8657783558725825E-2</v>
      </c>
      <c r="AA1051" s="22">
        <f t="shared" si="366"/>
        <v>2.890484032852304E-2</v>
      </c>
      <c r="AB1051" s="22">
        <f t="shared" si="366"/>
        <v>2.9174847375037036E-2</v>
      </c>
      <c r="AC1051" s="22">
        <f t="shared" si="366"/>
        <v>2.9446314949469834E-2</v>
      </c>
      <c r="AD1051" s="22">
        <f t="shared" si="366"/>
        <v>2.9757197216414146E-2</v>
      </c>
      <c r="AE1051" s="22">
        <f t="shared" si="366"/>
        <v>3.0088564346410447E-2</v>
      </c>
      <c r="AF1051" s="22">
        <f t="shared" si="366"/>
        <v>3.043866416624335E-2</v>
      </c>
      <c r="AG1051" s="22">
        <f t="shared" si="366"/>
        <v>3.0839463266398224E-2</v>
      </c>
      <c r="AH1051" s="22">
        <f t="shared" si="366"/>
        <v>3.1219954303632176E-2</v>
      </c>
      <c r="AI1051" s="22">
        <f t="shared" si="366"/>
        <v>3.1615401216166836E-2</v>
      </c>
      <c r="AJ1051" s="22">
        <f t="shared" si="366"/>
        <v>3.2049069001769154E-2</v>
      </c>
      <c r="AK1051" s="22">
        <f t="shared" si="366"/>
        <v>3.2455623431911669E-2</v>
      </c>
      <c r="AL1051" s="22">
        <f t="shared" si="366"/>
        <v>3.2867623664610934E-2</v>
      </c>
      <c r="AM1051" s="22">
        <f t="shared" si="366"/>
        <v>3.328619541232123E-2</v>
      </c>
      <c r="AN1051" s="22">
        <f t="shared" si="366"/>
        <v>3.3718174139924888E-2</v>
      </c>
      <c r="AO1051" s="22">
        <f t="shared" si="366"/>
        <v>3.413081544457755E-2</v>
      </c>
      <c r="AP1051" s="22">
        <f t="shared" si="366"/>
        <v>3.4557838619191851E-2</v>
      </c>
      <c r="AQ1051" s="22">
        <f t="shared" si="366"/>
        <v>3.5001007956866455E-2</v>
      </c>
      <c r="AR1051" s="22">
        <f t="shared" si="366"/>
        <v>3.5462172590968823E-2</v>
      </c>
      <c r="AS1051" s="22">
        <f t="shared" si="366"/>
        <v>3.5914538183483391E-2</v>
      </c>
      <c r="AT1051" s="22">
        <f t="shared" si="366"/>
        <v>3.5971160775740779E-2</v>
      </c>
      <c r="AU1051" s="22">
        <f t="shared" si="366"/>
        <v>3.5968150244389881E-2</v>
      </c>
      <c r="AV1051" s="22">
        <f t="shared" si="366"/>
        <v>3.5984508804778513E-2</v>
      </c>
      <c r="AW1051" s="22">
        <f t="shared" si="366"/>
        <v>3.5983671804396468E-2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1.4588658828711908E-3</v>
      </c>
      <c r="T1052" s="22">
        <f t="shared" si="367"/>
        <v>1.474385219991721E-3</v>
      </c>
      <c r="U1052" s="22">
        <f t="shared" si="367"/>
        <v>1.4844049403101693E-3</v>
      </c>
      <c r="V1052" s="22">
        <f t="shared" si="367"/>
        <v>1.4931808763486171E-3</v>
      </c>
      <c r="W1052" s="22">
        <f t="shared" si="367"/>
        <v>1.5034079730983085E-3</v>
      </c>
      <c r="X1052" s="22">
        <f t="shared" si="367"/>
        <v>1.5154273024625894E-3</v>
      </c>
      <c r="Y1052" s="22">
        <f t="shared" si="367"/>
        <v>1.527432692839616E-3</v>
      </c>
      <c r="Z1052" s="22">
        <f t="shared" si="367"/>
        <v>1.5407484223075565E-3</v>
      </c>
      <c r="AA1052" s="22">
        <f t="shared" si="367"/>
        <v>1.5540311078825044E-3</v>
      </c>
      <c r="AB1052" s="22">
        <f t="shared" si="367"/>
        <v>1.5685476852052363E-3</v>
      </c>
      <c r="AC1052" s="22">
        <f t="shared" si="367"/>
        <v>1.5831427859100025E-3</v>
      </c>
      <c r="AD1052" s="22">
        <f t="shared" si="367"/>
        <v>1.5998569662420677E-3</v>
      </c>
      <c r="AE1052" s="22">
        <f t="shared" si="367"/>
        <v>1.6176724885660523E-3</v>
      </c>
      <c r="AF1052" s="22">
        <f t="shared" si="367"/>
        <v>1.6364951495702546E-3</v>
      </c>
      <c r="AG1052" s="22">
        <f t="shared" si="367"/>
        <v>1.6580435913735245E-3</v>
      </c>
      <c r="AH1052" s="22">
        <f t="shared" si="367"/>
        <v>1.6785001966137395E-3</v>
      </c>
      <c r="AI1052" s="22">
        <f t="shared" si="367"/>
        <v>1.6997608850178379E-3</v>
      </c>
      <c r="AJ1052" s="22">
        <f t="shared" si="367"/>
        <v>1.7230764689011194E-3</v>
      </c>
      <c r="AK1052" s="22">
        <f t="shared" si="367"/>
        <v>1.7449343385280776E-3</v>
      </c>
      <c r="AL1052" s="22">
        <f t="shared" si="367"/>
        <v>1.7670849946393897E-3</v>
      </c>
      <c r="AM1052" s="22">
        <f t="shared" si="367"/>
        <v>1.7895889596995487E-3</v>
      </c>
      <c r="AN1052" s="22">
        <f t="shared" si="367"/>
        <v>1.8128137335785841E-3</v>
      </c>
      <c r="AO1052" s="22">
        <f t="shared" si="367"/>
        <v>1.8349988560888326E-3</v>
      </c>
      <c r="AP1052" s="22">
        <f t="shared" si="367"/>
        <v>1.857957201113231E-3</v>
      </c>
      <c r="AQ1052" s="22">
        <f t="shared" si="367"/>
        <v>1.8817836235732238E-3</v>
      </c>
      <c r="AR1052" s="22">
        <f t="shared" si="367"/>
        <v>1.9065775397168506E-3</v>
      </c>
      <c r="AS1052" s="22">
        <f t="shared" si="367"/>
        <v>1.9308983868453378E-3</v>
      </c>
      <c r="AT1052" s="22">
        <f t="shared" si="367"/>
        <v>1.9339426267988137E-3</v>
      </c>
      <c r="AU1052" s="22">
        <f t="shared" si="367"/>
        <v>1.9337807695002651E-3</v>
      </c>
      <c r="AV1052" s="22">
        <f t="shared" si="367"/>
        <v>1.9346602662016887E-3</v>
      </c>
      <c r="AW1052" s="22">
        <f t="shared" si="367"/>
        <v>1.9346152659658724E-3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2.4326146272486006E-2</v>
      </c>
      <c r="T1053" s="94">
        <f>IF('Net zero activities &amp; levers'!$C$12="Off",Constants!$H66*'Activity data'!AM8*Constants!$H84*FracLEACHMM*MMLeachEF*NtoN2O*kgtoGg,Constants!$H66*'Net zero Activity data'!AM8*Constants!$H84*FracLEACHMM*MMLeachEF*NtoN2O*kgtoGg)</f>
        <v>2.4719682511105276E-2</v>
      </c>
      <c r="U1053" s="94">
        <f>IF('Net zero activities &amp; levers'!$C$12="Off",Constants!$H66*'Activity data'!AN8*Constants!$H84*FracLEACHMM*MMLeachEF*NtoN2O*kgtoGg,Constants!$H66*'Net zero Activity data'!AN8*Constants!$H84*FracLEACHMM*MMLeachEF*NtoN2O*kgtoGg)</f>
        <v>2.4804888552705066E-2</v>
      </c>
      <c r="V1053" s="94">
        <f>IF('Net zero activities &amp; levers'!$C$12="Off",Constants!$H66*'Activity data'!AO8*Constants!$H84*FracLEACHMM*MMLeachEF*NtoN2O*kgtoGg,Constants!$H66*'Net zero Activity data'!AO8*Constants!$H84*FracLEACHMM*MMLeachEF*NtoN2O*kgtoGg)</f>
        <v>2.4810305314720789E-2</v>
      </c>
      <c r="W1053" s="94">
        <f>IF('Net zero activities &amp; levers'!$C$12="Off",Constants!$H66*'Activity data'!AP8*Constants!$H84*FracLEACHMM*MMLeachEF*NtoN2O*kgtoGg,Constants!$H66*'Net zero Activity data'!AP8*Constants!$H84*FracLEACHMM*MMLeachEF*NtoN2O*kgtoGg)</f>
        <v>2.4873614574617241E-2</v>
      </c>
      <c r="X1053" s="94">
        <f>IF('Net zero activities &amp; levers'!$C$12="Off",Constants!$H66*'Activity data'!AQ8*Constants!$H84*FracLEACHMM*MMLeachEF*NtoN2O*kgtoGg,Constants!$H66*'Net zero Activity data'!AQ8*Constants!$H84*FracLEACHMM*MMLeachEF*NtoN2O*kgtoGg)</f>
        <v>2.5009250351463286E-2</v>
      </c>
      <c r="Y1053" s="94">
        <f>IF('Net zero activities &amp; levers'!$C$12="Off",Constants!$H66*'Activity data'!AR8*Constants!$H84*FracLEACHMM*MMLeachEF*NtoN2O*kgtoGg,Constants!$H66*'Net zero Activity data'!AR8*Constants!$H84*FracLEACHMM*MMLeachEF*NtoN2O*kgtoGg)</f>
        <v>2.5175807053254621E-2</v>
      </c>
      <c r="Z1053" s="94">
        <f>IF('Net zero activities &amp; levers'!$C$12="Off",Constants!$H66*'Activity data'!AS8*Constants!$H84*FracLEACHMM*MMLeachEF*NtoN2O*kgtoGg,Constants!$H66*'Net zero Activity data'!AS8*Constants!$H84*FracLEACHMM*MMLeachEF*NtoN2O*kgtoGg)</f>
        <v>2.5387615978890679E-2</v>
      </c>
      <c r="AA1053" s="94">
        <f>IF('Net zero activities &amp; levers'!$C$12="Off",Constants!$H66*'Activity data'!AT8*Constants!$H84*FracLEACHMM*MMLeachEF*NtoN2O*kgtoGg,Constants!$H66*'Net zero Activity data'!AT8*Constants!$H84*FracLEACHMM*MMLeachEF*NtoN2O*kgtoGg)</f>
        <v>2.5579924638639819E-2</v>
      </c>
      <c r="AB1053" s="94">
        <f>IF('Net zero activities &amp; levers'!$C$12="Off",Constants!$H66*'Activity data'!AU8*Constants!$H84*FracLEACHMM*MMLeachEF*NtoN2O*kgtoGg,Constants!$H66*'Net zero Activity data'!AU8*Constants!$H84*FracLEACHMM*MMLeachEF*NtoN2O*kgtoGg)</f>
        <v>2.5812044491660791E-2</v>
      </c>
      <c r="AC1053" s="94">
        <f>IF('Net zero activities &amp; levers'!$C$12="Off",Constants!$H66*'Activity data'!AV8*Constants!$H84*FracLEACHMM*MMLeachEF*NtoN2O*kgtoGg,Constants!$H66*'Net zero Activity data'!AV8*Constants!$H84*FracLEACHMM*MMLeachEF*NtoN2O*kgtoGg)</f>
        <v>2.6029729543249839E-2</v>
      </c>
      <c r="AD1053" s="94">
        <f>IF('Net zero activities &amp; levers'!$C$12="Off",Constants!$H66*'Activity data'!AW8*Constants!$H84*FracLEACHMM*MMLeachEF*NtoN2O*kgtoGg,Constants!$H66*'Net zero Activity data'!AW8*Constants!$H84*FracLEACHMM*MMLeachEF*NtoN2O*kgtoGg)</f>
        <v>2.6139909768395555E-2</v>
      </c>
      <c r="AE1053" s="94">
        <f>IF('Net zero activities &amp; levers'!$C$12="Off",Constants!$H66*'Activity data'!AX8*Constants!$H84*FracLEACHMM*MMLeachEF*NtoN2O*kgtoGg,Constants!$H66*'Net zero Activity data'!AX8*Constants!$H84*FracLEACHMM*MMLeachEF*NtoN2O*kgtoGg)</f>
        <v>2.6268696019659202E-2</v>
      </c>
      <c r="AF1053" s="94">
        <f>IF('Net zero activities &amp; levers'!$C$12="Off",Constants!$H66*'Activity data'!AY8*Constants!$H84*FracLEACHMM*MMLeachEF*NtoN2O*kgtoGg,Constants!$H66*'Net zero Activity data'!AY8*Constants!$H84*FracLEACHMM*MMLeachEF*NtoN2O*kgtoGg)</f>
        <v>2.6409750967930613E-2</v>
      </c>
      <c r="AG1053" s="94">
        <f>IF('Net zero activities &amp; levers'!$C$12="Off",Constants!$H66*'Activity data'!AZ8*Constants!$H84*FracLEACHMM*MMLeachEF*NtoN2O*kgtoGg,Constants!$H66*'Net zero Activity data'!AZ8*Constants!$H84*FracLEACHMM*MMLeachEF*NtoN2O*kgtoGg)</f>
        <v>2.6632198128116152E-2</v>
      </c>
      <c r="AH1053" s="94">
        <f>IF('Net zero activities &amp; levers'!$C$12="Off",Constants!$H66*'Activity data'!BA8*Constants!$H84*FracLEACHMM*MMLeachEF*NtoN2O*kgtoGg,Constants!$H66*'Net zero Activity data'!BA8*Constants!$H84*FracLEACHMM*MMLeachEF*NtoN2O*kgtoGg)</f>
        <v>2.6774655174303719E-2</v>
      </c>
      <c r="AI1053" s="94">
        <f>IF('Net zero activities &amp; levers'!$C$12="Off",Constants!$H66*'Activity data'!BB8*Constants!$H84*FracLEACHMM*MMLeachEF*NtoN2O*kgtoGg,Constants!$H66*'Net zero Activity data'!BB8*Constants!$H84*FracLEACHMM*MMLeachEF*NtoN2O*kgtoGg)</f>
        <v>2.6946467750578729E-2</v>
      </c>
      <c r="AJ1053" s="94">
        <f>IF('Net zero activities &amp; levers'!$C$12="Off",Constants!$H66*'Activity data'!BC8*Constants!$H84*FracLEACHMM*MMLeachEF*NtoN2O*kgtoGg,Constants!$H66*'Net zero Activity data'!BC8*Constants!$H84*FracLEACHMM*MMLeachEF*NtoN2O*kgtoGg)</f>
        <v>2.7162807452897782E-2</v>
      </c>
      <c r="AK1053" s="94">
        <f>IF('Net zero activities &amp; levers'!$C$12="Off",Constants!$H66*'Activity data'!BD8*Constants!$H84*FracLEACHMM*MMLeachEF*NtoN2O*kgtoGg,Constants!$H66*'Net zero Activity data'!BD8*Constants!$H84*FracLEACHMM*MMLeachEF*NtoN2O*kgtoGg)</f>
        <v>2.728681241968306E-2</v>
      </c>
      <c r="AL1053" s="94">
        <f>IF('Net zero activities &amp; levers'!$C$12="Off",Constants!$H66*'Activity data'!BE8*Constants!$H84*FracLEACHMM*MMLeachEF*NtoN2O*kgtoGg,Constants!$H66*'Net zero Activity data'!BE8*Constants!$H84*FracLEACHMM*MMLeachEF*NtoN2O*kgtoGg)</f>
        <v>2.7387608403651693E-2</v>
      </c>
      <c r="AM1053" s="94">
        <f>IF('Net zero activities &amp; levers'!$C$12="Off",Constants!$H66*'Activity data'!BF8*Constants!$H84*FracLEACHMM*MMLeachEF*NtoN2O*kgtoGg,Constants!$H66*'Net zero Activity data'!BF8*Constants!$H84*FracLEACHMM*MMLeachEF*NtoN2O*kgtoGg)</f>
        <v>2.7467383696194121E-2</v>
      </c>
      <c r="AN1053" s="94">
        <f>IF('Net zero activities &amp; levers'!$C$12="Off",Constants!$H66*'Activity data'!BG8*Constants!$H84*FracLEACHMM*MMLeachEF*NtoN2O*kgtoGg,Constants!$H66*'Net zero Activity data'!BG8*Constants!$H84*FracLEACHMM*MMLeachEF*NtoN2O*kgtoGg)</f>
        <v>2.7704390405920095E-2</v>
      </c>
      <c r="AO1053" s="94">
        <f>IF('Net zero activities &amp; levers'!$C$12="Off",Constants!$H66*'Activity data'!BH8*Constants!$H84*FracLEACHMM*MMLeachEF*NtoN2O*kgtoGg,Constants!$H66*'Net zero Activity data'!BH8*Constants!$H84*FracLEACHMM*MMLeachEF*NtoN2O*kgtoGg)</f>
        <v>2.7877142450777315E-2</v>
      </c>
      <c r="AP1053" s="94">
        <f>IF('Net zero activities &amp; levers'!$C$12="Off",Constants!$H66*'Activity data'!BI8*Constants!$H84*FracLEACHMM*MMLeachEF*NtoN2O*kgtoGg,Constants!$H66*'Net zero Activity data'!BI8*Constants!$H84*FracLEACHMM*MMLeachEF*NtoN2O*kgtoGg)</f>
        <v>2.8049356420307696E-2</v>
      </c>
      <c r="AQ1053" s="94">
        <f>IF('Net zero activities &amp; levers'!$C$12="Off",Constants!$H66*'Activity data'!BJ8*Constants!$H84*FracLEACHMM*MMLeachEF*NtoN2O*kgtoGg,Constants!$H66*'Net zero Activity data'!BJ8*Constants!$H84*FracLEACHMM*MMLeachEF*NtoN2O*kgtoGg)</f>
        <v>2.8223113930483747E-2</v>
      </c>
      <c r="AR1053" s="94">
        <f>IF('Net zero activities &amp; levers'!$C$12="Off",Constants!$H66*'Activity data'!BK8*Constants!$H84*FracLEACHMM*MMLeachEF*NtoN2O*kgtoGg,Constants!$H66*'Net zero Activity data'!BK8*Constants!$H84*FracLEACHMM*MMLeachEF*NtoN2O*kgtoGg)</f>
        <v>2.8400392128102938E-2</v>
      </c>
      <c r="AS1053" s="94">
        <f>IF('Net zero activities &amp; levers'!$C$12="Off",Constants!$H66*'Activity data'!BL8*Constants!$H84*FracLEACHMM*MMLeachEF*NtoN2O*kgtoGg,Constants!$H66*'Net zero Activity data'!BL8*Constants!$H84*FracLEACHMM*MMLeachEF*NtoN2O*kgtoGg)</f>
        <v>2.8557261075783606E-2</v>
      </c>
      <c r="AT1053" s="94">
        <f>IF('Net zero activities &amp; levers'!$C$12="Off",Constants!$H66*'Activity data'!BM8*Constants!$H84*FracLEACHMM*MMLeachEF*NtoN2O*kgtoGg,Constants!$H66*'Net zero Activity data'!BM8*Constants!$H84*FracLEACHMM*MMLeachEF*NtoN2O*kgtoGg)</f>
        <v>2.8030707072407922E-2</v>
      </c>
      <c r="AU1053" s="94">
        <f>IF('Net zero activities &amp; levers'!$C$12="Off",Constants!$H66*'Activity data'!BN8*Constants!$H84*FracLEACHMM*MMLeachEF*NtoN2O*kgtoGg,Constants!$H66*'Net zero Activity data'!BN8*Constants!$H84*FracLEACHMM*MMLeachEF*NtoN2O*kgtoGg)</f>
        <v>2.7408666306928953E-2</v>
      </c>
      <c r="AV1053" s="94">
        <f>IF('Net zero activities &amp; levers'!$C$12="Off",Constants!$H66*'Activity data'!BO8*Constants!$H84*FracLEACHMM*MMLeachEF*NtoN2O*kgtoGg,Constants!$H66*'Net zero Activity data'!BO8*Constants!$H84*FracLEACHMM*MMLeachEF*NtoN2O*kgtoGg)</f>
        <v>2.6822770311221343E-2</v>
      </c>
      <c r="AW1053" s="94">
        <f>IF('Net zero activities &amp; levers'!$C$12="Off",Constants!$H66*'Activity data'!BP8*Constants!$H84*FracLEACHMM*MMLeachEF*NtoN2O*kgtoGg,Constants!$H66*'Net zero Activity data'!BP8*Constants!$H84*FracLEACHMM*MMLeachEF*NtoN2O*kgtoGg)</f>
        <v>2.6214324867287923E-2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3.2292189791538868E-2</v>
      </c>
      <c r="T1054" s="94">
        <f>IF('Net zero activities &amp; levers'!$C$12="Off",Constants!$H67*'Activity data'!AM9*Constants!$H85*FracLEACHMM*MMLeachEF*NtoN2O*kgtoGg,Constants!$H67*'Net zero Activity data'!AM9*Constants!$H85*FracLEACHMM*MMLeachEF*NtoN2O*kgtoGg)</f>
        <v>3.2814596701576867E-2</v>
      </c>
      <c r="U1054" s="94">
        <f>IF('Net zero activities &amp; levers'!$C$12="Off",Constants!$H67*'Activity data'!AN9*Constants!$H85*FracLEACHMM*MMLeachEF*NtoN2O*kgtoGg,Constants!$H67*'Net zero Activity data'!AN9*Constants!$H85*FracLEACHMM*MMLeachEF*NtoN2O*kgtoGg)</f>
        <v>3.2927705026911488E-2</v>
      </c>
      <c r="V1054" s="94">
        <f>IF('Net zero activities &amp; levers'!$C$12="Off",Constants!$H67*'Activity data'!AO9*Constants!$H85*FracLEACHMM*MMLeachEF*NtoN2O*kgtoGg,Constants!$H67*'Net zero Activity data'!AO9*Constants!$H85*FracLEACHMM*MMLeachEF*NtoN2O*kgtoGg)</f>
        <v>3.2934895607166517E-2</v>
      </c>
      <c r="W1054" s="94">
        <f>IF('Net zero activities &amp; levers'!$C$12="Off",Constants!$H67*'Activity data'!AP9*Constants!$H85*FracLEACHMM*MMLeachEF*NtoN2O*kgtoGg,Constants!$H67*'Net zero Activity data'!AP9*Constants!$H85*FracLEACHMM*MMLeachEF*NtoN2O*kgtoGg)</f>
        <v>3.301893664733941E-2</v>
      </c>
      <c r="X1054" s="94">
        <f>IF('Net zero activities &amp; levers'!$C$12="Off",Constants!$H67*'Activity data'!AQ9*Constants!$H85*FracLEACHMM*MMLeachEF*NtoN2O*kgtoGg,Constants!$H67*'Net zero Activity data'!AQ9*Constants!$H85*FracLEACHMM*MMLeachEF*NtoN2O*kgtoGg)</f>
        <v>3.3198988851226269E-2</v>
      </c>
      <c r="Y1054" s="94">
        <f>IF('Net zero activities &amp; levers'!$C$12="Off",Constants!$H67*'Activity data'!AR9*Constants!$H85*FracLEACHMM*MMLeachEF*NtoN2O*kgtoGg,Constants!$H67*'Net zero Activity data'!AR9*Constants!$H85*FracLEACHMM*MMLeachEF*NtoN2O*kgtoGg)</f>
        <v>3.3420087605013749E-2</v>
      </c>
      <c r="Z1054" s="94">
        <f>IF('Net zero activities &amp; levers'!$C$12="Off",Constants!$H67*'Activity data'!AS9*Constants!$H85*FracLEACHMM*MMLeachEF*NtoN2O*kgtoGg,Constants!$H67*'Net zero Activity data'!AS9*Constants!$H85*FracLEACHMM*MMLeachEF*NtoN2O*kgtoGg)</f>
        <v>3.3701257254721798E-2</v>
      </c>
      <c r="AA1054" s="94">
        <f>IF('Net zero activities &amp; levers'!$C$12="Off",Constants!$H67*'Activity data'!AT9*Constants!$H85*FracLEACHMM*MMLeachEF*NtoN2O*kgtoGg,Constants!$H67*'Net zero Activity data'!AT9*Constants!$H85*FracLEACHMM*MMLeachEF*NtoN2O*kgtoGg)</f>
        <v>3.3956540918217613E-2</v>
      </c>
      <c r="AB1054" s="94">
        <f>IF('Net zero activities &amp; levers'!$C$12="Off",Constants!$H67*'Activity data'!AU9*Constants!$H85*FracLEACHMM*MMLeachEF*NtoN2O*kgtoGg,Constants!$H67*'Net zero Activity data'!AU9*Constants!$H85*FracLEACHMM*MMLeachEF*NtoN2O*kgtoGg)</f>
        <v>3.4264672681636937E-2</v>
      </c>
      <c r="AC1054" s="94">
        <f>IF('Net zero activities &amp; levers'!$C$12="Off",Constants!$H67*'Activity data'!AV9*Constants!$H85*FracLEACHMM*MMLeachEF*NtoN2O*kgtoGg,Constants!$H67*'Net zero Activity data'!AV9*Constants!$H85*FracLEACHMM*MMLeachEF*NtoN2O*kgtoGg)</f>
        <v>3.4553642702697993E-2</v>
      </c>
      <c r="AD1054" s="94">
        <f>IF('Net zero activities &amp; levers'!$C$12="Off",Constants!$H67*'Activity data'!AW9*Constants!$H85*FracLEACHMM*MMLeachEF*NtoN2O*kgtoGg,Constants!$H67*'Net zero Activity data'!AW9*Constants!$H85*FracLEACHMM*MMLeachEF*NtoN2O*kgtoGg)</f>
        <v>3.4699903466808589E-2</v>
      </c>
      <c r="AE1054" s="94">
        <f>IF('Net zero activities &amp; levers'!$C$12="Off",Constants!$H67*'Activity data'!AX9*Constants!$H85*FracLEACHMM*MMLeachEF*NtoN2O*kgtoGg,Constants!$H67*'Net zero Activity data'!AX9*Constants!$H85*FracLEACHMM*MMLeachEF*NtoN2O*kgtoGg)</f>
        <v>3.4870863142120991E-2</v>
      </c>
      <c r="AF1054" s="94">
        <f>IF('Net zero activities &amp; levers'!$C$12="Off",Constants!$H67*'Activity data'!AY9*Constants!$H85*FracLEACHMM*MMLeachEF*NtoN2O*kgtoGg,Constants!$H67*'Net zero Activity data'!AY9*Constants!$H85*FracLEACHMM*MMLeachEF*NtoN2O*kgtoGg)</f>
        <v>3.5058109124677959E-2</v>
      </c>
      <c r="AG1054" s="94">
        <f>IF('Net zero activities &amp; levers'!$C$12="Off",Constants!$H67*'Activity data'!AZ9*Constants!$H85*FracLEACHMM*MMLeachEF*NtoN2O*kgtoGg,Constants!$H67*'Net zero Activity data'!AZ9*Constants!$H85*FracLEACHMM*MMLeachEF*NtoN2O*kgtoGg)</f>
        <v>3.5353400694285303E-2</v>
      </c>
      <c r="AH1054" s="94">
        <f>IF('Net zero activities &amp; levers'!$C$12="Off",Constants!$H67*'Activity data'!BA9*Constants!$H85*FracLEACHMM*MMLeachEF*NtoN2O*kgtoGg,Constants!$H67*'Net zero Activity data'!BA9*Constants!$H85*FracLEACHMM*MMLeachEF*NtoN2O*kgtoGg)</f>
        <v>3.5542507917480544E-2</v>
      </c>
      <c r="AI1054" s="94">
        <f>IF('Net zero activities &amp; levers'!$C$12="Off",Constants!$H67*'Activity data'!BB9*Constants!$H85*FracLEACHMM*MMLeachEF*NtoN2O*kgtoGg,Constants!$H67*'Net zero Activity data'!BB9*Constants!$H85*FracLEACHMM*MMLeachEF*NtoN2O*kgtoGg)</f>
        <v>3.5770583678412772E-2</v>
      </c>
      <c r="AJ1054" s="94">
        <f>IF('Net zero activities &amp; levers'!$C$12="Off",Constants!$H67*'Activity data'!BC9*Constants!$H85*FracLEACHMM*MMLeachEF*NtoN2O*kgtoGg,Constants!$H67*'Net zero Activity data'!BC9*Constants!$H85*FracLEACHMM*MMLeachEF*NtoN2O*kgtoGg)</f>
        <v>3.6057767790868493E-2</v>
      </c>
      <c r="AK1054" s="94">
        <f>IF('Net zero activities &amp; levers'!$C$12="Off",Constants!$H67*'Activity data'!BD9*Constants!$H85*FracLEACHMM*MMLeachEF*NtoN2O*kgtoGg,Constants!$H67*'Net zero Activity data'!BD9*Constants!$H85*FracLEACHMM*MMLeachEF*NtoN2O*kgtoGg)</f>
        <v>3.6222380462257911E-2</v>
      </c>
      <c r="AL1054" s="94">
        <f>IF('Net zero activities &amp; levers'!$C$12="Off",Constants!$H67*'Activity data'!BE9*Constants!$H85*FracLEACHMM*MMLeachEF*NtoN2O*kgtoGg,Constants!$H67*'Net zero Activity data'!BE9*Constants!$H85*FracLEACHMM*MMLeachEF*NtoN2O*kgtoGg)</f>
        <v>3.6356183943009879E-2</v>
      </c>
      <c r="AM1054" s="94">
        <f>IF('Net zero activities &amp; levers'!$C$12="Off",Constants!$H67*'Activity data'!BF9*Constants!$H85*FracLEACHMM*MMLeachEF*NtoN2O*kgtoGg,Constants!$H67*'Net zero Activity data'!BF9*Constants!$H85*FracLEACHMM*MMLeachEF*NtoN2O*kgtoGg)</f>
        <v>3.6462083120734116E-2</v>
      </c>
      <c r="AN1054" s="94">
        <f>IF('Net zero activities &amp; levers'!$C$12="Off",Constants!$H67*'Activity data'!BG9*Constants!$H85*FracLEACHMM*MMLeachEF*NtoN2O*kgtoGg,Constants!$H67*'Net zero Activity data'!BG9*Constants!$H85*FracLEACHMM*MMLeachEF*NtoN2O*kgtoGg)</f>
        <v>3.6776702031868239E-2</v>
      </c>
      <c r="AO1054" s="94">
        <f>IF('Net zero activities &amp; levers'!$C$12="Off",Constants!$H67*'Activity data'!BH9*Constants!$H85*FracLEACHMM*MMLeachEF*NtoN2O*kgtoGg,Constants!$H67*'Net zero Activity data'!BH9*Constants!$H85*FracLEACHMM*MMLeachEF*NtoN2O*kgtoGg)</f>
        <v>3.7006024907629914E-2</v>
      </c>
      <c r="AP1054" s="94">
        <f>IF('Net zero activities &amp; levers'!$C$12="Off",Constants!$H67*'Activity data'!BI9*Constants!$H85*FracLEACHMM*MMLeachEF*NtoN2O*kgtoGg,Constants!$H67*'Net zero Activity data'!BI9*Constants!$H85*FracLEACHMM*MMLeachEF*NtoN2O*kgtoGg)</f>
        <v>3.7234633505413423E-2</v>
      </c>
      <c r="AQ1054" s="94">
        <f>IF('Net zero activities &amp; levers'!$C$12="Off",Constants!$H67*'Activity data'!BJ9*Constants!$H85*FracLEACHMM*MMLeachEF*NtoN2O*kgtoGg,Constants!$H67*'Net zero Activity data'!BJ9*Constants!$H85*FracLEACHMM*MMLeachEF*NtoN2O*kgtoGg)</f>
        <v>3.7465291104585074E-2</v>
      </c>
      <c r="AR1054" s="94">
        <f>IF('Net zero activities &amp; levers'!$C$12="Off",Constants!$H67*'Activity data'!BK9*Constants!$H85*FracLEACHMM*MMLeachEF*NtoN2O*kgtoGg,Constants!$H67*'Net zero Activity data'!BK9*Constants!$H85*FracLEACHMM*MMLeachEF*NtoN2O*kgtoGg)</f>
        <v>3.7700622304985519E-2</v>
      </c>
      <c r="AS1054" s="94">
        <f>IF('Net zero activities &amp; levers'!$C$12="Off",Constants!$H67*'Activity data'!BL9*Constants!$H85*FracLEACHMM*MMLeachEF*NtoN2O*kgtoGg,Constants!$H67*'Net zero Activity data'!BL9*Constants!$H85*FracLEACHMM*MMLeachEF*NtoN2O*kgtoGg)</f>
        <v>3.7908860871594514E-2</v>
      </c>
      <c r="AT1054" s="94">
        <f>IF('Net zero activities &amp; levers'!$C$12="Off",Constants!$H67*'Activity data'!BM9*Constants!$H85*FracLEACHMM*MMLeachEF*NtoN2O*kgtoGg,Constants!$H67*'Net zero Activity data'!BM9*Constants!$H85*FracLEACHMM*MMLeachEF*NtoN2O*kgtoGg)</f>
        <v>3.7209877085916387E-2</v>
      </c>
      <c r="AU1054" s="94">
        <f>IF('Net zero activities &amp; levers'!$C$12="Off",Constants!$H67*'Activity data'!BN9*Constants!$H85*FracLEACHMM*MMLeachEF*NtoN2O*kgtoGg,Constants!$H67*'Net zero Activity data'!BN9*Constants!$H85*FracLEACHMM*MMLeachEF*NtoN2O*kgtoGg)</f>
        <v>3.638413764359294E-2</v>
      </c>
      <c r="AV1054" s="94">
        <f>IF('Net zero activities &amp; levers'!$C$12="Off",Constants!$H67*'Activity data'!BO9*Constants!$H85*FracLEACHMM*MMLeachEF*NtoN2O*kgtoGg,Constants!$H67*'Net zero Activity data'!BO9*Constants!$H85*FracLEACHMM*MMLeachEF*NtoN2O*kgtoGg)</f>
        <v>3.5606379239957436E-2</v>
      </c>
      <c r="AW1054" s="94">
        <f>IF('Net zero activities &amp; levers'!$C$12="Off",Constants!$H67*'Activity data'!BP9*Constants!$H85*FracLEACHMM*MMLeachEF*NtoN2O*kgtoGg,Constants!$H67*'Net zero Activity data'!BP9*Constants!$H85*FracLEACHMM*MMLeachEF*NtoN2O*kgtoGg)</f>
        <v>3.4798687156994086E-2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4.658322134603534E-2</v>
      </c>
      <c r="T1055" s="94">
        <f>IF('Net zero activities &amp; levers'!$C$12="Off",Constants!$H68*'Activity data'!AM10*Constants!$H86*FracLEACHMM*MMLeachEF*NtoN2O*kgtoGg,Constants!$H68*'Net zero Activity data'!AM10*Constants!$H86*FracLEACHMM*MMLeachEF*NtoN2O*kgtoGg)</f>
        <v>4.8477292963402488E-2</v>
      </c>
      <c r="U1055" s="94">
        <f>IF('Net zero activities &amp; levers'!$C$12="Off",Constants!$H68*'Activity data'!AN10*Constants!$H86*FracLEACHMM*MMLeachEF*NtoN2O*kgtoGg,Constants!$H68*'Net zero Activity data'!AN10*Constants!$H86*FracLEACHMM*MMLeachEF*NtoN2O*kgtoGg)</f>
        <v>4.9800269786029985E-2</v>
      </c>
      <c r="V1055" s="94">
        <f>IF('Net zero activities &amp; levers'!$C$12="Off",Constants!$H68*'Activity data'!AO10*Constants!$H86*FracLEACHMM*MMLeachEF*NtoN2O*kgtoGg,Constants!$H68*'Net zero Activity data'!AO10*Constants!$H86*FracLEACHMM*MMLeachEF*NtoN2O*kgtoGg)</f>
        <v>5.0979706840080755E-2</v>
      </c>
      <c r="W1055" s="94">
        <f>IF('Net zero activities &amp; levers'!$C$12="Off",Constants!$H68*'Activity data'!AP10*Constants!$H86*FracLEACHMM*MMLeachEF*NtoN2O*kgtoGg,Constants!$H68*'Net zero Activity data'!AP10*Constants!$H86*FracLEACHMM*MMLeachEF*NtoN2O*kgtoGg)</f>
        <v>5.2294708100792106E-2</v>
      </c>
      <c r="X1055" s="94">
        <f>IF('Net zero activities &amp; levers'!$C$12="Off",Constants!$H68*'Activity data'!AQ10*Constants!$H86*FracLEACHMM*MMLeachEF*NtoN2O*kgtoGg,Constants!$H68*'Net zero Activity data'!AQ10*Constants!$H86*FracLEACHMM*MMLeachEF*NtoN2O*kgtoGg)</f>
        <v>5.3785574634575874E-2</v>
      </c>
      <c r="Y1055" s="94">
        <f>IF('Net zero activities &amp; levers'!$C$12="Off",Constants!$H68*'Activity data'!AR10*Constants!$H86*FracLEACHMM*MMLeachEF*NtoN2O*kgtoGg,Constants!$H68*'Net zero Activity data'!AR10*Constants!$H86*FracLEACHMM*MMLeachEF*NtoN2O*kgtoGg)</f>
        <v>5.5372796844127228E-2</v>
      </c>
      <c r="Z1055" s="94">
        <f>IF('Net zero activities &amp; levers'!$C$12="Off",Constants!$H68*'Activity data'!AS10*Constants!$H86*FracLEACHMM*MMLeachEF*NtoN2O*kgtoGg,Constants!$H68*'Net zero Activity data'!AS10*Constants!$H86*FracLEACHMM*MMLeachEF*NtoN2O*kgtoGg)</f>
        <v>5.7094288276551178E-2</v>
      </c>
      <c r="AA1055" s="94">
        <f>IF('Net zero activities &amp; levers'!$C$12="Off",Constants!$H68*'Activity data'!AT10*Constants!$H86*FracLEACHMM*MMLeachEF*NtoN2O*kgtoGg,Constants!$H68*'Net zero Activity data'!AT10*Constants!$H86*FracLEACHMM*MMLeachEF*NtoN2O*kgtoGg)</f>
        <v>5.8809148924753772E-2</v>
      </c>
      <c r="AB1055" s="94">
        <f>IF('Net zero activities &amp; levers'!$C$12="Off",Constants!$H68*'Activity data'!AU10*Constants!$H86*FracLEACHMM*MMLeachEF*NtoN2O*kgtoGg,Constants!$H68*'Net zero Activity data'!AU10*Constants!$H86*FracLEACHMM*MMLeachEF*NtoN2O*kgtoGg)</f>
        <v>6.0655049729337523E-2</v>
      </c>
      <c r="AC1055" s="94">
        <f>IF('Net zero activities &amp; levers'!$C$12="Off",Constants!$H68*'Activity data'!AV10*Constants!$H86*FracLEACHMM*MMLeachEF*NtoN2O*kgtoGg,Constants!$H68*'Net zero Activity data'!AV10*Constants!$H86*FracLEACHMM*MMLeachEF*NtoN2O*kgtoGg)</f>
        <v>6.2509130832859652E-2</v>
      </c>
      <c r="AD1055" s="94">
        <f>IF('Net zero activities &amp; levers'!$C$12="Off",Constants!$H68*'Activity data'!AW10*Constants!$H86*FracLEACHMM*MMLeachEF*NtoN2O*kgtoGg,Constants!$H68*'Net zero Activity data'!AW10*Constants!$H86*FracLEACHMM*MMLeachEF*NtoN2O*kgtoGg)</f>
        <v>6.4855470026696657E-2</v>
      </c>
      <c r="AE1055" s="94">
        <f>IF('Net zero activities &amp; levers'!$C$12="Off",Constants!$H68*'Activity data'!AX10*Constants!$H86*FracLEACHMM*MMLeachEF*NtoN2O*kgtoGg,Constants!$H68*'Net zero Activity data'!AX10*Constants!$H86*FracLEACHMM*MMLeachEF*NtoN2O*kgtoGg)</f>
        <v>6.7340523385205991E-2</v>
      </c>
      <c r="AF1055" s="94">
        <f>IF('Net zero activities &amp; levers'!$C$12="Off",Constants!$H68*'Activity data'!AY10*Constants!$H86*FracLEACHMM*MMLeachEF*NtoN2O*kgtoGg,Constants!$H68*'Net zero Activity data'!AY10*Constants!$H86*FracLEACHMM*MMLeachEF*NtoN2O*kgtoGg)</f>
        <v>6.9957356681567343E-2</v>
      </c>
      <c r="AG1055" s="94">
        <f>IF('Net zero activities &amp; levers'!$C$12="Off",Constants!$H68*'Activity data'!AZ10*Constants!$H86*FracLEACHMM*MMLeachEF*NtoN2O*kgtoGg,Constants!$H68*'Net zero Activity data'!AZ10*Constants!$H86*FracLEACHMM*MMLeachEF*NtoN2O*kgtoGg)</f>
        <v>7.2904058396860913E-2</v>
      </c>
      <c r="AH1055" s="94">
        <f>IF('Net zero activities &amp; levers'!$C$12="Off",Constants!$H68*'Activity data'!BA10*Constants!$H86*FracLEACHMM*MMLeachEF*NtoN2O*kgtoGg,Constants!$H68*'Net zero Activity data'!BA10*Constants!$H86*FracLEACHMM*MMLeachEF*NtoN2O*kgtoGg)</f>
        <v>7.5752581985877379E-2</v>
      </c>
      <c r="AI1055" s="94">
        <f>IF('Net zero activities &amp; levers'!$C$12="Off",Constants!$H68*'Activity data'!BB10*Constants!$H86*FracLEACHMM*MMLeachEF*NtoN2O*kgtoGg,Constants!$H68*'Net zero Activity data'!BB10*Constants!$H86*FracLEACHMM*MMLeachEF*NtoN2O*kgtoGg)</f>
        <v>7.8807265702884891E-2</v>
      </c>
      <c r="AJ1055" s="94">
        <f>IF('Net zero activities &amp; levers'!$C$12="Off",Constants!$H68*'Activity data'!BC10*Constants!$H86*FracLEACHMM*MMLeachEF*NtoN2O*kgtoGg,Constants!$H68*'Net zero Activity data'!BC10*Constants!$H86*FracLEACHMM*MMLeachEF*NtoN2O*kgtoGg)</f>
        <v>8.2129788996604752E-2</v>
      </c>
      <c r="AK1055" s="94">
        <f>IF('Net zero activities &amp; levers'!$C$12="Off",Constants!$H68*'Activity data'!BD10*Constants!$H86*FracLEACHMM*MMLeachEF*NtoN2O*kgtoGg,Constants!$H68*'Net zero Activity data'!BD10*Constants!$H86*FracLEACHMM*MMLeachEF*NtoN2O*kgtoGg)</f>
        <v>8.5313963934599987E-2</v>
      </c>
      <c r="AL1055" s="94">
        <f>IF('Net zero activities &amp; levers'!$C$12="Off",Constants!$H68*'Activity data'!BE10*Constants!$H86*FracLEACHMM*MMLeachEF*NtoN2O*kgtoGg,Constants!$H68*'Net zero Activity data'!BE10*Constants!$H86*FracLEACHMM*MMLeachEF*NtoN2O*kgtoGg)</f>
        <v>8.8562789812527312E-2</v>
      </c>
      <c r="AM1055" s="94">
        <f>IF('Net zero activities &amp; levers'!$C$12="Off",Constants!$H68*'Activity data'!BF10*Constants!$H86*FracLEACHMM*MMLeachEF*NtoN2O*kgtoGg,Constants!$H68*'Net zero Activity data'!BF10*Constants!$H86*FracLEACHMM*MMLeachEF*NtoN2O*kgtoGg)</f>
        <v>9.1884461884288421E-2</v>
      </c>
      <c r="AN1055" s="94">
        <f>IF('Net zero activities &amp; levers'!$C$12="Off",Constants!$H68*'Activity data'!BG10*Constants!$H86*FracLEACHMM*MMLeachEF*NtoN2O*kgtoGg,Constants!$H68*'Net zero Activity data'!BG10*Constants!$H86*FracLEACHMM*MMLeachEF*NtoN2O*kgtoGg)</f>
        <v>9.5292213518659172E-2</v>
      </c>
      <c r="AO1055" s="94">
        <f>IF('Net zero activities &amp; levers'!$C$12="Off",Constants!$H68*'Activity data'!BH10*Constants!$H86*FracLEACHMM*MMLeachEF*NtoN2O*kgtoGg,Constants!$H68*'Net zero Activity data'!BH10*Constants!$H86*FracLEACHMM*MMLeachEF*NtoN2O*kgtoGg)</f>
        <v>9.8601222904247096E-2</v>
      </c>
      <c r="AP1055" s="94">
        <f>IF('Net zero activities &amp; levers'!$C$12="Off",Constants!$H68*'Activity data'!BI10*Constants!$H86*FracLEACHMM*MMLeachEF*NtoN2O*kgtoGg,Constants!$H68*'Net zero Activity data'!BI10*Constants!$H86*FracLEACHMM*MMLeachEF*NtoN2O*kgtoGg)</f>
        <v>0.10203020296966904</v>
      </c>
      <c r="AQ1055" s="94">
        <f>IF('Net zero activities &amp; levers'!$C$12="Off",Constants!$H68*'Activity data'!BJ10*Constants!$H86*FracLEACHMM*MMLeachEF*NtoN2O*kgtoGg,Constants!$H68*'Net zero Activity data'!BJ10*Constants!$H86*FracLEACHMM*MMLeachEF*NtoN2O*kgtoGg)</f>
        <v>0.10559285825913992</v>
      </c>
      <c r="AR1055" s="94">
        <f>IF('Net zero activities &amp; levers'!$C$12="Off",Constants!$H68*'Activity data'!BK10*Constants!$H86*FracLEACHMM*MMLeachEF*NtoN2O*kgtoGg,Constants!$H68*'Net zero Activity data'!BK10*Constants!$H86*FracLEACHMM*MMLeachEF*NtoN2O*kgtoGg)</f>
        <v>0.10930376323214244</v>
      </c>
      <c r="AS1055" s="94">
        <f>IF('Net zero activities &amp; levers'!$C$12="Off",Constants!$H68*'Activity data'!BL10*Constants!$H86*FracLEACHMM*MMLeachEF*NtoN2O*kgtoGg,Constants!$H68*'Net zero Activity data'!BL10*Constants!$H86*FracLEACHMM*MMLeachEF*NtoN2O*kgtoGg)</f>
        <v>0.11307624312320549</v>
      </c>
      <c r="AT1055" s="94">
        <f>IF('Net zero activities &amp; levers'!$C$12="Off",Constants!$H68*'Activity data'!BM10*Constants!$H86*FracLEACHMM*MMLeachEF*NtoN2O*kgtoGg,Constants!$H68*'Net zero Activity data'!BM10*Constants!$H86*FracLEACHMM*MMLeachEF*NtoN2O*kgtoGg)</f>
        <v>0.11420926971201571</v>
      </c>
      <c r="AU1055" s="94">
        <f>IF('Net zero activities &amp; levers'!$C$12="Off",Constants!$H68*'Activity data'!BN10*Constants!$H86*FracLEACHMM*MMLeachEF*NtoN2O*kgtoGg,Constants!$H68*'Net zero Activity data'!BN10*Constants!$H86*FracLEACHMM*MMLeachEF*NtoN2O*kgtoGg)</f>
        <v>0.11493221804264731</v>
      </c>
      <c r="AV1055" s="94">
        <f>IF('Net zero activities &amp; levers'!$C$12="Off",Constants!$H68*'Activity data'!BO10*Constants!$H86*FracLEACHMM*MMLeachEF*NtoN2O*kgtoGg,Constants!$H68*'Net zero Activity data'!BO10*Constants!$H86*FracLEACHMM*MMLeachEF*NtoN2O*kgtoGg)</f>
        <v>0.11577744845597114</v>
      </c>
      <c r="AW1055" s="94">
        <f>IF('Net zero activities &amp; levers'!$C$12="Off",Constants!$H68*'Activity data'!BP10*Constants!$H86*FracLEACHMM*MMLeachEF*NtoN2O*kgtoGg,Constants!$H68*'Net zero Activity data'!BP10*Constants!$H86*FracLEACHMM*MMLeachEF*NtoN2O*kgtoGg)</f>
        <v>0.11649606841020158</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4.4834674009708421E-3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4.4902281901868625E-3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4.4977717445606451E-3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4.5062724617498653E-3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4.5158243819921852E-3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4.5263954163858172E-3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4.5329090784802717E-3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4.540274138789469E-3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4.5483762313168882E-3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4.5572521014071426E-3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4.5668054007260237E-3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4.5731470408822963E-3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4.5801326497647904E-3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4.5877322216947127E-3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4.5960199877966715E-3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4.6047604402070664E-3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4.6102870762609908E-3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4.6163779652103722E-3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4.6228184967343159E-3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4.6296915255859983E-3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4.6369859895786895E-3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4.64121298151651E-3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4.6457352915736036E-3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4.6506425202623982E-3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4.6559285016434509E-3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4.6615880945937533E-3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4.6639995357318064E-3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4.6654993037774373E-3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4.6670933365282694E-3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4.6690113743532817E-3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4.6711347388246382E-3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3.7294379572076434E-3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3.735061717049736E-3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3.7413365966234681E-3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3.748407663392482E-3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3.7563531419094473E-3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3.7651463399833358E-3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3.7705645345374487E-3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3.7766909391742471E-3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3.7834304219678595E-3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3.7908135484316929E-3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3.7987601740921552E-3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3.8040352773536686E-3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3.8098460466959292E-3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3.816167522794504E-3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3.8230614525851868E-3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3.8303319359114249E-3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3.8349291024416679E-3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3.839995625828466E-3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3.8453529889097247E-3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3.8510701119281484E-3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3.8571377931353183E-3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3.8606538896668327E-3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3.8644156377231559E-3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3.8684975688046061E-3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3.8728945539592929E-3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3.8776023166981581E-3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3.8796082017214036E-3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3.8808557388118211E-3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3.8821816871714996E-3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3.8837771494394761E-3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3.8855434065231684E-3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5.6551377462609517E-4</v>
      </c>
      <c r="T1058" s="22">
        <f t="shared" si="369"/>
        <v>5.6714395573166209E-4</v>
      </c>
      <c r="U1058" s="22">
        <f t="shared" si="369"/>
        <v>5.6887686862630875E-4</v>
      </c>
      <c r="V1058" s="22">
        <f t="shared" si="369"/>
        <v>5.70748556021202E-4</v>
      </c>
      <c r="W1058" s="22">
        <f t="shared" si="369"/>
        <v>5.7277907570623104E-4</v>
      </c>
      <c r="X1058" s="22">
        <f t="shared" si="369"/>
        <v>5.7496410299635317E-4</v>
      </c>
      <c r="Y1058" s="22">
        <f t="shared" si="369"/>
        <v>5.7634650174520847E-4</v>
      </c>
      <c r="Z1058" s="22">
        <f t="shared" si="369"/>
        <v>5.778588851449119E-4</v>
      </c>
      <c r="AA1058" s="22">
        <f t="shared" si="369"/>
        <v>5.7948087139248633E-4</v>
      </c>
      <c r="AB1058" s="22">
        <f t="shared" si="369"/>
        <v>5.8122043698302531E-4</v>
      </c>
      <c r="AC1058" s="22">
        <f t="shared" si="369"/>
        <v>5.8306042829901945E-4</v>
      </c>
      <c r="AD1058" s="22">
        <f t="shared" si="369"/>
        <v>5.8427517423855597E-4</v>
      </c>
      <c r="AE1058" s="22">
        <f t="shared" si="369"/>
        <v>5.855886661405486E-4</v>
      </c>
      <c r="AF1058" s="22">
        <f t="shared" si="369"/>
        <v>5.8699590685750856E-4</v>
      </c>
      <c r="AG1058" s="22">
        <f t="shared" si="369"/>
        <v>5.8851121117600811E-4</v>
      </c>
      <c r="AH1058" s="22">
        <f t="shared" si="369"/>
        <v>5.9009130305960839E-4</v>
      </c>
      <c r="AI1058" s="22">
        <f t="shared" si="369"/>
        <v>5.9105849543839711E-4</v>
      </c>
      <c r="AJ1058" s="22">
        <f t="shared" si="369"/>
        <v>5.9211465623864896E-4</v>
      </c>
      <c r="AK1058" s="22">
        <f t="shared" si="369"/>
        <v>5.9322048281665535E-4</v>
      </c>
      <c r="AL1058" s="22">
        <f t="shared" si="369"/>
        <v>5.943916364223341E-4</v>
      </c>
      <c r="AM1058" s="22">
        <f t="shared" si="369"/>
        <v>5.9562637541074376E-4</v>
      </c>
      <c r="AN1058" s="22">
        <f t="shared" si="369"/>
        <v>5.9628541477046233E-4</v>
      </c>
      <c r="AO1058" s="22">
        <f t="shared" si="369"/>
        <v>5.9698767378140881E-4</v>
      </c>
      <c r="AP1058" s="22">
        <f t="shared" si="369"/>
        <v>5.9774978097855793E-4</v>
      </c>
      <c r="AQ1058" s="22">
        <f t="shared" si="369"/>
        <v>5.9857075928870904E-4</v>
      </c>
      <c r="AR1058" s="22">
        <f t="shared" si="369"/>
        <v>5.9944980092453194E-4</v>
      </c>
      <c r="AS1058" s="22">
        <f t="shared" si="369"/>
        <v>5.9972873110063782E-4</v>
      </c>
      <c r="AT1058" s="22">
        <f t="shared" si="369"/>
        <v>5.9983484710169005E-4</v>
      </c>
      <c r="AU1058" s="22">
        <f t="shared" si="369"/>
        <v>5.9995155093150771E-4</v>
      </c>
      <c r="AV1058" s="22">
        <f t="shared" si="369"/>
        <v>6.0012063876268575E-4</v>
      </c>
      <c r="AW1058" s="22">
        <f t="shared" si="369"/>
        <v>6.0032070337823901E-4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6.9740674224392082E-3</v>
      </c>
      <c r="T1059" s="22">
        <f t="shared" si="370"/>
        <v>6.9941712527102334E-3</v>
      </c>
      <c r="U1059" s="22">
        <f t="shared" si="370"/>
        <v>7.015541998935595E-3</v>
      </c>
      <c r="V1059" s="22">
        <f t="shared" si="370"/>
        <v>7.0386241494885945E-3</v>
      </c>
      <c r="W1059" s="22">
        <f t="shared" si="370"/>
        <v>7.0636650624094962E-3</v>
      </c>
      <c r="X1059" s="22">
        <f t="shared" si="370"/>
        <v>7.0906114045233672E-3</v>
      </c>
      <c r="Y1059" s="22">
        <f t="shared" si="370"/>
        <v>7.1076595163674806E-3</v>
      </c>
      <c r="Z1059" s="22">
        <f t="shared" si="370"/>
        <v>7.1263106337608332E-3</v>
      </c>
      <c r="AA1059" s="22">
        <f t="shared" si="370"/>
        <v>7.1463134028469317E-3</v>
      </c>
      <c r="AB1059" s="22">
        <f t="shared" si="370"/>
        <v>7.1677661919009109E-3</v>
      </c>
      <c r="AC1059" s="22">
        <f t="shared" si="370"/>
        <v>7.190457457914602E-3</v>
      </c>
      <c r="AD1059" s="22">
        <f t="shared" si="370"/>
        <v>7.2054380303844109E-3</v>
      </c>
      <c r="AE1059" s="22">
        <f t="shared" si="370"/>
        <v>7.2216363645264585E-3</v>
      </c>
      <c r="AF1059" s="22">
        <f t="shared" si="370"/>
        <v>7.2389908341787129E-3</v>
      </c>
      <c r="AG1059" s="22">
        <f t="shared" si="370"/>
        <v>7.2576779731254462E-3</v>
      </c>
      <c r="AH1059" s="22">
        <f t="shared" si="370"/>
        <v>7.2771640896876167E-3</v>
      </c>
      <c r="AI1059" s="22">
        <f t="shared" si="370"/>
        <v>7.2890917653036583E-3</v>
      </c>
      <c r="AJ1059" s="22">
        <f t="shared" si="370"/>
        <v>7.3021166233360963E-3</v>
      </c>
      <c r="AK1059" s="22">
        <f t="shared" si="370"/>
        <v>7.3157539730498832E-3</v>
      </c>
      <c r="AL1059" s="22">
        <f t="shared" si="370"/>
        <v>7.3301969531761211E-3</v>
      </c>
      <c r="AM1059" s="22">
        <f t="shared" si="370"/>
        <v>7.3454240852826322E-3</v>
      </c>
      <c r="AN1059" s="22">
        <f t="shared" si="370"/>
        <v>7.3535515352846359E-3</v>
      </c>
      <c r="AO1059" s="22">
        <f t="shared" si="370"/>
        <v>7.3622119816081485E-3</v>
      </c>
      <c r="AP1059" s="22">
        <f t="shared" si="370"/>
        <v>7.3716104918028092E-3</v>
      </c>
      <c r="AQ1059" s="22">
        <f t="shared" si="370"/>
        <v>7.381735016340059E-3</v>
      </c>
      <c r="AR1059" s="22">
        <f t="shared" si="370"/>
        <v>7.3925755933700573E-3</v>
      </c>
      <c r="AS1059" s="22">
        <f t="shared" si="370"/>
        <v>7.3960154350531382E-3</v>
      </c>
      <c r="AT1059" s="22">
        <f t="shared" si="370"/>
        <v>7.3973240860164633E-3</v>
      </c>
      <c r="AU1059" s="22">
        <f t="shared" si="370"/>
        <v>7.398763308921588E-3</v>
      </c>
      <c r="AV1059" s="22">
        <f t="shared" si="370"/>
        <v>7.4008485453700354E-3</v>
      </c>
      <c r="AW1059" s="22">
        <f t="shared" si="370"/>
        <v>7.4033157958249621E-3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2.2370479769761493E-2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2.2652669169822569E-2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2.2647993450451046E-2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2.2572077559412651E-2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2.2553948917531472E-2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2.2606634027210647E-2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2.2698789757917861E-2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2.2835575841867104E-2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2.2956436123149643E-2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2.3116483089115167E-2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2.3265119022562102E-2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2.3527276695971787E-2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2.381734974442971E-2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2.4130130080119053E-2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2.4532585732993741E-2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2.487128050078511E-2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2.5256472401608641E-2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2.5699290957954399E-2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2.6065754310786504E-2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2.6423295033292861E-2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2.6774175647535148E-2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2.7161414255537433E-2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2.7491879985149473E-2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2.7830436686531276E-2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2.8179573448323746E-2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2.8541747948828865E-2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2.8896415656934342E-2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2.8538906380664066E-2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2.808026850742049E-2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2.7659245008239828E-2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2.7213154255926415E-2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3.3433783927335737E-3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3.3855529885640102E-3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3.384854179272563E-3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3.373508175415017E-3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3.3707987605889182E-3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3.3786728097435653E-3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3.3924459376328273E-3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3.4128892916515784E-3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3.4309524560154447E-3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3.4548722634285601E-3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3.4770866358240062E-3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3.5162673914353377E-3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3.559620237351476E-3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3.6063667991945198E-3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3.666515778908112E-3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3.7171353802765302E-3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3.7747042072093407E-3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3.8408856216638099E-3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3.8956553748473646E-3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3.94909159697819E-3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4.0015324331229962E-3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4.0594071505252174E-3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4.1087968816036395E-3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4.1593958482670692E-3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4.2115760570734882E-3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4.2657048201510082E-3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4.3187116561279031E-3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4.2652801337919573E-3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4.1967344445052847E-3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4.1338104087009003E-3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4.0671399484410843E-3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1.8052970746219633E-2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1.850436166002525E-2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1.8836623484615331E-2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1.9138928402002774E-2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1.9468960552124857E-2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1.9834790173673279E-2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2.0206972804064454E-2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2.0605747701772793E-2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2.1002232636567763E-2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2.1424414927955389E-2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2.1847223977334712E-2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2.2323491058644482E-2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2.282392474636296E-2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2.3346782397994606E-2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2.3931027893951708E-2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2.4491256263094945E-2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2.5077315242446396E-2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2.5710848417001532E-2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2.6312195276390133E-2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2.6921110455446824E-2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2.7539068115150368E-2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2.8181432685504049E-2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2.8800913616022064E-2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2.9439392972132689E-2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3.0099265306052614E-2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3.078305441298906E-2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3.1464150660826612E-2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3.1645863407685944E-2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3.1750203586920288E-2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3.1877129481164349E-2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3.1980228889720304E-2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6.8566960832673135E-2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7.1248735352205564E-2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7.2573420288775711E-2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7.3544823672643006E-2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7.4791838914074815E-2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7.6392939864671841E-2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7.8269404261791797E-2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8.0392052275686618E-2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8.2454597024909232E-2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8.4747486470209007E-2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8.7008691265650084E-2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8.9968760612606752E-2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9.312965504906047E-2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9.6470049557994084E-2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0.1003748591604556</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0.10398795351608238</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0.10798486841860308</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0.11239483281525456</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0.11643727389828454</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0.12050309482911964</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0.12460645633730935</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0.12905843855210175</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0.13324354190323748</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0.13756139527708947</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0.14203255797710121</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0.14667835696311388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0.15141451775652909</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0.15150267102676507</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0.15088462687533385</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0.1504823288349334</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0.14987126363079004</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72.769767958981859</v>
      </c>
      <c r="T1067" s="93">
        <f>IF('Net zero activities &amp; levers'!$C$14="Off",('Activity data'!AM5*EF!$H4)*kgtoGg,IF('Net zero activities &amp; levers'!$C$14="On",('Net zero Activity data'!AM5*EF!$H4)*kgtoGg,"ERROR"))</f>
        <v>73.543888852751451</v>
      </c>
      <c r="U1067" s="93">
        <f>IF('Net zero activities &amp; levers'!$C$14="Off",('Activity data'!AN5*EF!$H4)*kgtoGg,IF('Net zero activities &amp; levers'!$C$14="On",('Net zero Activity data'!AN5*EF!$H4)*kgtoGg,"ERROR"))</f>
        <v>74.043683063547846</v>
      </c>
      <c r="V1067" s="93">
        <f>IF('Net zero activities &amp; levers'!$C$14="Off",('Activity data'!AO5*EF!$H4)*kgtoGg,IF('Net zero activities &amp; levers'!$C$14="On",('Net zero Activity data'!AO5*EF!$H4)*kgtoGg,"ERROR"))</f>
        <v>74.481436003443747</v>
      </c>
      <c r="W1067" s="93">
        <f>IF('Net zero activities &amp; levers'!$C$14="Off",('Activity data'!AP5*EF!$H4)*kgtoGg,IF('Net zero activities &amp; levers'!$C$14="On",('Net zero Activity data'!AP5*EF!$H4)*kgtoGg,"ERROR"))</f>
        <v>74.991574369216195</v>
      </c>
      <c r="X1067" s="93">
        <f>IF('Net zero activities &amp; levers'!$C$14="Off",('Activity data'!AQ5*EF!$H4)*kgtoGg,IF('Net zero activities &amp; levers'!$C$14="On",('Net zero Activity data'!AQ5*EF!$H4)*kgtoGg,"ERROR"))</f>
        <v>75.591111186911832</v>
      </c>
      <c r="Y1067" s="93">
        <f>IF('Net zero activities &amp; levers'!$C$14="Off",('Activity data'!AR5*EF!$H4)*kgtoGg,IF('Net zero activities &amp; levers'!$C$14="On",('Net zero Activity data'!AR5*EF!$H4)*kgtoGg,"ERROR"))</f>
        <v>76.189952713230753</v>
      </c>
      <c r="Z1067" s="93">
        <f>IF('Net zero activities &amp; levers'!$C$14="Off",('Activity data'!AS5*EF!$H4)*kgtoGg,IF('Net zero activities &amp; levers'!$C$14="On",('Net zero Activity data'!AS5*EF!$H4)*kgtoGg,"ERROR"))</f>
        <v>76.854155334570819</v>
      </c>
      <c r="AA1067" s="93">
        <f>IF('Net zero activities &amp; levers'!$C$14="Off",('Activity data'!AT5*EF!$H4)*kgtoGg,IF('Net zero activities &amp; levers'!$C$14="On",('Net zero Activity data'!AT5*EF!$H4)*kgtoGg,"ERROR"))</f>
        <v>77.516709691698395</v>
      </c>
      <c r="AB1067" s="93">
        <f>IF('Net zero activities &amp; levers'!$C$14="Off",('Activity data'!AU5*EF!$H4)*kgtoGg,IF('Net zero activities &amp; levers'!$C$14="On",('Net zero Activity data'!AU5*EF!$H4)*kgtoGg,"ERROR"))</f>
        <v>78.240811869792225</v>
      </c>
      <c r="AC1067" s="93">
        <f>IF('Net zero activities &amp; levers'!$C$14="Off",('Activity data'!AV5*EF!$H4)*kgtoGg,IF('Net zero activities &amp; levers'!$C$14="On",('Net zero Activity data'!AV5*EF!$H4)*kgtoGg,"ERROR"))</f>
        <v>78.96883087694971</v>
      </c>
      <c r="AD1067" s="93">
        <f>IF('Net zero activities &amp; levers'!$C$14="Off",('Activity data'!AW5*EF!$H4)*kgtoGg,IF('Net zero activities &amp; levers'!$C$14="On",('Net zero Activity data'!AW5*EF!$H4)*kgtoGg,"ERROR"))</f>
        <v>79.802551809538244</v>
      </c>
      <c r="AE1067" s="93">
        <f>IF('Net zero activities &amp; levers'!$C$14="Off",('Activity data'!AX5*EF!$H4)*kgtoGg,IF('Net zero activities &amp; levers'!$C$14="On",('Net zero Activity data'!AX5*EF!$H4)*kgtoGg,"ERROR"))</f>
        <v>80.691208841556062</v>
      </c>
      <c r="AF1067" s="93">
        <f>IF('Net zero activities &amp; levers'!$C$14="Off",('Activity data'!AY5*EF!$H4)*kgtoGg,IF('Net zero activities &amp; levers'!$C$14="On",('Net zero Activity data'!AY5*EF!$H4)*kgtoGg,"ERROR"))</f>
        <v>81.630103012520337</v>
      </c>
      <c r="AG1067" s="93">
        <f>IF('Net zero activities &amp; levers'!$C$14="Off",('Activity data'!AZ5*EF!$H4)*kgtoGg,IF('Net zero activities &amp; levers'!$C$14="On",('Net zero Activity data'!AZ5*EF!$H4)*kgtoGg,"ERROR"))</f>
        <v>82.704962002858409</v>
      </c>
      <c r="AH1067" s="93">
        <f>IF('Net zero activities &amp; levers'!$C$14="Off",('Activity data'!BA5*EF!$H4)*kgtoGg,IF('Net zero activities &amp; levers'!$C$14="On",('Net zero Activity data'!BA5*EF!$H4)*kgtoGg,"ERROR"))</f>
        <v>83.725359034578119</v>
      </c>
      <c r="AI1067" s="93">
        <f>IF('Net zero activities &amp; levers'!$C$14="Off",('Activity data'!BB5*EF!$H4)*kgtoGg,IF('Net zero activities &amp; levers'!$C$14="On",('Net zero Activity data'!BB5*EF!$H4)*kgtoGg,"ERROR"))</f>
        <v>84.785864582058309</v>
      </c>
      <c r="AJ1067" s="93">
        <f>IF('Net zero activities &amp; levers'!$C$14="Off",('Activity data'!BC5*EF!$H4)*kgtoGg,IF('Net zero activities &amp; levers'!$C$14="On",('Net zero Activity data'!BC5*EF!$H4)*kgtoGg,"ERROR"))</f>
        <v>85.948870482008019</v>
      </c>
      <c r="AK1067" s="93">
        <f>IF('Net zero activities &amp; levers'!$C$14="Off",('Activity data'!BD5*EF!$H4)*kgtoGg,IF('Net zero activities &amp; levers'!$C$14="On",('Net zero Activity data'!BD5*EF!$H4)*kgtoGg,"ERROR"))</f>
        <v>87.039164058344866</v>
      </c>
      <c r="AL1067" s="93">
        <f>IF('Net zero activities &amp; levers'!$C$14="Off",('Activity data'!BE5*EF!$H4)*kgtoGg,IF('Net zero activities &amp; levers'!$C$14="On",('Net zero Activity data'!BE5*EF!$H4)*kgtoGg,"ERROR"))</f>
        <v>88.144062133133644</v>
      </c>
      <c r="AM1067" s="93">
        <f>IF('Net zero activities &amp; levers'!$C$14="Off",('Activity data'!BF5*EF!$H4)*kgtoGg,IF('Net zero activities &amp; levers'!$C$14="On",('Net zero Activity data'!BF5*EF!$H4)*kgtoGg,"ERROR"))</f>
        <v>89.266583630697085</v>
      </c>
      <c r="AN1067" s="93">
        <f>IF('Net zero activities &amp; levers'!$C$14="Off",('Activity data'!BG5*EF!$H4)*kgtoGg,IF('Net zero activities &amp; levers'!$C$14="On",('Net zero Activity data'!BG5*EF!$H4)*kgtoGg,"ERROR"))</f>
        <v>90.425059831916514</v>
      </c>
      <c r="AO1067" s="93">
        <f>IF('Net zero activities &amp; levers'!$C$14="Off",('Activity data'!BH5*EF!$H4)*kgtoGg,IF('Net zero activities &amp; levers'!$C$14="On",('Net zero Activity data'!BH5*EF!$H4)*kgtoGg,"ERROR"))</f>
        <v>91.531677127013609</v>
      </c>
      <c r="AP1067" s="93">
        <f>IF('Net zero activities &amp; levers'!$C$14="Off",('Activity data'!BI5*EF!$H4)*kgtoGg,IF('Net zero activities &amp; levers'!$C$14="On",('Net zero Activity data'!BI5*EF!$H4)*kgtoGg,"ERROR"))</f>
        <v>92.676863576133726</v>
      </c>
      <c r="AQ1067" s="93">
        <f>IF('Net zero activities &amp; levers'!$C$14="Off",('Activity data'!BJ5*EF!$H4)*kgtoGg,IF('Net zero activities &amp; levers'!$C$14="On",('Net zero Activity data'!BJ5*EF!$H4)*kgtoGg,"ERROR"))</f>
        <v>93.865350642740523</v>
      </c>
      <c r="AR1067" s="93">
        <f>IF('Net zero activities &amp; levers'!$C$14="Off",('Activity data'!BK5*EF!$H4)*kgtoGg,IF('Net zero activities &amp; levers'!$C$14="On",('Net zero Activity data'!BK5*EF!$H4)*kgtoGg,"ERROR"))</f>
        <v>95.102097314076246</v>
      </c>
      <c r="AS1067" s="93">
        <f>IF('Net zero activities &amp; levers'!$C$14="Off",('Activity data'!BL5*EF!$H4)*kgtoGg,IF('Net zero activities &amp; levers'!$C$14="On",('Net zero Activity data'!BL5*EF!$H4)*kgtoGg,"ERROR"))</f>
        <v>96.315246804297175</v>
      </c>
      <c r="AT1067" s="93">
        <f>IF('Net zero activities &amp; levers'!$C$14="Off",('Activity data'!BM5*EF!$H4)*kgtoGg,IF('Net zero activities &amp; levers'!$C$14="On",('Net zero Activity data'!BM5*EF!$H4)*kgtoGg,"ERROR"))</f>
        <v>96.467096701965559</v>
      </c>
      <c r="AU1067" s="93">
        <f>IF('Net zero activities &amp; levers'!$C$14="Off",('Activity data'!BN5*EF!$H4)*kgtoGg,IF('Net zero activities &amp; levers'!$C$14="On",('Net zero Activity data'!BN5*EF!$H4)*kgtoGg,"ERROR"))</f>
        <v>96.459023089307877</v>
      </c>
      <c r="AV1067" s="93">
        <f>IF('Net zero activities &amp; levers'!$C$14="Off",('Activity data'!BO5*EF!$H4)*kgtoGg,IF('Net zero activities &amp; levers'!$C$14="On",('Net zero Activity data'!BO5*EF!$H4)*kgtoGg,"ERROR"))</f>
        <v>96.502893311810624</v>
      </c>
      <c r="AW1067" s="93">
        <f>IF('Net zero activities &amp; levers'!$C$14="Off",('Activity data'!BP5*EF!$H4)*kgtoGg,IF('Net zero activities &amp; levers'!$C$14="On",('Net zero Activity data'!BP5*EF!$H4)*kgtoGg,"ERROR"))</f>
        <v>96.50064865261551</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58.202465092339359</v>
      </c>
      <c r="T1068" s="93">
        <f>IF('Net zero activities &amp; levers'!$C$14="Off",('Activity data'!AM6*EF!$H5)*kgtoGg,IF('Net zero activities &amp; levers'!$C$14="On",('Net zero Activity data'!AM6*EF!$H5)*kgtoGg,"ERROR"))</f>
        <v>58.821619798484242</v>
      </c>
      <c r="U1068" s="93">
        <f>IF('Net zero activities &amp; levers'!$C$14="Off",('Activity data'!AN6*EF!$H5)*kgtoGg,IF('Net zero activities &amp; levers'!$C$14="On",('Net zero Activity data'!AN6*EF!$H5)*kgtoGg,"ERROR"))</f>
        <v>59.221363482202278</v>
      </c>
      <c r="V1068" s="93">
        <f>IF('Net zero activities &amp; levers'!$C$14="Off",('Activity data'!AO6*EF!$H5)*kgtoGg,IF('Net zero activities &amp; levers'!$C$14="On",('Net zero Activity data'!AO6*EF!$H5)*kgtoGg,"ERROR"))</f>
        <v>59.571485530381985</v>
      </c>
      <c r="W1068" s="93">
        <f>IF('Net zero activities &amp; levers'!$C$14="Off",('Activity data'!AP6*EF!$H5)*kgtoGg,IF('Net zero activities &amp; levers'!$C$14="On",('Net zero Activity data'!AP6*EF!$H5)*kgtoGg,"ERROR"))</f>
        <v>59.979502640493855</v>
      </c>
      <c r="X1068" s="93">
        <f>IF('Net zero activities &amp; levers'!$C$14="Off",('Activity data'!AQ6*EF!$H5)*kgtoGg,IF('Net zero activities &amp; levers'!$C$14="On",('Net zero Activity data'!AQ6*EF!$H5)*kgtoGg,"ERROR"))</f>
        <v>60.459022112414807</v>
      </c>
      <c r="Y1068" s="93">
        <f>IF('Net zero activities &amp; levers'!$C$14="Off",('Activity data'!AR6*EF!$H5)*kgtoGg,IF('Net zero activities &amp; levers'!$C$14="On",('Net zero Activity data'!AR6*EF!$H5)*kgtoGg,"ERROR"))</f>
        <v>60.937985478782373</v>
      </c>
      <c r="Z1068" s="93">
        <f>IF('Net zero activities &amp; levers'!$C$14="Off",('Activity data'!AS6*EF!$H5)*kgtoGg,IF('Net zero activities &amp; levers'!$C$14="On",('Net zero Activity data'!AS6*EF!$H5)*kgtoGg,"ERROR"))</f>
        <v>61.469225730978522</v>
      </c>
      <c r="AA1068" s="93">
        <f>IF('Net zero activities &amp; levers'!$C$14="Off",('Activity data'!AT6*EF!$H5)*kgtoGg,IF('Net zero activities &amp; levers'!$C$14="On",('Net zero Activity data'!AT6*EF!$H5)*kgtoGg,"ERROR"))</f>
        <v>61.999147674171077</v>
      </c>
      <c r="AB1068" s="93">
        <f>IF('Net zero activities &amp; levers'!$C$14="Off",('Activity data'!AU6*EF!$H5)*kgtoGg,IF('Net zero activities &amp; levers'!$C$14="On",('Net zero Activity data'!AU6*EF!$H5)*kgtoGg,"ERROR"))</f>
        <v>62.578296583475691</v>
      </c>
      <c r="AC1068" s="93">
        <f>IF('Net zero activities &amp; levers'!$C$14="Off",('Activity data'!AV6*EF!$H5)*kgtoGg,IF('Net zero activities &amp; levers'!$C$14="On",('Net zero Activity data'!AV6*EF!$H5)*kgtoGg,"ERROR"))</f>
        <v>63.16057823750716</v>
      </c>
      <c r="AD1068" s="93">
        <f>IF('Net zero activities &amp; levers'!$C$14="Off",('Activity data'!AW6*EF!$H5)*kgtoGg,IF('Net zero activities &amp; levers'!$C$14="On",('Net zero Activity data'!AW6*EF!$H5)*kgtoGg,"ERROR"))</f>
        <v>63.827402041357807</v>
      </c>
      <c r="AE1068" s="93">
        <f>IF('Net zero activities &amp; levers'!$C$14="Off",('Activity data'!AX6*EF!$H5)*kgtoGg,IF('Net zero activities &amp; levers'!$C$14="On",('Net zero Activity data'!AX6*EF!$H5)*kgtoGg,"ERROR"))</f>
        <v>64.538164646980434</v>
      </c>
      <c r="AF1068" s="93">
        <f>IF('Net zero activities &amp; levers'!$C$14="Off",('Activity data'!AY6*EF!$H5)*kgtoGg,IF('Net zero activities &amp; levers'!$C$14="On",('Net zero Activity data'!AY6*EF!$H5)*kgtoGg,"ERROR"))</f>
        <v>65.289107747991153</v>
      </c>
      <c r="AG1068" s="93">
        <f>IF('Net zero activities &amp; levers'!$C$14="Off",('Activity data'!AZ6*EF!$H5)*kgtoGg,IF('Net zero activities &amp; levers'!$C$14="On",('Net zero Activity data'!AZ6*EF!$H5)*kgtoGg,"ERROR"))</f>
        <v>66.148797762388369</v>
      </c>
      <c r="AH1068" s="93">
        <f>IF('Net zero activities &amp; levers'!$C$14="Off",('Activity data'!BA6*EF!$H5)*kgtoGg,IF('Net zero activities &amp; levers'!$C$14="On",('Net zero Activity data'!BA6*EF!$H5)*kgtoGg,"ERROR"))</f>
        <v>66.964928200683417</v>
      </c>
      <c r="AI1068" s="93">
        <f>IF('Net zero activities &amp; levers'!$C$14="Off",('Activity data'!BB6*EF!$H5)*kgtoGg,IF('Net zero activities &amp; levers'!$C$14="On",('Net zero Activity data'!BB6*EF!$H5)*kgtoGg,"ERROR"))</f>
        <v>67.813138093866527</v>
      </c>
      <c r="AJ1068" s="93">
        <f>IF('Net zero activities &amp; levers'!$C$14="Off",('Activity data'!BC6*EF!$H5)*kgtoGg,IF('Net zero activities &amp; levers'!$C$14="On",('Net zero Activity data'!BC6*EF!$H5)*kgtoGg,"ERROR"))</f>
        <v>68.743329465813233</v>
      </c>
      <c r="AK1068" s="93">
        <f>IF('Net zero activities &amp; levers'!$C$14="Off",('Activity data'!BD6*EF!$H5)*kgtoGg,IF('Net zero activities &amp; levers'!$C$14="On",('Net zero Activity data'!BD6*EF!$H5)*kgtoGg,"ERROR"))</f>
        <v>69.615364317606563</v>
      </c>
      <c r="AL1068" s="93">
        <f>IF('Net zero activities &amp; levers'!$C$14="Off",('Activity data'!BE6*EF!$H5)*kgtoGg,IF('Net zero activities &amp; levers'!$C$14="On",('Net zero Activity data'!BE6*EF!$H5)*kgtoGg,"ERROR"))</f>
        <v>70.499080089034265</v>
      </c>
      <c r="AM1068" s="93">
        <f>IF('Net zero activities &amp; levers'!$C$14="Off",('Activity data'!BF6*EF!$H5)*kgtoGg,IF('Net zero activities &amp; levers'!$C$14="On",('Net zero Activity data'!BF6*EF!$H5)*kgtoGg,"ERROR"))</f>
        <v>71.39689136574691</v>
      </c>
      <c r="AN1068" s="93">
        <f>IF('Net zero activities &amp; levers'!$C$14="Off",('Activity data'!BG6*EF!$H5)*kgtoGg,IF('Net zero activities &amp; levers'!$C$14="On",('Net zero Activity data'!BG6*EF!$H5)*kgtoGg,"ERROR"))</f>
        <v>72.3234598096615</v>
      </c>
      <c r="AO1068" s="93">
        <f>IF('Net zero activities &amp; levers'!$C$14="Off",('Activity data'!BH6*EF!$H5)*kgtoGg,IF('Net zero activities &amp; levers'!$C$14="On",('Net zero Activity data'!BH6*EF!$H5)*kgtoGg,"ERROR"))</f>
        <v>73.208550641952925</v>
      </c>
      <c r="AP1068" s="93">
        <f>IF('Net zero activities &amp; levers'!$C$14="Off",('Activity data'!BI6*EF!$H5)*kgtoGg,IF('Net zero activities &amp; levers'!$C$14="On",('Net zero Activity data'!BI6*EF!$H5)*kgtoGg,"ERROR"))</f>
        <v>74.124489722131145</v>
      </c>
      <c r="AQ1068" s="93">
        <f>IF('Net zero activities &amp; levers'!$C$14="Off",('Activity data'!BJ6*EF!$H5)*kgtoGg,IF('Net zero activities &amp; levers'!$C$14="On",('Net zero Activity data'!BJ6*EF!$H5)*kgtoGg,"ERROR"))</f>
        <v>75.075061353002226</v>
      </c>
      <c r="AR1068" s="93">
        <f>IF('Net zero activities &amp; levers'!$C$14="Off",('Activity data'!BK6*EF!$H5)*kgtoGg,IF('Net zero activities &amp; levers'!$C$14="On",('Net zero Activity data'!BK6*EF!$H5)*kgtoGg,"ERROR"))</f>
        <v>76.064231814656821</v>
      </c>
      <c r="AS1068" s="93">
        <f>IF('Net zero activities &amp; levers'!$C$14="Off",('Activity data'!BL6*EF!$H5)*kgtoGg,IF('Net zero activities &amp; levers'!$C$14="On",('Net zero Activity data'!BL6*EF!$H5)*kgtoGg,"ERROR"))</f>
        <v>77.034528860212504</v>
      </c>
      <c r="AT1068" s="93">
        <f>IF('Net zero activities &amp; levers'!$C$14="Off",('Activity data'!BM6*EF!$H5)*kgtoGg,IF('Net zero activities &amp; levers'!$C$14="On",('Net zero Activity data'!BM6*EF!$H5)*kgtoGg,"ERROR"))</f>
        <v>77.155980922191077</v>
      </c>
      <c r="AU1068" s="93">
        <f>IF('Net zero activities &amp; levers'!$C$14="Off",('Activity data'!BN6*EF!$H5)*kgtoGg,IF('Net zero activities &amp; levers'!$C$14="On",('Net zero Activity data'!BN6*EF!$H5)*kgtoGg,"ERROR"))</f>
        <v>77.149523513131541</v>
      </c>
      <c r="AV1068" s="93">
        <f>IF('Net zero activities &amp; levers'!$C$14="Off",('Activity data'!BO6*EF!$H5)*kgtoGg,IF('Net zero activities &amp; levers'!$C$14="On",('Net zero Activity data'!BO6*EF!$H5)*kgtoGg,"ERROR"))</f>
        <v>77.18461164334586</v>
      </c>
      <c r="AW1068" s="93">
        <f>IF('Net zero activities &amp; levers'!$C$14="Off",('Activity data'!BP6*EF!$H5)*kgtoGg,IF('Net zero activities &amp; levers'!$C$14="On",('Net zero Activity data'!BP6*EF!$H5)*kgtoGg,"ERROR"))</f>
        <v>77.18281632776204</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26.315577355767893</v>
      </c>
      <c r="T1069" s="93">
        <f>IF('Net zero activities &amp; levers'!$C$14="Off",('Activity data'!AM7*EF!$H6)*kgtoGg,IF('Net zero activities &amp; levers'!$C$14="On",('Net zero Activity data'!AM7*EF!$H6)*kgtoGg,"ERROR"))</f>
        <v>26.595521058133311</v>
      </c>
      <c r="U1069" s="93">
        <f>IF('Net zero activities &amp; levers'!$C$14="Off",('Activity data'!AN7*EF!$H6)*kgtoGg,IF('Net zero activities &amp; levers'!$C$14="On",('Net zero Activity data'!AN7*EF!$H6)*kgtoGg,"ERROR"))</f>
        <v>26.776260582046472</v>
      </c>
      <c r="V1069" s="93">
        <f>IF('Net zero activities &amp; levers'!$C$14="Off",('Activity data'!AO7*EF!$H6)*kgtoGg,IF('Net zero activities &amp; levers'!$C$14="On",('Net zero Activity data'!AO7*EF!$H6)*kgtoGg,"ERROR"))</f>
        <v>26.934564252315681</v>
      </c>
      <c r="W1069" s="93">
        <f>IF('Net zero activities &amp; levers'!$C$14="Off",('Activity data'!AP7*EF!$H6)*kgtoGg,IF('Net zero activities &amp; levers'!$C$14="On",('Net zero Activity data'!AP7*EF!$H6)*kgtoGg,"ERROR"))</f>
        <v>27.119044511125868</v>
      </c>
      <c r="X1069" s="93">
        <f>IF('Net zero activities &amp; levers'!$C$14="Off",('Activity data'!AQ7*EF!$H6)*kgtoGg,IF('Net zero activities &amp; levers'!$C$14="On",('Net zero Activity data'!AQ7*EF!$H6)*kgtoGg,"ERROR"))</f>
        <v>27.335853743121671</v>
      </c>
      <c r="Y1069" s="93">
        <f>IF('Net zero activities &amp; levers'!$C$14="Off",('Activity data'!AR7*EF!$H6)*kgtoGg,IF('Net zero activities &amp; levers'!$C$14="On",('Net zero Activity data'!AR7*EF!$H6)*kgtoGg,"ERROR"))</f>
        <v>27.552411538366737</v>
      </c>
      <c r="Z1069" s="93">
        <f>IF('Net zero activities &amp; levers'!$C$14="Off",('Activity data'!AS7*EF!$H6)*kgtoGg,IF('Net zero activities &amp; levers'!$C$14="On",('Net zero Activity data'!AS7*EF!$H6)*kgtoGg,"ERROR"))</f>
        <v>27.792605728234577</v>
      </c>
      <c r="AA1069" s="93">
        <f>IF('Net zero activities &amp; levers'!$C$14="Off",('Activity data'!AT7*EF!$H6)*kgtoGg,IF('Net zero activities &amp; levers'!$C$14="On",('Net zero Activity data'!AT7*EF!$H6)*kgtoGg,"ERROR"))</f>
        <v>28.032203859799587</v>
      </c>
      <c r="AB1069" s="93">
        <f>IF('Net zero activities &amp; levers'!$C$14="Off",('Activity data'!AU7*EF!$H6)*kgtoGg,IF('Net zero activities &amp; levers'!$C$14="On",('Net zero Activity data'!AU7*EF!$H6)*kgtoGg,"ERROR"))</f>
        <v>28.294059399751969</v>
      </c>
      <c r="AC1069" s="93">
        <f>IF('Net zero activities &amp; levers'!$C$14="Off",('Activity data'!AV7*EF!$H6)*kgtoGg,IF('Net zero activities &amp; levers'!$C$14="On",('Net zero Activity data'!AV7*EF!$H6)*kgtoGg,"ERROR"))</f>
        <v>28.557331374318672</v>
      </c>
      <c r="AD1069" s="93">
        <f>IF('Net zero activities &amp; levers'!$C$14="Off",('Activity data'!AW7*EF!$H6)*kgtoGg,IF('Net zero activities &amp; levers'!$C$14="On",('Net zero Activity data'!AW7*EF!$H6)*kgtoGg,"ERROR"))</f>
        <v>28.858828112731018</v>
      </c>
      <c r="AE1069" s="93">
        <f>IF('Net zero activities &amp; levers'!$C$14="Off",('Activity data'!AX7*EF!$H6)*kgtoGg,IF('Net zero activities &amp; levers'!$C$14="On",('Net zero Activity data'!AX7*EF!$H6)*kgtoGg,"ERROR"))</f>
        <v>29.180191276648134</v>
      </c>
      <c r="AF1069" s="93">
        <f>IF('Net zero activities &amp; levers'!$C$14="Off",('Activity data'!AY7*EF!$H6)*kgtoGg,IF('Net zero activities &amp; levers'!$C$14="On",('Net zero Activity data'!AY7*EF!$H6)*kgtoGg,"ERROR"))</f>
        <v>29.519721590923922</v>
      </c>
      <c r="AG1069" s="93">
        <f>IF('Net zero activities &amp; levers'!$C$14="Off",('Activity data'!AZ7*EF!$H6)*kgtoGg,IF('Net zero activities &amp; levers'!$C$14="On",('Net zero Activity data'!AZ7*EF!$H6)*kgtoGg,"ERROR"))</f>
        <v>29.90842057540781</v>
      </c>
      <c r="AH1069" s="93">
        <f>IF('Net zero activities &amp; levers'!$C$14="Off",('Activity data'!BA7*EF!$H6)*kgtoGg,IF('Net zero activities &amp; levers'!$C$14="On",('Net zero Activity data'!BA7*EF!$H6)*kgtoGg,"ERROR"))</f>
        <v>30.277424596926085</v>
      </c>
      <c r="AI1069" s="93">
        <f>IF('Net zero activities &amp; levers'!$C$14="Off",('Activity data'!BB7*EF!$H6)*kgtoGg,IF('Net zero activities &amp; levers'!$C$14="On",('Net zero Activity data'!BB7*EF!$H6)*kgtoGg,"ERROR"))</f>
        <v>30.660932976211647</v>
      </c>
      <c r="AJ1069" s="93">
        <f>IF('Net zero activities &amp; levers'!$C$14="Off",('Activity data'!BC7*EF!$H6)*kgtoGg,IF('Net zero activities &amp; levers'!$C$14="On",('Net zero Activity data'!BC7*EF!$H6)*kgtoGg,"ERROR"))</f>
        <v>31.081508341280731</v>
      </c>
      <c r="AK1069" s="93">
        <f>IF('Net zero activities &amp; levers'!$C$14="Off",('Activity data'!BD7*EF!$H6)*kgtoGg,IF('Net zero activities &amp; levers'!$C$14="On",('Net zero Activity data'!BD7*EF!$H6)*kgtoGg,"ERROR"))</f>
        <v>31.475788902471496</v>
      </c>
      <c r="AL1069" s="93">
        <f>IF('Net zero activities &amp; levers'!$C$14="Off",('Activity data'!BE7*EF!$H6)*kgtoGg,IF('Net zero activities &amp; levers'!$C$14="On",('Net zero Activity data'!BE7*EF!$H6)*kgtoGg,"ERROR"))</f>
        <v>31.875350857564332</v>
      </c>
      <c r="AM1069" s="93">
        <f>IF('Net zero activities &amp; levers'!$C$14="Off",('Activity data'!BF7*EF!$H6)*kgtoGg,IF('Net zero activities &amp; levers'!$C$14="On",('Net zero Activity data'!BF7*EF!$H6)*kgtoGg,"ERROR"))</f>
        <v>32.281285933780239</v>
      </c>
      <c r="AN1069" s="93">
        <f>IF('Net zero activities &amp; levers'!$C$14="Off",('Activity data'!BG7*EF!$H6)*kgtoGg,IF('Net zero activities &amp; levers'!$C$14="On",('Net zero Activity data'!BG7*EF!$H6)*kgtoGg,"ERROR"))</f>
        <v>32.700223233473018</v>
      </c>
      <c r="AO1069" s="93">
        <f>IF('Net zero activities &amp; levers'!$C$14="Off",('Activity data'!BH7*EF!$H6)*kgtoGg,IF('Net zero activities &amp; levers'!$C$14="On",('Net zero Activity data'!BH7*EF!$H6)*kgtoGg,"ERROR"))</f>
        <v>33.100406906571621</v>
      </c>
      <c r="AP1069" s="93">
        <f>IF('Net zero activities &amp; levers'!$C$14="Off",('Activity data'!BI7*EF!$H6)*kgtoGg,IF('Net zero activities &amp; levers'!$C$14="On",('Net zero Activity data'!BI7*EF!$H6)*kgtoGg,"ERROR"))</f>
        <v>33.514538261306519</v>
      </c>
      <c r="AQ1069" s="93">
        <f>IF('Net zero activities &amp; levers'!$C$14="Off",('Activity data'!BJ7*EF!$H6)*kgtoGg,IF('Net zero activities &amp; levers'!$C$14="On",('Net zero Activity data'!BJ7*EF!$H6)*kgtoGg,"ERROR"))</f>
        <v>33.944328326808041</v>
      </c>
      <c r="AR1069" s="93">
        <f>IF('Net zero activities &amp; levers'!$C$14="Off",('Activity data'!BK7*EF!$H6)*kgtoGg,IF('Net zero activities &amp; levers'!$C$14="On",('Net zero Activity data'!BK7*EF!$H6)*kgtoGg,"ERROR"))</f>
        <v>34.391570411149551</v>
      </c>
      <c r="AS1069" s="93">
        <f>IF('Net zero activities &amp; levers'!$C$14="Off",('Activity data'!BL7*EF!$H6)*kgtoGg,IF('Net zero activities &amp; levers'!$C$14="On",('Net zero Activity data'!BL7*EF!$H6)*kgtoGg,"ERROR"))</f>
        <v>34.830279096767654</v>
      </c>
      <c r="AT1069" s="93">
        <f>IF('Net zero activities &amp; levers'!$C$14="Off",('Activity data'!BM7*EF!$H6)*kgtoGg,IF('Net zero activities &amp; levers'!$C$14="On",('Net zero Activity data'!BM7*EF!$H6)*kgtoGg,"ERROR"))</f>
        <v>34.885192254259252</v>
      </c>
      <c r="AU1069" s="93">
        <f>IF('Net zero activities &amp; levers'!$C$14="Off",('Activity data'!BN7*EF!$H6)*kgtoGg,IF('Net zero activities &amp; levers'!$C$14="On",('Net zero Activity data'!BN7*EF!$H6)*kgtoGg,"ERROR"))</f>
        <v>34.882272610781008</v>
      </c>
      <c r="AV1069" s="93">
        <f>IF('Net zero activities &amp; levers'!$C$14="Off",('Activity data'!BO7*EF!$H6)*kgtoGg,IF('Net zero activities &amp; levers'!$C$14="On",('Net zero Activity data'!BO7*EF!$H6)*kgtoGg,"ERROR"))</f>
        <v>34.898137306605477</v>
      </c>
      <c r="AW1069" s="93">
        <f>IF('Net zero activities &amp; levers'!$C$14="Off",('Activity data'!BP7*EF!$H6)*kgtoGg,IF('Net zero activities &amp; levers'!$C$14="On",('Net zero Activity data'!BP7*EF!$H6)*kgtoGg,"ERROR"))</f>
        <v>34.89732557524583</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371.86802211396304</v>
      </c>
      <c r="T1070" s="93">
        <f>IF('Net zero activities &amp; levers'!$C$14="Off",('Activity data'!AM8*EF!$H7)*kgtoGg,IF('Net zero activities &amp; levers'!$C$14="On",('Net zero Activity data'!AM8*EF!$H7)*kgtoGg,"ERROR"))</f>
        <v>377.88391715324576</v>
      </c>
      <c r="U1070" s="93">
        <f>IF('Net zero activities &amp; levers'!$C$14="Off",('Activity data'!AN8*EF!$H7)*kgtoGg,IF('Net zero activities &amp; levers'!$C$14="On",('Net zero Activity data'!AN8*EF!$H7)*kgtoGg,"ERROR"))</f>
        <v>379.18644168002265</v>
      </c>
      <c r="V1070" s="93">
        <f>IF('Net zero activities &amp; levers'!$C$14="Off",('Activity data'!AO8*EF!$H7)*kgtoGg,IF('Net zero activities &amp; levers'!$C$14="On",('Net zero Activity data'!AO8*EF!$H7)*kgtoGg,"ERROR"))</f>
        <v>379.26924643481152</v>
      </c>
      <c r="W1070" s="93">
        <f>IF('Net zero activities &amp; levers'!$C$14="Off",('Activity data'!AP8*EF!$H7)*kgtoGg,IF('Net zero activities &amp; levers'!$C$14="On",('Net zero Activity data'!AP8*EF!$H7)*kgtoGg,"ERROR"))</f>
        <v>380.23704005881922</v>
      </c>
      <c r="X1070" s="93">
        <f>IF('Net zero activities &amp; levers'!$C$14="Off",('Activity data'!AQ8*EF!$H7)*kgtoGg,IF('Net zero activities &amp; levers'!$C$14="On",('Net zero Activity data'!AQ8*EF!$H7)*kgtoGg,"ERROR"))</f>
        <v>382.31047197436595</v>
      </c>
      <c r="Y1070" s="93">
        <f>IF('Net zero activities &amp; levers'!$C$14="Off",('Activity data'!AR8*EF!$H7)*kgtoGg,IF('Net zero activities &amp; levers'!$C$14="On",('Net zero Activity data'!AR8*EF!$H7)*kgtoGg,"ERROR"))</f>
        <v>384.85658472774611</v>
      </c>
      <c r="Z1070" s="93">
        <f>IF('Net zero activities &amp; levers'!$C$14="Off",('Activity data'!AS8*EF!$H7)*kgtoGg,IF('Net zero activities &amp; levers'!$C$14="On",('Net zero Activity data'!AS8*EF!$H7)*kgtoGg,"ERROR"))</f>
        <v>388.0944574824394</v>
      </c>
      <c r="AA1070" s="93">
        <f>IF('Net zero activities &amp; levers'!$C$14="Off",('Activity data'!AT8*EF!$H7)*kgtoGg,IF('Net zero activities &amp; levers'!$C$14="On",('Net zero Activity data'!AT8*EF!$H7)*kgtoGg,"ERROR"))</f>
        <v>391.0342343026249</v>
      </c>
      <c r="AB1070" s="93">
        <f>IF('Net zero activities &amp; levers'!$C$14="Off",('Activity data'!AU8*EF!$H7)*kgtoGg,IF('Net zero activities &amp; levers'!$C$14="On",('Net zero Activity data'!AU8*EF!$H7)*kgtoGg,"ERROR"))</f>
        <v>394.58259538166374</v>
      </c>
      <c r="AC1070" s="93">
        <f>IF('Net zero activities &amp; levers'!$C$14="Off",('Activity data'!AV8*EF!$H7)*kgtoGg,IF('Net zero activities &amp; levers'!$C$14="On",('Net zero Activity data'!AV8*EF!$H7)*kgtoGg,"ERROR"))</f>
        <v>397.91029507858417</v>
      </c>
      <c r="AD1070" s="93">
        <f>IF('Net zero activities &amp; levers'!$C$14="Off",('Activity data'!AW8*EF!$H7)*kgtoGg,IF('Net zero activities &amp; levers'!$C$14="On",('Net zero Activity data'!AW8*EF!$H7)*kgtoGg,"ERROR"))</f>
        <v>399.59459401940535</v>
      </c>
      <c r="AE1070" s="93">
        <f>IF('Net zero activities &amp; levers'!$C$14="Off",('Activity data'!AX8*EF!$H7)*kgtoGg,IF('Net zero activities &amp; levers'!$C$14="On",('Net zero Activity data'!AX8*EF!$H7)*kgtoGg,"ERROR"))</f>
        <v>401.56331886371214</v>
      </c>
      <c r="AF1070" s="93">
        <f>IF('Net zero activities &amp; levers'!$C$14="Off",('Activity data'!AY8*EF!$H7)*kgtoGg,IF('Net zero activities &amp; levers'!$C$14="On",('Net zero Activity data'!AY8*EF!$H7)*kgtoGg,"ERROR"))</f>
        <v>403.71959236612065</v>
      </c>
      <c r="AG1070" s="93">
        <f>IF('Net zero activities &amp; levers'!$C$14="Off",('Activity data'!AZ8*EF!$H7)*kgtoGg,IF('Net zero activities &amp; levers'!$C$14="On",('Net zero Activity data'!AZ8*EF!$H7)*kgtoGg,"ERROR"))</f>
        <v>407.12008928644985</v>
      </c>
      <c r="AH1070" s="93">
        <f>IF('Net zero activities &amp; levers'!$C$14="Off",('Activity data'!BA8*EF!$H7)*kgtoGg,IF('Net zero activities &amp; levers'!$C$14="On",('Net zero Activity data'!BA8*EF!$H7)*kgtoGg,"ERROR"))</f>
        <v>409.29779632679129</v>
      </c>
      <c r="AI1070" s="93">
        <f>IF('Net zero activities &amp; levers'!$C$14="Off",('Activity data'!BB8*EF!$H7)*kgtoGg,IF('Net zero activities &amp; levers'!$C$14="On",('Net zero Activity data'!BB8*EF!$H7)*kgtoGg,"ERROR"))</f>
        <v>411.92425438545865</v>
      </c>
      <c r="AJ1070" s="93">
        <f>IF('Net zero activities &amp; levers'!$C$14="Off",('Activity data'!BC8*EF!$H7)*kgtoGg,IF('Net zero activities &amp; levers'!$C$14="On",('Net zero Activity data'!BC8*EF!$H7)*kgtoGg,"ERROR"))</f>
        <v>415.23138804752585</v>
      </c>
      <c r="AK1070" s="93">
        <f>IF('Net zero activities &amp; levers'!$C$14="Off",('Activity data'!BD8*EF!$H7)*kgtoGg,IF('Net zero activities &amp; levers'!$C$14="On",('Net zero Activity data'!BD8*EF!$H7)*kgtoGg,"ERROR"))</f>
        <v>417.12702253127077</v>
      </c>
      <c r="AL1070" s="93">
        <f>IF('Net zero activities &amp; levers'!$C$14="Off",('Activity data'!BE8*EF!$H7)*kgtoGg,IF('Net zero activities &amp; levers'!$C$14="On",('Net zero Activity data'!BE8*EF!$H7)*kgtoGg,"ERROR"))</f>
        <v>418.66786680539423</v>
      </c>
      <c r="AM1070" s="93">
        <f>IF('Net zero activities &amp; levers'!$C$14="Off",('Activity data'!BF8*EF!$H7)*kgtoGg,IF('Net zero activities &amp; levers'!$C$14="On",('Net zero Activity data'!BF8*EF!$H7)*kgtoGg,"ERROR"))</f>
        <v>419.88737276079786</v>
      </c>
      <c r="AN1070" s="93">
        <f>IF('Net zero activities &amp; levers'!$C$14="Off",('Activity data'!BG8*EF!$H7)*kgtoGg,IF('Net zero activities &amp; levers'!$C$14="On",('Net zero Activity data'!BG8*EF!$H7)*kgtoGg,"ERROR"))</f>
        <v>423.51043805795996</v>
      </c>
      <c r="AO1070" s="93">
        <f>IF('Net zero activities &amp; levers'!$C$14="Off",('Activity data'!BH8*EF!$H7)*kgtoGg,IF('Net zero activities &amp; levers'!$C$14="On",('Net zero Activity data'!BH8*EF!$H7)*kgtoGg,"ERROR"))</f>
        <v>426.15125754977788</v>
      </c>
      <c r="AP1070" s="93">
        <f>IF('Net zero activities &amp; levers'!$C$14="Off",('Activity data'!BI8*EF!$H7)*kgtoGg,IF('Net zero activities &amp; levers'!$C$14="On",('Net zero Activity data'!BI8*EF!$H7)*kgtoGg,"ERROR"))</f>
        <v>428.78385161183411</v>
      </c>
      <c r="AQ1070" s="93">
        <f>IF('Net zero activities &amp; levers'!$C$14="Off",('Activity data'!BJ8*EF!$H7)*kgtoGg,IF('Net zero activities &amp; levers'!$C$14="On",('Net zero Activity data'!BJ8*EF!$H7)*kgtoGg,"ERROR"))</f>
        <v>431.44004141324541</v>
      </c>
      <c r="AR1070" s="93">
        <f>IF('Net zero activities &amp; levers'!$C$14="Off",('Activity data'!BK8*EF!$H7)*kgtoGg,IF('Net zero activities &amp; levers'!$C$14="On",('Net zero Activity data'!BK8*EF!$H7)*kgtoGg,"ERROR"))</f>
        <v>434.15005112765465</v>
      </c>
      <c r="AS1070" s="93">
        <f>IF('Net zero activities &amp; levers'!$C$14="Off",('Activity data'!BL8*EF!$H7)*kgtoGg,IF('Net zero activities &amp; levers'!$C$14="On",('Net zero Activity data'!BL8*EF!$H7)*kgtoGg,"ERROR"))</f>
        <v>436.54806948418684</v>
      </c>
      <c r="AT1070" s="93">
        <f>IF('Net zero activities &amp; levers'!$C$14="Off",('Activity data'!BM8*EF!$H7)*kgtoGg,IF('Net zero activities &amp; levers'!$C$14="On",('Net zero Activity data'!BM8*EF!$H7)*kgtoGg,"ERROR"))</f>
        <v>428.49876345855586</v>
      </c>
      <c r="AU1070" s="93">
        <f>IF('Net zero activities &amp; levers'!$C$14="Off",('Activity data'!BN8*EF!$H7)*kgtoGg,IF('Net zero activities &amp; levers'!$C$14="On",('Net zero Activity data'!BN8*EF!$H7)*kgtoGg,"ERROR"))</f>
        <v>418.9897739728454</v>
      </c>
      <c r="AV1070" s="93">
        <f>IF('Net zero activities &amp; levers'!$C$14="Off",('Activity data'!BO8*EF!$H7)*kgtoGg,IF('Net zero activities &amp; levers'!$C$14="On",('Net zero Activity data'!BO8*EF!$H7)*kgtoGg,"ERROR"))</f>
        <v>410.03332100048516</v>
      </c>
      <c r="AW1070" s="93">
        <f>IF('Net zero activities &amp; levers'!$C$14="Off",('Activity data'!BP8*EF!$H7)*kgtoGg,IF('Net zero activities &amp; levers'!$C$14="On",('Net zero Activity data'!BP8*EF!$H7)*kgtoGg,"ERROR"))</f>
        <v>400.73215996719455</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261.86170026858338</v>
      </c>
      <c r="T1071" s="93">
        <f>IF('Net zero activities &amp; levers'!$C$14="Off",('Activity data'!AM9*EF!$H8)*kgtoGg,IF('Net zero activities &amp; levers'!$C$14="On",('Net zero Activity data'!AM9*EF!$H8)*kgtoGg,"ERROR"))</f>
        <v>266.0979680032184</v>
      </c>
      <c r="U1071" s="93">
        <f>IF('Net zero activities &amp; levers'!$C$14="Off",('Activity data'!AN9*EF!$H8)*kgtoGg,IF('Net zero activities &amp; levers'!$C$14="On",('Net zero Activity data'!AN9*EF!$H8)*kgtoGg,"ERROR"))</f>
        <v>267.01517859122316</v>
      </c>
      <c r="V1071" s="93">
        <f>IF('Net zero activities &amp; levers'!$C$14="Off",('Activity data'!AO9*EF!$H8)*kgtoGg,IF('Net zero activities &amp; levers'!$C$14="On",('Net zero Activity data'!AO9*EF!$H8)*kgtoGg,"ERROR"))</f>
        <v>267.07348797140611</v>
      </c>
      <c r="W1071" s="93">
        <f>IF('Net zero activities &amp; levers'!$C$14="Off",('Activity data'!AP9*EF!$H8)*kgtoGg,IF('Net zero activities &amp; levers'!$C$14="On",('Net zero Activity data'!AP9*EF!$H8)*kgtoGg,"ERROR"))</f>
        <v>267.7549880435314</v>
      </c>
      <c r="X1071" s="93">
        <f>IF('Net zero activities &amp; levers'!$C$14="Off",('Activity data'!AQ9*EF!$H8)*kgtoGg,IF('Net zero activities &amp; levers'!$C$14="On",('Net zero Activity data'!AQ9*EF!$H8)*kgtoGg,"ERROR"))</f>
        <v>269.21505552583238</v>
      </c>
      <c r="Y1071" s="93">
        <f>IF('Net zero activities &amp; levers'!$C$14="Off",('Activity data'!AR9*EF!$H8)*kgtoGg,IF('Net zero activities &amp; levers'!$C$14="On",('Net zero Activity data'!AR9*EF!$H8)*kgtoGg,"ERROR"))</f>
        <v>271.00797498926329</v>
      </c>
      <c r="Z1071" s="93">
        <f>IF('Net zero activities &amp; levers'!$C$14="Off",('Activity data'!AS9*EF!$H8)*kgtoGg,IF('Net zero activities &amp; levers'!$C$14="On",('Net zero Activity data'!AS9*EF!$H8)*kgtoGg,"ERROR"))</f>
        <v>273.28801740855329</v>
      </c>
      <c r="AA1071" s="93">
        <f>IF('Net zero activities &amp; levers'!$C$14="Off",('Activity data'!AT9*EF!$H8)*kgtoGg,IF('Net zero activities &amp; levers'!$C$14="On",('Net zero Activity data'!AT9*EF!$H8)*kgtoGg,"ERROR"))</f>
        <v>275.35814689203983</v>
      </c>
      <c r="AB1071" s="93">
        <f>IF('Net zero activities &amp; levers'!$C$14="Off",('Activity data'!AU9*EF!$H8)*kgtoGg,IF('Net zero activities &amp; levers'!$C$14="On",('Net zero Activity data'!AU9*EF!$H8)*kgtoGg,"ERROR"))</f>
        <v>277.8568287094273</v>
      </c>
      <c r="AC1071" s="93">
        <f>IF('Net zero activities &amp; levers'!$C$14="Off",('Activity data'!AV9*EF!$H8)*kgtoGg,IF('Net zero activities &amp; levers'!$C$14="On",('Net zero Activity data'!AV9*EF!$H8)*kgtoGg,"ERROR"))</f>
        <v>280.20012538674092</v>
      </c>
      <c r="AD1071" s="93">
        <f>IF('Net zero activities &amp; levers'!$C$14="Off",('Activity data'!AW9*EF!$H8)*kgtoGg,IF('Net zero activities &amp; levers'!$C$14="On",('Net zero Activity data'!AW9*EF!$H8)*kgtoGg,"ERROR"))</f>
        <v>281.38617354946473</v>
      </c>
      <c r="AE1071" s="93">
        <f>IF('Net zero activities &amp; levers'!$C$14="Off",('Activity data'!AX9*EF!$H8)*kgtoGg,IF('Net zero activities &amp; levers'!$C$14="On",('Net zero Activity data'!AX9*EF!$H8)*kgtoGg,"ERROR"))</f>
        <v>282.7725084974403</v>
      </c>
      <c r="AF1071" s="93">
        <f>IF('Net zero activities &amp; levers'!$C$14="Off",('Activity data'!AY9*EF!$H8)*kgtoGg,IF('Net zero activities &amp; levers'!$C$14="On",('Net zero Activity data'!AY9*EF!$H8)*kgtoGg,"ERROR"))</f>
        <v>284.29091129630149</v>
      </c>
      <c r="AG1071" s="93">
        <f>IF('Net zero activities &amp; levers'!$C$14="Off",('Activity data'!AZ9*EF!$H8)*kgtoGg,IF('Net zero activities &amp; levers'!$C$14="On",('Net zero Activity data'!AZ9*EF!$H8)*kgtoGg,"ERROR"))</f>
        <v>286.68547025905781</v>
      </c>
      <c r="AH1071" s="93">
        <f>IF('Net zero activities &amp; levers'!$C$14="Off",('Activity data'!BA9*EF!$H8)*kgtoGg,IF('Net zero activities &amp; levers'!$C$14="On",('Net zero Activity data'!BA9*EF!$H8)*kgtoGg,"ERROR"))</f>
        <v>288.2189661080123</v>
      </c>
      <c r="AI1071" s="93">
        <f>IF('Net zero activities &amp; levers'!$C$14="Off",('Activity data'!BB9*EF!$H8)*kgtoGg,IF('Net zero activities &amp; levers'!$C$14="On",('Net zero Activity data'!BB9*EF!$H8)*kgtoGg,"ERROR"))</f>
        <v>290.06846305861598</v>
      </c>
      <c r="AJ1071" s="93">
        <f>IF('Net zero activities &amp; levers'!$C$14="Off",('Activity data'!BC9*EF!$H8)*kgtoGg,IF('Net zero activities &amp; levers'!$C$14="On",('Net zero Activity data'!BC9*EF!$H8)*kgtoGg,"ERROR"))</f>
        <v>292.39727756340005</v>
      </c>
      <c r="AK1071" s="93">
        <f>IF('Net zero activities &amp; levers'!$C$14="Off",('Activity data'!BD9*EF!$H8)*kgtoGg,IF('Net zero activities &amp; levers'!$C$14="On",('Net zero Activity data'!BD9*EF!$H8)*kgtoGg,"ERROR"))</f>
        <v>293.73214380486758</v>
      </c>
      <c r="AL1071" s="93">
        <f>IF('Net zero activities &amp; levers'!$C$14="Off",('Activity data'!BE9*EF!$H8)*kgtoGg,IF('Net zero activities &amp; levers'!$C$14="On",('Net zero Activity data'!BE9*EF!$H8)*kgtoGg,"ERROR"))</f>
        <v>294.81717418520878</v>
      </c>
      <c r="AM1071" s="93">
        <f>IF('Net zero activities &amp; levers'!$C$14="Off",('Activity data'!BF9*EF!$H8)*kgtoGg,IF('Net zero activities &amp; levers'!$C$14="On",('Net zero Activity data'!BF9*EF!$H8)*kgtoGg,"ERROR"))</f>
        <v>295.67592482785426</v>
      </c>
      <c r="AN1071" s="93">
        <f>IF('Net zero activities &amp; levers'!$C$14="Off",('Activity data'!BG9*EF!$H8)*kgtoGg,IF('Net zero activities &amp; levers'!$C$14="On",('Net zero Activity data'!BG9*EF!$H8)*kgtoGg,"ERROR"))</f>
        <v>298.22721179656338</v>
      </c>
      <c r="AO1071" s="93">
        <f>IF('Net zero activities &amp; levers'!$C$14="Off",('Activity data'!BH9*EF!$H8)*kgtoGg,IF('Net zero activities &amp; levers'!$C$14="On",('Net zero Activity data'!BH9*EF!$H8)*kgtoGg,"ERROR"))</f>
        <v>300.08682176866768</v>
      </c>
      <c r="AP1071" s="93">
        <f>IF('Net zero activities &amp; levers'!$C$14="Off",('Activity data'!BI9*EF!$H8)*kgtoGg,IF('Net zero activities &amp; levers'!$C$14="On",('Net zero Activity data'!BI9*EF!$H8)*kgtoGg,"ERROR"))</f>
        <v>301.94063956479908</v>
      </c>
      <c r="AQ1071" s="93">
        <f>IF('Net zero activities &amp; levers'!$C$14="Off",('Activity data'!BJ9*EF!$H8)*kgtoGg,IF('Net zero activities &amp; levers'!$C$14="On",('Net zero Activity data'!BJ9*EF!$H8)*kgtoGg,"ERROR"))</f>
        <v>303.81107298813993</v>
      </c>
      <c r="AR1071" s="93">
        <f>IF('Net zero activities &amp; levers'!$C$14="Off",('Activity data'!BK9*EF!$H8)*kgtoGg,IF('Net zero activities &amp; levers'!$C$14="On",('Net zero Activity data'!BK9*EF!$H8)*kgtoGg,"ERROR"))</f>
        <v>305.71940527098968</v>
      </c>
      <c r="AS1071" s="93">
        <f>IF('Net zero activities &amp; levers'!$C$14="Off",('Activity data'!BL9*EF!$H8)*kgtoGg,IF('Net zero activities &amp; levers'!$C$14="On",('Net zero Activity data'!BL9*EF!$H8)*kgtoGg,"ERROR"))</f>
        <v>307.40803975089761</v>
      </c>
      <c r="AT1071" s="93">
        <f>IF('Net zero activities &amp; levers'!$C$14="Off",('Activity data'!BM9*EF!$H8)*kgtoGg,IF('Net zero activities &amp; levers'!$C$14="On",('Net zero Activity data'!BM9*EF!$H8)*kgtoGg,"ERROR"))</f>
        <v>301.7398864370644</v>
      </c>
      <c r="AU1071" s="93">
        <f>IF('Net zero activities &amp; levers'!$C$14="Off",('Activity data'!BN9*EF!$H8)*kgtoGg,IF('Net zero activities &amp; levers'!$C$14="On",('Net zero Activity data'!BN9*EF!$H8)*kgtoGg,"ERROR"))</f>
        <v>295.04385449430936</v>
      </c>
      <c r="AV1071" s="93">
        <f>IF('Net zero activities &amp; levers'!$C$14="Off",('Activity data'!BO9*EF!$H8)*kgtoGg,IF('Net zero activities &amp; levers'!$C$14="On",('Net zero Activity data'!BO9*EF!$H8)*kgtoGg,"ERROR"))</f>
        <v>288.73690723279117</v>
      </c>
      <c r="AW1071" s="93">
        <f>IF('Net zero activities &amp; levers'!$C$14="Off",('Activity data'!BP9*EF!$H8)*kgtoGg,IF('Net zero activities &amp; levers'!$C$14="On",('Net zero Activity data'!BP9*EF!$H8)*kgtoGg,"ERROR"))</f>
        <v>282.1872237488401</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35.398874749106575</v>
      </c>
      <c r="T1072" s="93">
        <f>IF('Net zero activities &amp; levers'!$C$14="Off",('Activity data'!AM10*EF!$H9)*kgtoGg,IF('Net zero activities &amp; levers'!$C$14="On",('Net zero Activity data'!AM10*EF!$H9)*kgtoGg,"ERROR"))</f>
        <v>36.838191353060658</v>
      </c>
      <c r="U1072" s="93">
        <f>IF('Net zero activities &amp; levers'!$C$14="Off",('Activity data'!AN10*EF!$H9)*kgtoGg,IF('Net zero activities &amp; levers'!$C$14="On",('Net zero Activity data'!AN10*EF!$H9)*kgtoGg,"ERROR"))</f>
        <v>37.843529530347269</v>
      </c>
      <c r="V1072" s="93">
        <f>IF('Net zero activities &amp; levers'!$C$14="Off",('Activity data'!AO10*EF!$H9)*kgtoGg,IF('Net zero activities &amp; levers'!$C$14="On",('Net zero Activity data'!AO10*EF!$H9)*kgtoGg,"ERROR"))</f>
        <v>38.739790959771824</v>
      </c>
      <c r="W1072" s="93">
        <f>IF('Net zero activities &amp; levers'!$C$14="Off",('Activity data'!AP10*EF!$H9)*kgtoGg,IF('Net zero activities &amp; levers'!$C$14="On",('Net zero Activity data'!AP10*EF!$H9)*kgtoGg,"ERROR"))</f>
        <v>39.739068458789191</v>
      </c>
      <c r="X1072" s="93">
        <f>IF('Net zero activities &amp; levers'!$C$14="Off",('Activity data'!AQ10*EF!$H9)*kgtoGg,IF('Net zero activities &amp; levers'!$C$14="On",('Net zero Activity data'!AQ10*EF!$H9)*kgtoGg,"ERROR"))</f>
        <v>40.871987054199685</v>
      </c>
      <c r="Y1072" s="93">
        <f>IF('Net zero activities &amp; levers'!$C$14="Off",('Activity data'!AR10*EF!$H9)*kgtoGg,IF('Net zero activities &amp; levers'!$C$14="On",('Net zero Activity data'!AR10*EF!$H9)*kgtoGg,"ERROR"))</f>
        <v>42.078126916824068</v>
      </c>
      <c r="Z1072" s="93">
        <f>IF('Net zero activities &amp; levers'!$C$14="Off",('Activity data'!AS10*EF!$H9)*kgtoGg,IF('Net zero activities &amp; levers'!$C$14="On",('Net zero Activity data'!AS10*EF!$H9)*kgtoGg,"ERROR"))</f>
        <v>43.386298782942156</v>
      </c>
      <c r="AA1072" s="93">
        <f>IF('Net zero activities &amp; levers'!$C$14="Off",('Activity data'!AT10*EF!$H9)*kgtoGg,IF('Net zero activities &amp; levers'!$C$14="On",('Net zero Activity data'!AT10*EF!$H9)*kgtoGg,"ERROR"))</f>
        <v>44.689431875584368</v>
      </c>
      <c r="AB1072" s="93">
        <f>IF('Net zero activities &amp; levers'!$C$14="Off",('Activity data'!AU10*EF!$H9)*kgtoGg,IF('Net zero activities &amp; levers'!$C$14="On",('Net zero Activity data'!AU10*EF!$H9)*kgtoGg,"ERROR"))</f>
        <v>46.092143184348259</v>
      </c>
      <c r="AC1072" s="93">
        <f>IF('Net zero activities &amp; levers'!$C$14="Off",('Activity data'!AV10*EF!$H9)*kgtoGg,IF('Net zero activities &amp; levers'!$C$14="On",('Net zero Activity data'!AV10*EF!$H9)*kgtoGg,"ERROR"))</f>
        <v>47.501070752296521</v>
      </c>
      <c r="AD1072" s="93">
        <f>IF('Net zero activities &amp; levers'!$C$14="Off",('Activity data'!AW10*EF!$H9)*kgtoGg,IF('Net zero activities &amp; levers'!$C$14="On",('Net zero Activity data'!AW10*EF!$H9)*kgtoGg,"ERROR"))</f>
        <v>49.284068253147211</v>
      </c>
      <c r="AE1072" s="93">
        <f>IF('Net zero activities &amp; levers'!$C$14="Off",('Activity data'!AX10*EF!$H9)*kgtoGg,IF('Net zero activities &amp; levers'!$C$14="On",('Net zero Activity data'!AX10*EF!$H9)*kgtoGg,"ERROR"))</f>
        <v>51.172475495945278</v>
      </c>
      <c r="AF1072" s="93">
        <f>IF('Net zero activities &amp; levers'!$C$14="Off",('Activity data'!AY10*EF!$H9)*kgtoGg,IF('Net zero activities &amp; levers'!$C$14="On",('Net zero Activity data'!AY10*EF!$H9)*kgtoGg,"ERROR"))</f>
        <v>53.161023119328362</v>
      </c>
      <c r="AG1072" s="93">
        <f>IF('Net zero activities &amp; levers'!$C$14="Off",('Activity data'!AZ10*EF!$H9)*kgtoGg,IF('Net zero activities &amp; levers'!$C$14="On",('Net zero Activity data'!AZ10*EF!$H9)*kgtoGg,"ERROR"))</f>
        <v>55.400239771345767</v>
      </c>
      <c r="AH1072" s="93">
        <f>IF('Net zero activities &amp; levers'!$C$14="Off",('Activity data'!BA10*EF!$H9)*kgtoGg,IF('Net zero activities &amp; levers'!$C$14="On",('Net zero Activity data'!BA10*EF!$H9)*kgtoGg,"ERROR"))</f>
        <v>57.564850264863111</v>
      </c>
      <c r="AI1072" s="93">
        <f>IF('Net zero activities &amp; levers'!$C$14="Off",('Activity data'!BB10*EF!$H9)*kgtoGg,IF('Net zero activities &amp; levers'!$C$14="On",('Net zero Activity data'!BB10*EF!$H9)*kgtoGg,"ERROR"))</f>
        <v>59.886123100274006</v>
      </c>
      <c r="AJ1072" s="93">
        <f>IF('Net zero activities &amp; levers'!$C$14="Off",('Activity data'!BC10*EF!$H9)*kgtoGg,IF('Net zero activities &amp; levers'!$C$14="On",('Net zero Activity data'!BC10*EF!$H9)*kgtoGg,"ERROR"))</f>
        <v>62.410928867820786</v>
      </c>
      <c r="AK1072" s="93">
        <f>IF('Net zero activities &amp; levers'!$C$14="Off",('Activity data'!BD10*EF!$H9)*kgtoGg,IF('Net zero activities &amp; levers'!$C$14="On",('Net zero Activity data'!BD10*EF!$H9)*kgtoGg,"ERROR"))</f>
        <v>64.830602873876416</v>
      </c>
      <c r="AL1072" s="93">
        <f>IF('Net zero activities &amp; levers'!$C$14="Off",('Activity data'!BE10*EF!$H9)*kgtoGg,IF('Net zero activities &amp; levers'!$C$14="On",('Net zero Activity data'!BE10*EF!$H9)*kgtoGg,"ERROR"))</f>
        <v>67.29940552451562</v>
      </c>
      <c r="AM1072" s="93">
        <f>IF('Net zero activities &amp; levers'!$C$14="Off",('Activity data'!BF10*EF!$H9)*kgtoGg,IF('Net zero activities &amp; levers'!$C$14="On",('Net zero Activity data'!BF10*EF!$H9)*kgtoGg,"ERROR"))</f>
        <v>69.823564443290891</v>
      </c>
      <c r="AN1072" s="93">
        <f>IF('Net zero activities &amp; levers'!$C$14="Off",('Activity data'!BG10*EF!$H9)*kgtoGg,IF('Net zero activities &amp; levers'!$C$14="On",('Net zero Activity data'!BG10*EF!$H9)*kgtoGg,"ERROR"))</f>
        <v>72.413135748054685</v>
      </c>
      <c r="AO1072" s="93">
        <f>IF('Net zero activities &amp; levers'!$C$14="Off",('Activity data'!BH10*EF!$H9)*kgtoGg,IF('Net zero activities &amp; levers'!$C$14="On",('Net zero Activity data'!BH10*EF!$H9)*kgtoGg,"ERROR"))</f>
        <v>74.927672214176809</v>
      </c>
      <c r="AP1072" s="93">
        <f>IF('Net zero activities &amp; levers'!$C$14="Off",('Activity data'!BI10*EF!$H9)*kgtoGg,IF('Net zero activities &amp; levers'!$C$14="On",('Net zero Activity data'!BI10*EF!$H9)*kgtoGg,"ERROR"))</f>
        <v>77.533375133504563</v>
      </c>
      <c r="AQ1072" s="93">
        <f>IF('Net zero activities &amp; levers'!$C$14="Off",('Activity data'!BJ10*EF!$H9)*kgtoGg,IF('Net zero activities &amp; levers'!$C$14="On",('Net zero Activity data'!BJ10*EF!$H9)*kgtoGg,"ERROR"))</f>
        <v>80.240658672987692</v>
      </c>
      <c r="AR1072" s="93">
        <f>IF('Net zero activities &amp; levers'!$C$14="Off",('Activity data'!BK10*EF!$H9)*kgtoGg,IF('Net zero activities &amp; levers'!$C$14="On",('Net zero Activity data'!BK10*EF!$H9)*kgtoGg,"ERROR"))</f>
        <v>83.060598053507462</v>
      </c>
      <c r="AS1072" s="93">
        <f>IF('Net zero activities &amp; levers'!$C$14="Off",('Activity data'!BL10*EF!$H9)*kgtoGg,IF('Net zero activities &amp; levers'!$C$14="On",('Net zero Activity data'!BL10*EF!$H9)*kgtoGg,"ERROR"))</f>
        <v>85.927328590781258</v>
      </c>
      <c r="AT1072" s="93">
        <f>IF('Net zero activities &amp; levers'!$C$14="Off",('Activity data'!BM10*EF!$H9)*kgtoGg,IF('Net zero activities &amp; levers'!$C$14="On",('Net zero Activity data'!BM10*EF!$H9)*kgtoGg,"ERROR"))</f>
        <v>86.788322423877631</v>
      </c>
      <c r="AU1072" s="93">
        <f>IF('Net zero activities &amp; levers'!$C$14="Off",('Activity data'!BN10*EF!$H9)*kgtoGg,IF('Net zero activities &amp; levers'!$C$14="On",('Net zero Activity data'!BN10*EF!$H9)*kgtoGg,"ERROR"))</f>
        <v>87.337695281027223</v>
      </c>
      <c r="AV1072" s="93">
        <f>IF('Net zero activities &amp; levers'!$C$14="Off",('Activity data'!BO10*EF!$H9)*kgtoGg,IF('Net zero activities &amp; levers'!$C$14="On",('Net zero Activity data'!BO10*EF!$H9)*kgtoGg,"ERROR"))</f>
        <v>87.979991040548214</v>
      </c>
      <c r="AW1072" s="93">
        <f>IF('Net zero activities &amp; levers'!$C$14="Off",('Activity data'!BP10*EF!$H9)*kgtoGg,IF('Net zero activities &amp; levers'!$C$14="On",('Net zero Activity data'!BP10*EF!$H9)*kgtoGg,"ERROR"))</f>
        <v>88.526074738003331</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135.27274994198945</v>
      </c>
      <c r="T1073" s="93">
        <f>IF('Net zero activities &amp; levers'!$C$14="Off",('Activity data'!AM11*EF!$H10)*kgtoGg,IF('Net zero activities &amp; levers'!$C$14="On",('Net zero Activity data'!AM11*EF!$H10)*kgtoGg,"ERROR"))</f>
        <v>135.4767328122187</v>
      </c>
      <c r="U1073" s="93">
        <f>IF('Net zero activities &amp; levers'!$C$14="Off",('Activity data'!AN11*EF!$H10)*kgtoGg,IF('Net zero activities &amp; levers'!$C$14="On",('Net zero Activity data'!AN11*EF!$H10)*kgtoGg,"ERROR"))</f>
        <v>135.70433284880139</v>
      </c>
      <c r="V1073" s="93">
        <f>IF('Net zero activities &amp; levers'!$C$14="Off",('Activity data'!AO11*EF!$H10)*kgtoGg,IF('Net zero activities &amp; levers'!$C$14="On",('Net zero Activity data'!AO11*EF!$H10)*kgtoGg,"ERROR"))</f>
        <v>135.96081188340216</v>
      </c>
      <c r="W1073" s="93">
        <f>IF('Net zero activities &amp; levers'!$C$14="Off",('Activity data'!AP11*EF!$H10)*kgtoGg,IF('Net zero activities &amp; levers'!$C$14="On",('Net zero Activity data'!AP11*EF!$H10)*kgtoGg,"ERROR"))</f>
        <v>136.24900724713456</v>
      </c>
      <c r="X1073" s="93">
        <f>IF('Net zero activities &amp; levers'!$C$14="Off",('Activity data'!AQ11*EF!$H10)*kgtoGg,IF('Net zero activities &amp; levers'!$C$14="On",('Net zero Activity data'!AQ11*EF!$H10)*kgtoGg,"ERROR"))</f>
        <v>136.56795077103493</v>
      </c>
      <c r="Y1073" s="93">
        <f>IF('Net zero activities &amp; levers'!$C$14="Off",('Activity data'!AR11*EF!$H10)*kgtoGg,IF('Net zero activities &amp; levers'!$C$14="On",('Net zero Activity data'!AR11*EF!$H10)*kgtoGg,"ERROR"))</f>
        <v>136.76447745560924</v>
      </c>
      <c r="Z1073" s="93">
        <f>IF('Net zero activities &amp; levers'!$C$14="Off",('Activity data'!AS11*EF!$H10)*kgtoGg,IF('Net zero activities &amp; levers'!$C$14="On",('Net zero Activity data'!AS11*EF!$H10)*kgtoGg,"ERROR"))</f>
        <v>136.98669206595702</v>
      </c>
      <c r="AA1073" s="93">
        <f>IF('Net zero activities &amp; levers'!$C$14="Off",('Activity data'!AT11*EF!$H10)*kgtoGg,IF('Net zero activities &amp; levers'!$C$14="On",('Net zero Activity data'!AT11*EF!$H10)*kgtoGg,"ERROR"))</f>
        <v>137.23114401317784</v>
      </c>
      <c r="AB1073" s="93">
        <f>IF('Net zero activities &amp; levers'!$C$14="Off",('Activity data'!AU11*EF!$H10)*kgtoGg,IF('Net zero activities &amp; levers'!$C$14="On",('Net zero Activity data'!AU11*EF!$H10)*kgtoGg,"ERROR"))</f>
        <v>137.49894195790617</v>
      </c>
      <c r="AC1073" s="93">
        <f>IF('Net zero activities &amp; levers'!$C$14="Off",('Activity data'!AV11*EF!$H10)*kgtoGg,IF('Net zero activities &amp; levers'!$C$14="On",('Net zero Activity data'!AV11*EF!$H10)*kgtoGg,"ERROR"))</f>
        <v>137.78717893038962</v>
      </c>
      <c r="AD1073" s="93">
        <f>IF('Net zero activities &amp; levers'!$C$14="Off",('Activity data'!AW11*EF!$H10)*kgtoGg,IF('Net zero activities &amp; levers'!$C$14="On",('Net zero Activity data'!AW11*EF!$H10)*kgtoGg,"ERROR"))</f>
        <v>137.97851546222114</v>
      </c>
      <c r="AE1073" s="93">
        <f>IF('Net zero activities &amp; levers'!$C$14="Off",('Activity data'!AX11*EF!$H10)*kgtoGg,IF('Net zero activities &amp; levers'!$C$14="On",('Net zero Activity data'!AX11*EF!$H10)*kgtoGg,"ERROR"))</f>
        <v>138.1892814696532</v>
      </c>
      <c r="AF1073" s="93">
        <f>IF('Net zero activities &amp; levers'!$C$14="Off",('Activity data'!AY11*EF!$H10)*kgtoGg,IF('Net zero activities &amp; levers'!$C$14="On",('Net zero Activity data'!AY11*EF!$H10)*kgtoGg,"ERROR"))</f>
        <v>138.41857163759772</v>
      </c>
      <c r="AG1073" s="93">
        <f>IF('Net zero activities &amp; levers'!$C$14="Off",('Activity data'!AZ11*EF!$H10)*kgtoGg,IF('Net zero activities &amp; levers'!$C$14="On",('Net zero Activity data'!AZ11*EF!$H10)*kgtoGg,"ERROR"))</f>
        <v>138.66862562733903</v>
      </c>
      <c r="AH1073" s="93">
        <f>IF('Net zero activities &amp; levers'!$C$14="Off",('Activity data'!BA11*EF!$H10)*kgtoGg,IF('Net zero activities &amp; levers'!$C$14="On",('Net zero Activity data'!BA11*EF!$H10)*kgtoGg,"ERROR"))</f>
        <v>138.93233782317995</v>
      </c>
      <c r="AI1073" s="93">
        <f>IF('Net zero activities &amp; levers'!$C$14="Off",('Activity data'!BB11*EF!$H10)*kgtoGg,IF('Net zero activities &amp; levers'!$C$14="On",('Net zero Activity data'!BB11*EF!$H10)*kgtoGg,"ERROR"))</f>
        <v>139.09908449268423</v>
      </c>
      <c r="AJ1073" s="93">
        <f>IF('Net zero activities &amp; levers'!$C$14="Off",('Activity data'!BC11*EF!$H10)*kgtoGg,IF('Net zero activities &amp; levers'!$C$14="On",('Net zero Activity data'!BC11*EF!$H10)*kgtoGg,"ERROR"))</f>
        <v>139.28285549492142</v>
      </c>
      <c r="AK1073" s="93">
        <f>IF('Net zero activities &amp; levers'!$C$14="Off",('Activity data'!BD11*EF!$H10)*kgtoGg,IF('Net zero activities &amp; levers'!$C$14="On",('Net zero Activity data'!BD11*EF!$H10)*kgtoGg,"ERROR"))</f>
        <v>139.47717572353361</v>
      </c>
      <c r="AL1073" s="93">
        <f>IF('Net zero activities &amp; levers'!$C$14="Off",('Activity data'!BE11*EF!$H10)*kgtoGg,IF('Net zero activities &amp; levers'!$C$14="On",('Net zero Activity data'!BE11*EF!$H10)*kgtoGg,"ERROR"))</f>
        <v>139.68454502725515</v>
      </c>
      <c r="AM1073" s="93">
        <f>IF('Net zero activities &amp; levers'!$C$14="Off",('Activity data'!BF11*EF!$H10)*kgtoGg,IF('Net zero activities &amp; levers'!$C$14="On",('Net zero Activity data'!BF11*EF!$H10)*kgtoGg,"ERROR"))</f>
        <v>139.90462964378</v>
      </c>
      <c r="AN1073" s="93">
        <f>IF('Net zero activities &amp; levers'!$C$14="Off",('Activity data'!BG11*EF!$H10)*kgtoGg,IF('Net zero activities &amp; levers'!$C$14="On",('Net zero Activity data'!BG11*EF!$H10)*kgtoGg,"ERROR"))</f>
        <v>140.03216415496829</v>
      </c>
      <c r="AO1073" s="93">
        <f>IF('Net zero activities &amp; levers'!$C$14="Off",('Activity data'!BH11*EF!$H10)*kgtoGg,IF('Net zero activities &amp; levers'!$C$14="On",('Net zero Activity data'!BH11*EF!$H10)*kgtoGg,"ERROR"))</f>
        <v>140.16860884449162</v>
      </c>
      <c r="AP1073" s="93">
        <f>IF('Net zero activities &amp; levers'!$C$14="Off",('Activity data'!BI11*EF!$H10)*kgtoGg,IF('Net zero activities &amp; levers'!$C$14="On",('Net zero Activity data'!BI11*EF!$H10)*kgtoGg,"ERROR"))</f>
        <v>140.3166670904786</v>
      </c>
      <c r="AQ1073" s="93">
        <f>IF('Net zero activities &amp; levers'!$C$14="Off",('Activity data'!BJ11*EF!$H10)*kgtoGg,IF('Net zero activities &amp; levers'!$C$14="On",('Net zero Activity data'!BJ11*EF!$H10)*kgtoGg,"ERROR"))</f>
        <v>140.47615285754415</v>
      </c>
      <c r="AR1073" s="93">
        <f>IF('Net zero activities &amp; levers'!$C$14="Off",('Activity data'!BK11*EF!$H10)*kgtoGg,IF('Net zero activities &amp; levers'!$C$14="On",('Net zero Activity data'!BK11*EF!$H10)*kgtoGg,"ERROR"))</f>
        <v>140.64691103050956</v>
      </c>
      <c r="AS1073" s="93">
        <f>IF('Net zero activities &amp; levers'!$C$14="Off",('Activity data'!BL11*EF!$H10)*kgtoGg,IF('Net zero activities &amp; levers'!$C$14="On",('Net zero Activity data'!BL11*EF!$H10)*kgtoGg,"ERROR"))</f>
        <v>140.71966772636441</v>
      </c>
      <c r="AT1073" s="93">
        <f>IF('Net zero activities &amp; levers'!$C$14="Off",('Activity data'!BM11*EF!$H10)*kgtoGg,IF('Net zero activities &amp; levers'!$C$14="On",('Net zero Activity data'!BM11*EF!$H10)*kgtoGg,"ERROR"))</f>
        <v>140.76491791548446</v>
      </c>
      <c r="AU1073" s="93">
        <f>IF('Net zero activities &amp; levers'!$C$14="Off",('Activity data'!BN11*EF!$H10)*kgtoGg,IF('Net zero activities &amp; levers'!$C$14="On",('Net zero Activity data'!BN11*EF!$H10)*kgtoGg,"ERROR"))</f>
        <v>140.81301220823124</v>
      </c>
      <c r="AV1073" s="93">
        <f>IF('Net zero activities &amp; levers'!$C$14="Off",('Activity data'!BO11*EF!$H10)*kgtoGg,IF('Net zero activities &amp; levers'!$C$14="On",('Net zero Activity data'!BO11*EF!$H10)*kgtoGg,"ERROR"))</f>
        <v>140.87088220657802</v>
      </c>
      <c r="AW1073" s="93">
        <f>IF('Net zero activities &amp; levers'!$C$14="Off",('Activity data'!BP11*EF!$H10)*kgtoGg,IF('Net zero activities &amp; levers'!$C$14="On",('Net zero Activity data'!BP11*EF!$H10)*kgtoGg,"ERROR"))</f>
        <v>140.93494720928268</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14.660024134711691</v>
      </c>
      <c r="T1074" s="93">
        <f>IF('Net zero activities &amp; levers'!$C$14="Off",('Activity data'!AM12*EF!$H11)*kgtoGg,IF('Net zero activities &amp; levers'!$C$14="On",('Net zero Activity data'!AM12*EF!$H11)*kgtoGg,"ERROR"))</f>
        <v>14.682130536791275</v>
      </c>
      <c r="U1074" s="93">
        <f>IF('Net zero activities &amp; levers'!$C$14="Off",('Activity data'!AN12*EF!$H11)*kgtoGg,IF('Net zero activities &amp; levers'!$C$14="On",('Net zero Activity data'!AN12*EF!$H11)*kgtoGg,"ERROR"))</f>
        <v>14.706796421315655</v>
      </c>
      <c r="V1074" s="93">
        <f>IF('Net zero activities &amp; levers'!$C$14="Off",('Activity data'!AO12*EF!$H11)*kgtoGg,IF('Net zero activities &amp; levers'!$C$14="On",('Net zero Activity data'!AO12*EF!$H11)*kgtoGg,"ERROR"))</f>
        <v>14.734592033062341</v>
      </c>
      <c r="W1074" s="93">
        <f>IF('Net zero activities &amp; levers'!$C$14="Off",('Activity data'!AP12*EF!$H11)*kgtoGg,IF('Net zero activities &amp; levers'!$C$14="On",('Net zero Activity data'!AP12*EF!$H11)*kgtoGg,"ERROR"))</f>
        <v>14.765824864431863</v>
      </c>
      <c r="X1074" s="93">
        <f>IF('Net zero activities &amp; levers'!$C$14="Off",('Activity data'!AQ12*EF!$H11)*kgtoGg,IF('Net zero activities &amp; levers'!$C$14="On",('Net zero Activity data'!AQ12*EF!$H11)*kgtoGg,"ERROR"))</f>
        <v>14.800389991258912</v>
      </c>
      <c r="Y1074" s="93">
        <f>IF('Net zero activities &amp; levers'!$C$14="Off",('Activity data'!AR12*EF!$H11)*kgtoGg,IF('Net zero activities &amp; levers'!$C$14="On",('Net zero Activity data'!AR12*EF!$H11)*kgtoGg,"ERROR"))</f>
        <v>14.821688338045018</v>
      </c>
      <c r="Z1074" s="93">
        <f>IF('Net zero activities &amp; levers'!$C$14="Off",('Activity data'!AS12*EF!$H11)*kgtoGg,IF('Net zero activities &amp; levers'!$C$14="On",('Net zero Activity data'!AS12*EF!$H11)*kgtoGg,"ERROR"))</f>
        <v>14.845770583376622</v>
      </c>
      <c r="AA1074" s="93">
        <f>IF('Net zero activities &amp; levers'!$C$14="Off",('Activity data'!AT12*EF!$H11)*kgtoGg,IF('Net zero activities &amp; levers'!$C$14="On",('Net zero Activity data'!AT12*EF!$H11)*kgtoGg,"ERROR"))</f>
        <v>14.872262773766565</v>
      </c>
      <c r="AB1074" s="93">
        <f>IF('Net zero activities &amp; levers'!$C$14="Off",('Activity data'!AU12*EF!$H11)*kgtoGg,IF('Net zero activities &amp; levers'!$C$14="On",('Net zero Activity data'!AU12*EF!$H11)*kgtoGg,"ERROR"))</f>
        <v>14.901285058998642</v>
      </c>
      <c r="AC1074" s="93">
        <f>IF('Net zero activities &amp; levers'!$C$14="Off",('Activity data'!AV12*EF!$H11)*kgtoGg,IF('Net zero activities &amp; levers'!$C$14="On",('Net zero Activity data'!AV12*EF!$H11)*kgtoGg,"ERROR"))</f>
        <v>14.932522399667294</v>
      </c>
      <c r="AD1074" s="93">
        <f>IF('Net zero activities &amp; levers'!$C$14="Off",('Activity data'!AW12*EF!$H11)*kgtoGg,IF('Net zero activities &amp; levers'!$C$14="On",('Net zero Activity data'!AW12*EF!$H11)*kgtoGg,"ERROR"))</f>
        <v>14.953258269794169</v>
      </c>
      <c r="AE1074" s="93">
        <f>IF('Net zero activities &amp; levers'!$C$14="Off",('Activity data'!AX12*EF!$H11)*kgtoGg,IF('Net zero activities &amp; levers'!$C$14="On",('Net zero Activity data'!AX12*EF!$H11)*kgtoGg,"ERROR"))</f>
        <v>14.976099786338008</v>
      </c>
      <c r="AF1074" s="93">
        <f>IF('Net zero activities &amp; levers'!$C$14="Off",('Activity data'!AY12*EF!$H11)*kgtoGg,IF('Net zero activities &amp; levers'!$C$14="On",('Net zero Activity data'!AY12*EF!$H11)*kgtoGg,"ERROR"))</f>
        <v>15.00094883684789</v>
      </c>
      <c r="AG1074" s="93">
        <f>IF('Net zero activities &amp; levers'!$C$14="Off",('Activity data'!AZ12*EF!$H11)*kgtoGg,IF('Net zero activities &amp; levers'!$C$14="On",('Net zero Activity data'!AZ12*EF!$H11)*kgtoGg,"ERROR"))</f>
        <v>15.028048141964115</v>
      </c>
      <c r="AH1074" s="93">
        <f>IF('Net zero activities &amp; levers'!$C$14="Off",('Activity data'!BA12*EF!$H11)*kgtoGg,IF('Net zero activities &amp; levers'!$C$14="On",('Net zero Activity data'!BA12*EF!$H11)*kgtoGg,"ERROR"))</f>
        <v>15.056627638997357</v>
      </c>
      <c r="AI1074" s="93">
        <f>IF('Net zero activities &amp; levers'!$C$14="Off",('Activity data'!BB12*EF!$H11)*kgtoGg,IF('Net zero activities &amp; levers'!$C$14="On",('Net zero Activity data'!BB12*EF!$H11)*kgtoGg,"ERROR"))</f>
        <v>15.074698611904788</v>
      </c>
      <c r="AJ1074" s="93">
        <f>IF('Net zero activities &amp; levers'!$C$14="Off",('Activity data'!BC12*EF!$H11)*kgtoGg,IF('Net zero activities &amp; levers'!$C$14="On",('Net zero Activity data'!BC12*EF!$H11)*kgtoGg,"ERROR"))</f>
        <v>15.094614576718195</v>
      </c>
      <c r="AK1074" s="93">
        <f>IF('Net zero activities &amp; levers'!$C$14="Off",('Activity data'!BD12*EF!$H11)*kgtoGg,IF('Net zero activities &amp; levers'!$C$14="On",('Net zero Activity data'!BD12*EF!$H11)*kgtoGg,"ERROR"))</f>
        <v>15.115673801451477</v>
      </c>
      <c r="AL1074" s="93">
        <f>IF('Net zero activities &amp; levers'!$C$14="Off",('Activity data'!BE12*EF!$H11)*kgtoGg,IF('Net zero activities &amp; levers'!$C$14="On",('Net zero Activity data'!BE12*EF!$H11)*kgtoGg,"ERROR"))</f>
        <v>15.138147204251819</v>
      </c>
      <c r="AM1074" s="93">
        <f>IF('Net zero activities &amp; levers'!$C$14="Off",('Activity data'!BF12*EF!$H11)*kgtoGg,IF('Net zero activities &amp; levers'!$C$14="On",('Net zero Activity data'!BF12*EF!$H11)*kgtoGg,"ERROR"))</f>
        <v>15.161998614024419</v>
      </c>
      <c r="AN1074" s="93">
        <f>IF('Net zero activities &amp; levers'!$C$14="Off",('Activity data'!BG12*EF!$H11)*kgtoGg,IF('Net zero activities &amp; levers'!$C$14="On",('Net zero Activity data'!BG12*EF!$H11)*kgtoGg,"ERROR"))</f>
        <v>15.175820015694976</v>
      </c>
      <c r="AO1074" s="93">
        <f>IF('Net zero activities &amp; levers'!$C$14="Off",('Activity data'!BH12*EF!$H11)*kgtoGg,IF('Net zero activities &amp; levers'!$C$14="On",('Net zero Activity data'!BH12*EF!$H11)*kgtoGg,"ERROR"))</f>
        <v>15.190607047394435</v>
      </c>
      <c r="AP1074" s="93">
        <f>IF('Net zero activities &amp; levers'!$C$14="Off",('Activity data'!BI12*EF!$H11)*kgtoGg,IF('Net zero activities &amp; levers'!$C$14="On",('Net zero Activity data'!BI12*EF!$H11)*kgtoGg,"ERROR"))</f>
        <v>15.206652684527141</v>
      </c>
      <c r="AQ1074" s="93">
        <f>IF('Net zero activities &amp; levers'!$C$14="Off",('Activity data'!BJ12*EF!$H11)*kgtoGg,IF('Net zero activities &amp; levers'!$C$14="On",('Net zero Activity data'!BJ12*EF!$H11)*kgtoGg,"ERROR"))</f>
        <v>15.223936765728466</v>
      </c>
      <c r="AR1074" s="93">
        <f>IF('Net zero activities &amp; levers'!$C$14="Off",('Activity data'!BK12*EF!$H11)*kgtoGg,IF('Net zero activities &amp; levers'!$C$14="On",('Net zero Activity data'!BK12*EF!$H11)*kgtoGg,"ERROR"))</f>
        <v>15.242442480574551</v>
      </c>
      <c r="AS1074" s="93">
        <f>IF('Net zero activities &amp; levers'!$C$14="Off",('Activity data'!BL12*EF!$H11)*kgtoGg,IF('Net zero activities &amp; levers'!$C$14="On",('Net zero Activity data'!BL12*EF!$H11)*kgtoGg,"ERROR"))</f>
        <v>15.250327401356088</v>
      </c>
      <c r="AT1074" s="93">
        <f>IF('Net zero activities &amp; levers'!$C$14="Off",('Activity data'!BM12*EF!$H11)*kgtoGg,IF('Net zero activities &amp; levers'!$C$14="On",('Net zero Activity data'!BM12*EF!$H11)*kgtoGg,"ERROR"))</f>
        <v>15.255231337033344</v>
      </c>
      <c r="AU1074" s="93">
        <f>IF('Net zero activities &amp; levers'!$C$14="Off",('Activity data'!BN12*EF!$H11)*kgtoGg,IF('Net zero activities &amp; levers'!$C$14="On",('Net zero Activity data'!BN12*EF!$H11)*kgtoGg,"ERROR"))</f>
        <v>15.260443499074196</v>
      </c>
      <c r="AV1074" s="93">
        <f>IF('Net zero activities &amp; levers'!$C$14="Off",('Activity data'!BO12*EF!$H11)*kgtoGg,IF('Net zero activities &amp; levers'!$C$14="On",('Net zero Activity data'!BO12*EF!$H11)*kgtoGg,"ERROR"))</f>
        <v>15.266715091636653</v>
      </c>
      <c r="AW1074" s="93">
        <f>IF('Net zero activities &amp; levers'!$C$14="Off",('Activity data'!BP12*EF!$H11)*kgtoGg,IF('Net zero activities &amp; levers'!$C$14="On",('Net zero Activity data'!BP12*EF!$H11)*kgtoGg,"ERROR"))</f>
        <v>15.273658060462553</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15.74379363900659</v>
      </c>
      <c r="T1075" s="93">
        <f>IF('Net zero activities &amp; levers'!$C$14="Off",('Activity data'!AM13*EF!$H12)*kgtoGg,IF('Net zero activities &amp; levers'!$C$14="On",('Net zero Activity data'!AM13*EF!$H12)*kgtoGg,"ERROR"))</f>
        <v>15.789177564335771</v>
      </c>
      <c r="U1075" s="93">
        <f>IF('Net zero activities &amp; levers'!$C$14="Off",('Activity data'!AN13*EF!$H12)*kgtoGg,IF('Net zero activities &amp; levers'!$C$14="On",('Net zero Activity data'!AN13*EF!$H12)*kgtoGg,"ERROR"))</f>
        <v>15.837421522718094</v>
      </c>
      <c r="V1075" s="93">
        <f>IF('Net zero activities &amp; levers'!$C$14="Off",('Activity data'!AO13*EF!$H12)*kgtoGg,IF('Net zero activities &amp; levers'!$C$14="On",('Net zero Activity data'!AO13*EF!$H12)*kgtoGg,"ERROR"))</f>
        <v>15.889528936231425</v>
      </c>
      <c r="W1075" s="93">
        <f>IF('Net zero activities &amp; levers'!$C$14="Off",('Activity data'!AP13*EF!$H12)*kgtoGg,IF('Net zero activities &amp; levers'!$C$14="On",('Net zero Activity data'!AP13*EF!$H12)*kgtoGg,"ERROR"))</f>
        <v>15.946058209850227</v>
      </c>
      <c r="X1075" s="93">
        <f>IF('Net zero activities &amp; levers'!$C$14="Off",('Activity data'!AQ13*EF!$H12)*kgtoGg,IF('Net zero activities &amp; levers'!$C$14="On",('Net zero Activity data'!AQ13*EF!$H12)*kgtoGg,"ERROR"))</f>
        <v>16.006888945182933</v>
      </c>
      <c r="Y1075" s="93">
        <f>IF('Net zero activities &amp; levers'!$C$14="Off",('Activity data'!AR13*EF!$H12)*kgtoGg,IF('Net zero activities &amp; levers'!$C$14="On",('Net zero Activity data'!AR13*EF!$H12)*kgtoGg,"ERROR"))</f>
        <v>16.045374657831026</v>
      </c>
      <c r="Z1075" s="93">
        <f>IF('Net zero activities &amp; levers'!$C$14="Off",('Activity data'!AS13*EF!$H12)*kgtoGg,IF('Net zero activities &amp; levers'!$C$14="On",('Net zero Activity data'!AS13*EF!$H12)*kgtoGg,"ERROR"))</f>
        <v>16.087479117910242</v>
      </c>
      <c r="AA1075" s="93">
        <f>IF('Net zero activities &amp; levers'!$C$14="Off",('Activity data'!AT13*EF!$H12)*kgtoGg,IF('Net zero activities &amp; levers'!$C$14="On",('Net zero Activity data'!AT13*EF!$H12)*kgtoGg,"ERROR"))</f>
        <v>16.132634899984698</v>
      </c>
      <c r="AB1075" s="93">
        <f>IF('Net zero activities &amp; levers'!$C$14="Off",('Activity data'!AU13*EF!$H12)*kgtoGg,IF('Net zero activities &amp; levers'!$C$14="On",('Net zero Activity data'!AU13*EF!$H12)*kgtoGg,"ERROR"))</f>
        <v>16.181064068128425</v>
      </c>
      <c r="AC1075" s="93">
        <f>IF('Net zero activities &amp; levers'!$C$14="Off",('Activity data'!AV13*EF!$H12)*kgtoGg,IF('Net zero activities &amp; levers'!$C$14="On",('Net zero Activity data'!AV13*EF!$H12)*kgtoGg,"ERROR"))</f>
        <v>16.232289068961919</v>
      </c>
      <c r="AD1075" s="93">
        <f>IF('Net zero activities &amp; levers'!$C$14="Off",('Activity data'!AW13*EF!$H12)*kgtoGg,IF('Net zero activities &amp; levers'!$C$14="On",('Net zero Activity data'!AW13*EF!$H12)*kgtoGg,"ERROR"))</f>
        <v>16.266107359963815</v>
      </c>
      <c r="AE1075" s="93">
        <f>IF('Net zero activities &amp; levers'!$C$14="Off",('Activity data'!AX13*EF!$H12)*kgtoGg,IF('Net zero activities &amp; levers'!$C$14="On",('Net zero Activity data'!AX13*EF!$H12)*kgtoGg,"ERROR"))</f>
        <v>16.302674719379858</v>
      </c>
      <c r="AF1075" s="93">
        <f>IF('Net zero activities &amp; levers'!$C$14="Off",('Activity data'!AY13*EF!$H12)*kgtoGg,IF('Net zero activities &amp; levers'!$C$14="On",('Net zero Activity data'!AY13*EF!$H12)*kgtoGg,"ERROR"))</f>
        <v>16.341852027594634</v>
      </c>
      <c r="AG1075" s="93">
        <f>IF('Net zero activities &amp; levers'!$C$14="Off",('Activity data'!AZ13*EF!$H12)*kgtoGg,IF('Net zero activities &amp; levers'!$C$14="On",('Net zero Activity data'!AZ13*EF!$H12)*kgtoGg,"ERROR"))</f>
        <v>16.384037805485768</v>
      </c>
      <c r="AH1075" s="93">
        <f>IF('Net zero activities &amp; levers'!$C$14="Off",('Activity data'!BA13*EF!$H12)*kgtoGg,IF('Net zero activities &amp; levers'!$C$14="On",('Net zero Activity data'!BA13*EF!$H12)*kgtoGg,"ERROR"))</f>
        <v>16.428027256604828</v>
      </c>
      <c r="AI1075" s="93">
        <f>IF('Net zero activities &amp; levers'!$C$14="Off",('Activity data'!BB13*EF!$H12)*kgtoGg,IF('Net zero activities &amp; levers'!$C$14="On",('Net zero Activity data'!BB13*EF!$H12)*kgtoGg,"ERROR"))</f>
        <v>16.454953704560829</v>
      </c>
      <c r="AJ1075" s="93">
        <f>IF('Net zero activities &amp; levers'!$C$14="Off",('Activity data'!BC13*EF!$H12)*kgtoGg,IF('Net zero activities &amp; levers'!$C$14="On",('Net zero Activity data'!BC13*EF!$H12)*kgtoGg,"ERROR"))</f>
        <v>16.48435701608895</v>
      </c>
      <c r="AK1075" s="93">
        <f>IF('Net zero activities &amp; levers'!$C$14="Off",('Activity data'!BD13*EF!$H12)*kgtoGg,IF('Net zero activities &amp; levers'!$C$14="On",('Net zero Activity data'!BD13*EF!$H12)*kgtoGg,"ERROR"))</f>
        <v>16.515143013222563</v>
      </c>
      <c r="AL1075" s="93">
        <f>IF('Net zero activities &amp; levers'!$C$14="Off",('Activity data'!BE13*EF!$H12)*kgtoGg,IF('Net zero activities &amp; levers'!$C$14="On",('Net zero Activity data'!BE13*EF!$H12)*kgtoGg,"ERROR"))</f>
        <v>16.547747702117324</v>
      </c>
      <c r="AM1075" s="93">
        <f>IF('Net zero activities &amp; levers'!$C$14="Off",('Activity data'!BF13*EF!$H12)*kgtoGg,IF('Net zero activities &amp; levers'!$C$14="On",('Net zero Activity data'!BF13*EF!$H12)*kgtoGg,"ERROR"))</f>
        <v>16.582122595716356</v>
      </c>
      <c r="AN1075" s="93">
        <f>IF('Net zero activities &amp; levers'!$C$14="Off",('Activity data'!BG13*EF!$H12)*kgtoGg,IF('Net zero activities &amp; levers'!$C$14="On",('Net zero Activity data'!BG13*EF!$H12)*kgtoGg,"ERROR"))</f>
        <v>16.600470123477731</v>
      </c>
      <c r="AO1075" s="93">
        <f>IF('Net zero activities &amp; levers'!$C$14="Off",('Activity data'!BH13*EF!$H12)*kgtoGg,IF('Net zero activities &amp; levers'!$C$14="On",('Net zero Activity data'!BH13*EF!$H12)*kgtoGg,"ERROR"))</f>
        <v>16.620020877934213</v>
      </c>
      <c r="AP1075" s="93">
        <f>IF('Net zero activities &amp; levers'!$C$14="Off",('Activity data'!BI13*EF!$H12)*kgtoGg,IF('Net zero activities &amp; levers'!$C$14="On",('Net zero Activity data'!BI13*EF!$H12)*kgtoGg,"ERROR"))</f>
        <v>16.641237794269543</v>
      </c>
      <c r="AQ1075" s="93">
        <f>IF('Net zero activities &amp; levers'!$C$14="Off",('Activity data'!BJ13*EF!$H12)*kgtoGg,IF('Net zero activities &amp; levers'!$C$14="On",('Net zero Activity data'!BJ13*EF!$H12)*kgtoGg,"ERROR"))</f>
        <v>16.664093670955594</v>
      </c>
      <c r="AR1075" s="93">
        <f>IF('Net zero activities &amp; levers'!$C$14="Off",('Activity data'!BK13*EF!$H12)*kgtoGg,IF('Net zero activities &amp; levers'!$C$14="On",('Net zero Activity data'!BK13*EF!$H12)*kgtoGg,"ERROR"))</f>
        <v>16.688566019350009</v>
      </c>
      <c r="AS1075" s="93">
        <f>IF('Net zero activities &amp; levers'!$C$14="Off",('Activity data'!BL13*EF!$H12)*kgtoGg,IF('Net zero activities &amp; levers'!$C$14="On",('Net zero Activity data'!BL13*EF!$H12)*kgtoGg,"ERROR"))</f>
        <v>16.696331381272817</v>
      </c>
      <c r="AT1075" s="93">
        <f>IF('Net zero activities &amp; levers'!$C$14="Off",('Activity data'!BM13*EF!$H12)*kgtoGg,IF('Net zero activities &amp; levers'!$C$14="On",('Net zero Activity data'!BM13*EF!$H12)*kgtoGg,"ERROR"))</f>
        <v>16.699285630129914</v>
      </c>
      <c r="AU1075" s="93">
        <f>IF('Net zero activities &amp; levers'!$C$14="Off",('Activity data'!BN13*EF!$H12)*kgtoGg,IF('Net zero activities &amp; levers'!$C$14="On",('Net zero Activity data'!BN13*EF!$H12)*kgtoGg,"ERROR"))</f>
        <v>16.702534642083243</v>
      </c>
      <c r="AV1075" s="93">
        <f>IF('Net zero activities &amp; levers'!$C$14="Off",('Activity data'!BO13*EF!$H12)*kgtoGg,IF('Net zero activities &amp; levers'!$C$14="On",('Net zero Activity data'!BO13*EF!$H12)*kgtoGg,"ERROR"))</f>
        <v>16.707242014459261</v>
      </c>
      <c r="AW1075" s="93">
        <f>IF('Net zero activities &amp; levers'!$C$14="Off",('Activity data'!BP13*EF!$H12)*kgtoGg,IF('Net zero activities &amp; levers'!$C$14="On",('Net zero Activity data'!BP13*EF!$H12)*kgtoGg,"ERROR"))</f>
        <v>16.712811774495297</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23.299199623740702</v>
      </c>
      <c r="T1076" s="93">
        <f>IF('Net zero activities &amp; levers'!$C$14="Off",('Activity data'!AM14*EF!$H13)*kgtoGg,IF('Net zero activities &amp; levers'!$C$14="On",('Net zero Activity data'!AM14*EF!$H13)*kgtoGg,"ERROR"))</f>
        <v>23.366363177849646</v>
      </c>
      <c r="U1076" s="93">
        <f>IF('Net zero activities &amp; levers'!$C$14="Off",('Activity data'!AN14*EF!$H13)*kgtoGg,IF('Net zero activities &amp; levers'!$C$14="On",('Net zero Activity data'!AN14*EF!$H13)*kgtoGg,"ERROR"))</f>
        <v>23.43775928750166</v>
      </c>
      <c r="V1076" s="93">
        <f>IF('Net zero activities &amp; levers'!$C$14="Off",('Activity data'!AO14*EF!$H13)*kgtoGg,IF('Net zero activities &amp; levers'!$C$14="On",('Net zero Activity data'!AO14*EF!$H13)*kgtoGg,"ERROR"))</f>
        <v>23.514872914443256</v>
      </c>
      <c r="W1076" s="93">
        <f>IF('Net zero activities &amp; levers'!$C$14="Off",('Activity data'!AP14*EF!$H13)*kgtoGg,IF('Net zero activities &amp; levers'!$C$14="On",('Net zero Activity data'!AP14*EF!$H13)*kgtoGg,"ERROR"))</f>
        <v>23.598530440756761</v>
      </c>
      <c r="X1076" s="93">
        <f>IF('Net zero activities &amp; levers'!$C$14="Off",('Activity data'!AQ14*EF!$H13)*kgtoGg,IF('Net zero activities &amp; levers'!$C$14="On",('Net zero Activity data'!AQ14*EF!$H13)*kgtoGg,"ERROR"))</f>
        <v>23.688553689172828</v>
      </c>
      <c r="Y1076" s="93">
        <f>IF('Net zero activities &amp; levers'!$C$14="Off",('Activity data'!AR14*EF!$H13)*kgtoGg,IF('Net zero activities &amp; levers'!$C$14="On",('Net zero Activity data'!AR14*EF!$H13)*kgtoGg,"ERROR"))</f>
        <v>23.745508596116498</v>
      </c>
      <c r="Z1076" s="93">
        <f>IF('Net zero activities &amp; levers'!$C$14="Off",('Activity data'!AS14*EF!$H13)*kgtoGg,IF('Net zero activities &amp; levers'!$C$14="On",('Net zero Activity data'!AS14*EF!$H13)*kgtoGg,"ERROR"))</f>
        <v>23.807818878055468</v>
      </c>
      <c r="AA1076" s="93">
        <f>IF('Net zero activities &amp; levers'!$C$14="Off",('Activity data'!AT14*EF!$H13)*kgtoGg,IF('Net zero activities &amp; levers'!$C$14="On",('Net zero Activity data'!AT14*EF!$H13)*kgtoGg,"ERROR"))</f>
        <v>23.874644803549824</v>
      </c>
      <c r="AB1076" s="93">
        <f>IF('Net zero activities &amp; levers'!$C$14="Off",('Activity data'!AU14*EF!$H13)*kgtoGg,IF('Net zero activities &amp; levers'!$C$14="On",('Net zero Activity data'!AU14*EF!$H13)*kgtoGg,"ERROR"))</f>
        <v>23.946315004650327</v>
      </c>
      <c r="AC1076" s="93">
        <f>IF('Net zero activities &amp; levers'!$C$14="Off",('Activity data'!AV14*EF!$H13)*kgtoGg,IF('Net zero activities &amp; levers'!$C$14="On",('Net zero Activity data'!AV14*EF!$H13)*kgtoGg,"ERROR"))</f>
        <v>24.022122751341634</v>
      </c>
      <c r="AD1076" s="93">
        <f>IF('Net zero activities &amp; levers'!$C$14="Off",('Activity data'!AW14*EF!$H13)*kgtoGg,IF('Net zero activities &amp; levers'!$C$14="On",('Net zero Activity data'!AW14*EF!$H13)*kgtoGg,"ERROR"))</f>
        <v>24.072170353022251</v>
      </c>
      <c r="AE1076" s="93">
        <f>IF('Net zero activities &amp; levers'!$C$14="Off",('Activity data'!AX14*EF!$H13)*kgtoGg,IF('Net zero activities &amp; levers'!$C$14="On",('Net zero Activity data'!AX14*EF!$H13)*kgtoGg,"ERROR"))</f>
        <v>24.126286293962728</v>
      </c>
      <c r="AF1076" s="93">
        <f>IF('Net zero activities &amp; levers'!$C$14="Off",('Activity data'!AY14*EF!$H13)*kgtoGg,IF('Net zero activities &amp; levers'!$C$14="On",('Net zero Activity data'!AY14*EF!$H13)*kgtoGg,"ERROR"))</f>
        <v>24.184264691402795</v>
      </c>
      <c r="AG1076" s="93">
        <f>IF('Net zero activities &amp; levers'!$C$14="Off",('Activity data'!AZ14*EF!$H13)*kgtoGg,IF('Net zero activities &amp; levers'!$C$14="On",('Net zero Activity data'!AZ14*EF!$H13)*kgtoGg,"ERROR"))</f>
        <v>24.246695315362018</v>
      </c>
      <c r="AH1076" s="93">
        <f>IF('Net zero activities &amp; levers'!$C$14="Off",('Activity data'!BA14*EF!$H13)*kgtoGg,IF('Net zero activities &amp; levers'!$C$14="On",('Net zero Activity data'!BA14*EF!$H13)*kgtoGg,"ERROR"))</f>
        <v>24.311795190681927</v>
      </c>
      <c r="AI1076" s="93">
        <f>IF('Net zero activities &amp; levers'!$C$14="Off",('Activity data'!BB14*EF!$H13)*kgtoGg,IF('Net zero activities &amp; levers'!$C$14="On",('Net zero Activity data'!BB14*EF!$H13)*kgtoGg,"ERROR"))</f>
        <v>24.351643571603976</v>
      </c>
      <c r="AJ1076" s="93">
        <f>IF('Net zero activities &amp; levers'!$C$14="Off",('Activity data'!BC14*EF!$H13)*kgtoGg,IF('Net zero activities &amp; levers'!$C$14="On",('Net zero Activity data'!BC14*EF!$H13)*kgtoGg,"ERROR"))</f>
        <v>24.395157456541803</v>
      </c>
      <c r="AK1076" s="93">
        <f>IF('Net zero activities &amp; levers'!$C$14="Off",('Activity data'!BD14*EF!$H13)*kgtoGg,IF('Net zero activities &amp; levers'!$C$14="On",('Net zero Activity data'!BD14*EF!$H13)*kgtoGg,"ERROR"))</f>
        <v>24.440717574343065</v>
      </c>
      <c r="AL1076" s="93">
        <f>IF('Net zero activities &amp; levers'!$C$14="Off",('Activity data'!BE14*EF!$H13)*kgtoGg,IF('Net zero activities &amp; levers'!$C$14="On",('Net zero Activity data'!BE14*EF!$H13)*kgtoGg,"ERROR"))</f>
        <v>24.488969169393634</v>
      </c>
      <c r="AM1076" s="93">
        <f>IF('Net zero activities &amp; levers'!$C$14="Off",('Activity data'!BF14*EF!$H13)*kgtoGg,IF('Net zero activities &amp; levers'!$C$14="On",('Net zero Activity data'!BF14*EF!$H13)*kgtoGg,"ERROR"))</f>
        <v>24.539840485823007</v>
      </c>
      <c r="AN1076" s="93">
        <f>IF('Net zero activities &amp; levers'!$C$14="Off",('Activity data'!BG14*EF!$H13)*kgtoGg,IF('Net zero activities &amp; levers'!$C$14="On",('Net zero Activity data'!BG14*EF!$H13)*kgtoGg,"ERROR"))</f>
        <v>24.566992944862818</v>
      </c>
      <c r="AO1076" s="93">
        <f>IF('Net zero activities &amp; levers'!$C$14="Off",('Activity data'!BH14*EF!$H13)*kgtoGg,IF('Net zero activities &amp; levers'!$C$14="On",('Net zero Activity data'!BH14*EF!$H13)*kgtoGg,"ERROR"))</f>
        <v>24.595926055987174</v>
      </c>
      <c r="AP1076" s="93">
        <f>IF('Net zero activities &amp; levers'!$C$14="Off",('Activity data'!BI14*EF!$H13)*kgtoGg,IF('Net zero activities &amp; levers'!$C$14="On",('Net zero Activity data'!BI14*EF!$H13)*kgtoGg,"ERROR"))</f>
        <v>24.627324915781191</v>
      </c>
      <c r="AQ1076" s="93">
        <f>IF('Net zero activities &amp; levers'!$C$14="Off",('Activity data'!BJ14*EF!$H13)*kgtoGg,IF('Net zero activities &amp; levers'!$C$14="On",('Net zero Activity data'!BJ14*EF!$H13)*kgtoGg,"ERROR"))</f>
        <v>24.66114926877351</v>
      </c>
      <c r="AR1076" s="93">
        <f>IF('Net zero activities &amp; levers'!$C$14="Off",('Activity data'!BK14*EF!$H13)*kgtoGg,IF('Net zero activities &amp; levers'!$C$14="On",('Net zero Activity data'!BK14*EF!$H13)*kgtoGg,"ERROR"))</f>
        <v>24.697365834080266</v>
      </c>
      <c r="AS1076" s="93">
        <f>IF('Net zero activities &amp; levers'!$C$14="Off",('Activity data'!BL14*EF!$H13)*kgtoGg,IF('Net zero activities &amp; levers'!$C$14="On",('Net zero Activity data'!BL14*EF!$H13)*kgtoGg,"ERROR"))</f>
        <v>24.708857773173129</v>
      </c>
      <c r="AT1076" s="93">
        <f>IF('Net zero activities &amp; levers'!$C$14="Off",('Activity data'!BM14*EF!$H13)*kgtoGg,IF('Net zero activities &amp; levers'!$C$14="On",('Net zero Activity data'!BM14*EF!$H13)*kgtoGg,"ERROR"))</f>
        <v>24.71322975844161</v>
      </c>
      <c r="AU1076" s="93">
        <f>IF('Net zero activities &amp; levers'!$C$14="Off",('Activity data'!BN14*EF!$H13)*kgtoGg,IF('Net zero activities &amp; levers'!$C$14="On",('Net zero Activity data'!BN14*EF!$H13)*kgtoGg,"ERROR"))</f>
        <v>24.718037962856389</v>
      </c>
      <c r="AV1076" s="93">
        <f>IF('Net zero activities &amp; levers'!$C$14="Off",('Activity data'!BO14*EF!$H13)*kgtoGg,IF('Net zero activities &amp; levers'!$C$14="On",('Net zero Activity data'!BO14*EF!$H13)*kgtoGg,"ERROR"))</f>
        <v>24.72500439110151</v>
      </c>
      <c r="AW1076" s="93">
        <f>IF('Net zero activities &amp; levers'!$C$14="Off",('Activity data'!BP14*EF!$H13)*kgtoGg,IF('Net zero activities &amp; levers'!$C$14="On",('Net zero Activity data'!BP14*EF!$H13)*kgtoGg,"ERROR"))</f>
        <v>24.733247064621722</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5.2888001747321844</v>
      </c>
      <c r="T1077" s="93">
        <f>IF('Net zero activities &amp; levers'!$C$14="Off",('Activity data'!AM15*EF!$H14)*kgtoGg,IF('Net zero activities &amp; levers'!$C$14="On",('Net zero Activity data'!AM15*EF!$H14)*kgtoGg,"ERROR"))</f>
        <v>5.3549104933648488</v>
      </c>
      <c r="U1077" s="93">
        <f>IF('Net zero activities &amp; levers'!$C$14="Off",('Activity data'!AN15*EF!$H14)*kgtoGg,IF('Net zero activities &amp; levers'!$C$14="On",('Net zero Activity data'!AN15*EF!$H14)*kgtoGg,"ERROR"))</f>
        <v>5.3864074181281323</v>
      </c>
      <c r="V1077" s="93">
        <f>IF('Net zero activities &amp; levers'!$C$14="Off",('Activity data'!AO15*EF!$H14)*kgtoGg,IF('Net zero activities &amp; levers'!$C$14="On",('Net zero Activity data'!AO15*EF!$H14)*kgtoGg,"ERROR"))</f>
        <v>5.4084520023376257</v>
      </c>
      <c r="W1077" s="93">
        <f>IF('Net zero activities &amp; levers'!$C$14="Off",('Activity data'!AP15*EF!$H14)*kgtoGg,IF('Net zero activities &amp; levers'!$C$14="On",('Net zero Activity data'!AP15*EF!$H14)*kgtoGg,"ERROR"))</f>
        <v>5.4367019980088367</v>
      </c>
      <c r="X1077" s="93">
        <f>IF('Net zero activities &amp; levers'!$C$14="Off",('Activity data'!AQ15*EF!$H14)*kgtoGg,IF('Net zero activities &amp; levers'!$C$14="On",('Net zero Activity data'!AQ15*EF!$H14)*kgtoGg,"ERROR"))</f>
        <v>5.4730522028178319</v>
      </c>
      <c r="Y1077" s="93">
        <f>IF('Net zero activities &amp; levers'!$C$14="Off",('Activity data'!AR15*EF!$H14)*kgtoGg,IF('Net zero activities &amp; levers'!$C$14="On",('Net zero Activity data'!AR15*EF!$H14)*kgtoGg,"ERROR"))</f>
        <v>5.5183413325460924</v>
      </c>
      <c r="Z1077" s="93">
        <f>IF('Net zero activities &amp; levers'!$C$14="Off",('Activity data'!AS15*EF!$H14)*kgtoGg,IF('Net zero activities &amp; levers'!$C$14="On",('Net zero Activity data'!AS15*EF!$H14)*kgtoGg,"ERROR"))</f>
        <v>5.5691056579484624</v>
      </c>
      <c r="AA1077" s="93">
        <f>IF('Net zero activities &amp; levers'!$C$14="Off",('Activity data'!AT15*EF!$H14)*kgtoGg,IF('Net zero activities &amp; levers'!$C$14="On",('Net zero Activity data'!AT15*EF!$H14)*kgtoGg,"ERROR"))</f>
        <v>5.6177871904602759</v>
      </c>
      <c r="AB1077" s="93">
        <f>IF('Net zero activities &amp; levers'!$C$14="Off",('Activity data'!AU15*EF!$H14)*kgtoGg,IF('Net zero activities &amp; levers'!$C$14="On",('Net zero Activity data'!AU15*EF!$H14)*kgtoGg,"ERROR"))</f>
        <v>5.6715084141713676</v>
      </c>
      <c r="AC1077" s="93">
        <f>IF('Net zero activities &amp; levers'!$C$14="Off",('Activity data'!AV15*EF!$H14)*kgtoGg,IF('Net zero activities &amp; levers'!$C$14="On",('Net zero Activity data'!AV15*EF!$H14)*kgtoGg,"ERROR"))</f>
        <v>5.7238215564317478</v>
      </c>
      <c r="AD1077" s="93">
        <f>IF('Net zero activities &amp; levers'!$C$14="Off",('Activity data'!AW15*EF!$H14)*kgtoGg,IF('Net zero activities &amp; levers'!$C$14="On",('Net zero Activity data'!AW15*EF!$H14)*kgtoGg,"ERROR"))</f>
        <v>5.7951448499816118</v>
      </c>
      <c r="AE1077" s="93">
        <f>IF('Net zero activities &amp; levers'!$C$14="Off",('Activity data'!AX15*EF!$H14)*kgtoGg,IF('Net zero activities &amp; levers'!$C$14="On",('Net zero Activity data'!AX15*EF!$H14)*kgtoGg,"ERROR"))</f>
        <v>5.8708152391256094</v>
      </c>
      <c r="AF1077" s="93">
        <f>IF('Net zero activities &amp; levers'!$C$14="Off",('Activity data'!AY15*EF!$H14)*kgtoGg,IF('Net zero activities &amp; levers'!$C$14="On",('Net zero Activity data'!AY15*EF!$H14)*kgtoGg,"ERROR"))</f>
        <v>5.9502777911979985</v>
      </c>
      <c r="AG1077" s="93">
        <f>IF('Net zero activities &amp; levers'!$C$14="Off",('Activity data'!AZ15*EF!$H14)*kgtoGg,IF('Net zero activities &amp; levers'!$C$14="On",('Net zero Activity data'!AZ15*EF!$H14)*kgtoGg,"ERROR"))</f>
        <v>6.0428511203152757</v>
      </c>
      <c r="AH1077" s="93">
        <f>IF('Net zero activities &amp; levers'!$C$14="Off",('Activity data'!BA15*EF!$H14)*kgtoGg,IF('Net zero activities &amp; levers'!$C$14="On",('Net zero Activity data'!BA15*EF!$H14)*kgtoGg,"ERROR"))</f>
        <v>6.1276763008750397</v>
      </c>
      <c r="AI1077" s="93">
        <f>IF('Net zero activities &amp; levers'!$C$14="Off",('Activity data'!BB15*EF!$H14)*kgtoGg,IF('Net zero activities &amp; levers'!$C$14="On",('Net zero Activity data'!BB15*EF!$H14)*kgtoGg,"ERROR"))</f>
        <v>6.2240584028338324</v>
      </c>
      <c r="AJ1077" s="93">
        <f>IF('Net zero activities &amp; levers'!$C$14="Off",('Activity data'!BC15*EF!$H14)*kgtoGg,IF('Net zero activities &amp; levers'!$C$14="On",('Net zero Activity data'!BC15*EF!$H14)*kgtoGg,"ERROR"))</f>
        <v>6.3299559561580176</v>
      </c>
      <c r="AK1077" s="93">
        <f>IF('Net zero activities &amp; levers'!$C$14="Off",('Activity data'!BD15*EF!$H14)*kgtoGg,IF('Net zero activities &amp; levers'!$C$14="On",('Net zero Activity data'!BD15*EF!$H14)*kgtoGg,"ERROR"))</f>
        <v>6.4264327438871129</v>
      </c>
      <c r="AL1077" s="93">
        <f>IF('Net zero activities &amp; levers'!$C$14="Off",('Activity data'!BE15*EF!$H14)*kgtoGg,IF('Net zero activities &amp; levers'!$C$14="On",('Net zero Activity data'!BE15*EF!$H14)*kgtoGg,"ERROR"))</f>
        <v>6.5229450618536617</v>
      </c>
      <c r="AM1077" s="93">
        <f>IF('Net zero activities &amp; levers'!$C$14="Off",('Activity data'!BF15*EF!$H14)*kgtoGg,IF('Net zero activities &amp; levers'!$C$14="On",('Net zero Activity data'!BF15*EF!$H14)*kgtoGg,"ERROR"))</f>
        <v>6.6198156764753957</v>
      </c>
      <c r="AN1077" s="93">
        <f>IF('Net zero activities &amp; levers'!$C$14="Off",('Activity data'!BG15*EF!$H14)*kgtoGg,IF('Net zero activities &amp; levers'!$C$14="On",('Net zero Activity data'!BG15*EF!$H14)*kgtoGg,"ERROR"))</f>
        <v>6.7277615297054645</v>
      </c>
      <c r="AO1077" s="93">
        <f>IF('Net zero activities &amp; levers'!$C$14="Off",('Activity data'!BH15*EF!$H14)*kgtoGg,IF('Net zero activities &amp; levers'!$C$14="On",('Net zero Activity data'!BH15*EF!$H14)*kgtoGg,"ERROR"))</f>
        <v>6.82889575833455</v>
      </c>
      <c r="AP1077" s="93">
        <f>IF('Net zero activities &amp; levers'!$C$14="Off",('Activity data'!BI15*EF!$H14)*kgtoGg,IF('Net zero activities &amp; levers'!$C$14="On",('Net zero Activity data'!BI15*EF!$H14)*kgtoGg,"ERROR"))</f>
        <v>6.932846561035845</v>
      </c>
      <c r="AQ1077" s="93">
        <f>IF('Net zero activities &amp; levers'!$C$14="Off",('Activity data'!BJ15*EF!$H14)*kgtoGg,IF('Net zero activities &amp; levers'!$C$14="On",('Net zero Activity data'!BJ15*EF!$H14)*kgtoGg,"ERROR"))</f>
        <v>7.0400892153101466</v>
      </c>
      <c r="AR1077" s="93">
        <f>IF('Net zero activities &amp; levers'!$C$14="Off",('Activity data'!BK15*EF!$H14)*kgtoGg,IF('Net zero activities &amp; levers'!$C$14="On",('Net zero Activity data'!BK15*EF!$H14)*kgtoGg,"ERROR"))</f>
        <v>7.1511154926757348</v>
      </c>
      <c r="AS1077" s="93">
        <f>IF('Net zero activities &amp; levers'!$C$14="Off",('Activity data'!BL15*EF!$H14)*kgtoGg,IF('Net zero activities &amp; levers'!$C$14="On",('Net zero Activity data'!BL15*EF!$H14)*kgtoGg,"ERROR"))</f>
        <v>7.2676936564330177</v>
      </c>
      <c r="AT1077" s="93">
        <f>IF('Net zero activities &amp; levers'!$C$14="Off",('Activity data'!BM15*EF!$H14)*kgtoGg,IF('Net zero activities &amp; levers'!$C$14="On",('Net zero Activity data'!BM15*EF!$H14)*kgtoGg,"ERROR"))</f>
        <v>7.2719835334173766</v>
      </c>
      <c r="AU1077" s="93">
        <f>IF('Net zero activities &amp; levers'!$C$14="Off",('Activity data'!BN15*EF!$H14)*kgtoGg,IF('Net zero activities &amp; levers'!$C$14="On",('Net zero Activity data'!BN15*EF!$H14)*kgtoGg,"ERROR"))</f>
        <v>7.2589495808630424</v>
      </c>
      <c r="AV1077" s="93">
        <f>IF('Net zero activities &amp; levers'!$C$14="Off",('Activity data'!BO15*EF!$H14)*kgtoGg,IF('Net zero activities &amp; levers'!$C$14="On",('Net zero Activity data'!BO15*EF!$H14)*kgtoGg,"ERROR"))</f>
        <v>7.2508321439605989</v>
      </c>
      <c r="AW1077" s="93">
        <f>IF('Net zero activities &amp; levers'!$C$14="Off",('Activity data'!BP15*EF!$H14)*kgtoGg,IF('Net zero activities &amp; levers'!$C$14="On",('Net zero Activity data'!BP15*EF!$H14)*kgtoGg,"ERROR"))</f>
        <v>7.2374038316981046</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1.531675788558454</v>
      </c>
      <c r="T1079" s="93">
        <f>IF('Net zero activities &amp; levers'!$C$14="Off",('Activity data'!AM17*EF!$H16)*kgtoGg,IF('Net zero activities &amp; levers'!$C$14="On",('Net zero Activity data'!AM17*EF!$H16)*kgtoGg,"ERROR"))</f>
        <v>1.5509969062237812</v>
      </c>
      <c r="U1079" s="93">
        <f>IF('Net zero activities &amp; levers'!$C$14="Off",('Activity data'!AN17*EF!$H16)*kgtoGg,IF('Net zero activities &amp; levers'!$C$14="On",('Net zero Activity data'!AN17*EF!$H16)*kgtoGg,"ERROR"))</f>
        <v>1.5506767661897198</v>
      </c>
      <c r="V1079" s="93">
        <f>IF('Net zero activities &amp; levers'!$C$14="Off",('Activity data'!AO17*EF!$H16)*kgtoGg,IF('Net zero activities &amp; levers'!$C$14="On",('Net zero Activity data'!AO17*EF!$H16)*kgtoGg,"ERROR"))</f>
        <v>1.5454789101997239</v>
      </c>
      <c r="W1079" s="93">
        <f>IF('Net zero activities &amp; levers'!$C$14="Off",('Activity data'!AP17*EF!$H16)*kgtoGg,IF('Net zero activities &amp; levers'!$C$14="On",('Net zero Activity data'!AP17*EF!$H16)*kgtoGg,"ERROR"))</f>
        <v>1.544237667180592</v>
      </c>
      <c r="X1079" s="93">
        <f>IF('Net zero activities &amp; levers'!$C$14="Off",('Activity data'!AQ17*EF!$H16)*kgtoGg,IF('Net zero activities &amp; levers'!$C$14="On",('Net zero Activity data'!AQ17*EF!$H16)*kgtoGg,"ERROR"))</f>
        <v>1.5478449437228776</v>
      </c>
      <c r="Y1079" s="93">
        <f>IF('Net zero activities &amp; levers'!$C$14="Off",('Activity data'!AR17*EF!$H16)*kgtoGg,IF('Net zero activities &amp; levers'!$C$14="On",('Net zero Activity data'!AR17*EF!$H16)*kgtoGg,"ERROR"))</f>
        <v>1.5541547190586729</v>
      </c>
      <c r="Z1079" s="93">
        <f>IF('Net zero activities &amp; levers'!$C$14="Off",('Activity data'!AS17*EF!$H16)*kgtoGg,IF('Net zero activities &amp; levers'!$C$14="On",('Net zero Activity data'!AS17*EF!$H16)*kgtoGg,"ERROR"))</f>
        <v>1.5635202729114777</v>
      </c>
      <c r="AA1079" s="93">
        <f>IF('Net zero activities &amp; levers'!$C$14="Off",('Activity data'!AT17*EF!$H16)*kgtoGg,IF('Net zero activities &amp; levers'!$C$14="On",('Net zero Activity data'!AT17*EF!$H16)*kgtoGg,"ERROR"))</f>
        <v>1.5717954090973836</v>
      </c>
      <c r="AB1079" s="93">
        <f>IF('Net zero activities &amp; levers'!$C$14="Off",('Activity data'!AU17*EF!$H16)*kgtoGg,IF('Net zero activities &amp; levers'!$C$14="On",('Net zero Activity data'!AU17*EF!$H16)*kgtoGg,"ERROR"))</f>
        <v>1.5827536033482281</v>
      </c>
      <c r="AC1079" s="93">
        <f>IF('Net zero activities &amp; levers'!$C$14="Off",('Activity data'!AV17*EF!$H16)*kgtoGg,IF('Net zero activities &amp; levers'!$C$14="On",('Net zero Activity data'!AV17*EF!$H16)*kgtoGg,"ERROR"))</f>
        <v>1.5929304999956655</v>
      </c>
      <c r="AD1079" s="93">
        <f>IF('Net zero activities &amp; levers'!$C$14="Off",('Activity data'!AW17*EF!$H16)*kgtoGg,IF('Net zero activities &amp; levers'!$C$14="On",('Net zero Activity data'!AW17*EF!$H16)*kgtoGg,"ERROR"))</f>
        <v>1.6108800730615591</v>
      </c>
      <c r="AE1079" s="93">
        <f>IF('Net zero activities &amp; levers'!$C$14="Off",('Activity data'!AX17*EF!$H16)*kgtoGg,IF('Net zero activities &amp; levers'!$C$14="On",('Net zero Activity data'!AX17*EF!$H16)*kgtoGg,"ERROR"))</f>
        <v>1.6307409732214615</v>
      </c>
      <c r="AF1079" s="93">
        <f>IF('Net zero activities &amp; levers'!$C$14="Off",('Activity data'!AY17*EF!$H16)*kgtoGg,IF('Net zero activities &amp; levers'!$C$14="On",('Net zero Activity data'!AY17*EF!$H16)*kgtoGg,"ERROR"))</f>
        <v>1.6521566099106721</v>
      </c>
      <c r="AG1079" s="93">
        <f>IF('Net zero activities &amp; levers'!$C$14="Off",('Activity data'!AZ17*EF!$H16)*kgtoGg,IF('Net zero activities &amp; levers'!$C$14="On",('Net zero Activity data'!AZ17*EF!$H16)*kgtoGg,"ERROR"))</f>
        <v>1.6797121914547875</v>
      </c>
      <c r="AH1079" s="93">
        <f>IF('Net zero activities &amp; levers'!$C$14="Off",('Activity data'!BA17*EF!$H16)*kgtoGg,IF('Net zero activities &amp; levers'!$C$14="On",('Net zero Activity data'!BA17*EF!$H16)*kgtoGg,"ERROR"))</f>
        <v>1.7029021534438327</v>
      </c>
      <c r="AI1079" s="93">
        <f>IF('Net zero activities &amp; levers'!$C$14="Off",('Activity data'!BB17*EF!$H16)*kgtoGg,IF('Net zero activities &amp; levers'!$C$14="On",('Net zero Activity data'!BB17*EF!$H16)*kgtoGg,"ERROR"))</f>
        <v>1.7292757097784488</v>
      </c>
      <c r="AJ1079" s="93">
        <f>IF('Net zero activities &amp; levers'!$C$14="Off",('Activity data'!BC17*EF!$H16)*kgtoGg,IF('Net zero activities &amp; levers'!$C$14="On",('Net zero Activity data'!BC17*EF!$H16)*kgtoGg,"ERROR"))</f>
        <v>1.7595948834600084</v>
      </c>
      <c r="AK1079" s="93">
        <f>IF('Net zero activities &amp; levers'!$C$14="Off",('Activity data'!BD17*EF!$H16)*kgtoGg,IF('Net zero activities &amp; levers'!$C$14="On",('Net zero Activity data'!BD17*EF!$H16)*kgtoGg,"ERROR"))</f>
        <v>1.7846861220344088</v>
      </c>
      <c r="AL1079" s="93">
        <f>IF('Net zero activities &amp; levers'!$C$14="Off",('Activity data'!BE17*EF!$H16)*kgtoGg,IF('Net zero activities &amp; levers'!$C$14="On",('Net zero Activity data'!BE17*EF!$H16)*kgtoGg,"ERROR"))</f>
        <v>1.8091664404595389</v>
      </c>
      <c r="AM1079" s="93">
        <f>IF('Net zero activities &amp; levers'!$C$14="Off",('Activity data'!BF17*EF!$H16)*kgtoGg,IF('Net zero activities &amp; levers'!$C$14="On",('Net zero Activity data'!BF17*EF!$H16)*kgtoGg,"ERROR"))</f>
        <v>1.8331907504895764</v>
      </c>
      <c r="AN1079" s="93">
        <f>IF('Net zero activities &amp; levers'!$C$14="Off",('Activity data'!BG17*EF!$H16)*kgtoGg,IF('Net zero activities &amp; levers'!$C$14="On",('Net zero Activity data'!BG17*EF!$H16)*kgtoGg,"ERROR"))</f>
        <v>1.8597044420320308</v>
      </c>
      <c r="AO1079" s="93">
        <f>IF('Net zero activities &amp; levers'!$C$14="Off",('Activity data'!BH17*EF!$H16)*kgtoGg,IF('Net zero activities &amp; levers'!$C$14="On",('Net zero Activity data'!BH17*EF!$H16)*kgtoGg,"ERROR"))</f>
        <v>1.882330973166122</v>
      </c>
      <c r="AP1079" s="93">
        <f>IF('Net zero activities &amp; levers'!$C$14="Off",('Activity data'!BI17*EF!$H16)*kgtoGg,IF('Net zero activities &amp; levers'!$C$14="On",('Net zero Activity data'!BI17*EF!$H16)*kgtoGg,"ERROR"))</f>
        <v>1.9055114819391912</v>
      </c>
      <c r="AQ1079" s="93">
        <f>IF('Net zero activities &amp; levers'!$C$14="Off",('Activity data'!BJ17*EF!$H16)*kgtoGg,IF('Net zero activities &amp; levers'!$C$14="On",('Net zero Activity data'!BJ17*EF!$H16)*kgtoGg,"ERROR"))</f>
        <v>1.929416392805523</v>
      </c>
      <c r="AR1079" s="93">
        <f>IF('Net zero activities &amp; levers'!$C$14="Off",('Activity data'!BK17*EF!$H16)*kgtoGg,IF('Net zero activities &amp; levers'!$C$14="On",('Net zero Activity data'!BK17*EF!$H16)*kgtoGg,"ERROR"))</f>
        <v>1.9542139795969686</v>
      </c>
      <c r="AS1079" s="93">
        <f>IF('Net zero activities &amp; levers'!$C$14="Off",('Activity data'!BL17*EF!$H16)*kgtoGg,IF('Net zero activities &amp; levers'!$C$14="On",('Net zero Activity data'!BL17*EF!$H16)*kgtoGg,"ERROR"))</f>
        <v>1.9784975867023906</v>
      </c>
      <c r="AT1079" s="93">
        <f>IF('Net zero activities &amp; levers'!$C$14="Off",('Activity data'!BM17*EF!$H16)*kgtoGg,IF('Net zero activities &amp; levers'!$C$14="On",('Net zero Activity data'!BM17*EF!$H16)*kgtoGg,"ERROR"))</f>
        <v>1.954019421357523</v>
      </c>
      <c r="AU1079" s="93">
        <f>IF('Net zero activities &amp; levers'!$C$14="Off",('Activity data'!BN17*EF!$H16)*kgtoGg,IF('Net zero activities &amp; levers'!$C$14="On",('Net zero Activity data'!BN17*EF!$H16)*kgtoGg,"ERROR"))</f>
        <v>1.9226171209422818</v>
      </c>
      <c r="AV1079" s="93">
        <f>IF('Net zero activities &amp; levers'!$C$14="Off",('Activity data'!BO17*EF!$H16)*kgtoGg,IF('Net zero activities &amp; levers'!$C$14="On",('Net zero Activity data'!BO17*EF!$H16)*kgtoGg,"ERROR"))</f>
        <v>1.8937902246599378</v>
      </c>
      <c r="AW1079" s="93">
        <f>IF('Net zero activities &amp; levers'!$C$14="Off",('Activity data'!BP17*EF!$H16)*kgtoGg,IF('Net zero activities &amp; levers'!$C$14="On",('Net zero Activity data'!BP17*EF!$H16)*kgtoGg,"ERROR"))</f>
        <v>1.8632470082492709</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0.21223148573110692</v>
      </c>
      <c r="T1080" s="93">
        <f>IF('Net zero activities &amp; levers'!$C$14="Off",('Activity data'!AM18*EF!$H17)*kgtoGg,IF('Net zero activities &amp; levers'!$C$14="On",('Net zero Activity data'!AM18*EF!$H17)*kgtoGg,"ERROR"))</f>
        <v>0.21490865118526423</v>
      </c>
      <c r="U1080" s="93">
        <f>IF('Net zero activities &amp; levers'!$C$14="Off",('Activity data'!AN18*EF!$H17)*kgtoGg,IF('Net zero activities &amp; levers'!$C$14="On",('Net zero Activity data'!AN18*EF!$H17)*kgtoGg,"ERROR"))</f>
        <v>0.21486429206202268</v>
      </c>
      <c r="V1080" s="93">
        <f>IF('Net zero activities &amp; levers'!$C$14="Off",('Activity data'!AO18*EF!$H17)*kgtoGg,IF('Net zero activities &amp; levers'!$C$14="On",('Net zero Activity data'!AO18*EF!$H17)*kgtoGg,"ERROR"))</f>
        <v>0.21414406869124558</v>
      </c>
      <c r="W1080" s="93">
        <f>IF('Net zero activities &amp; levers'!$C$14="Off",('Activity data'!AP18*EF!$H17)*kgtoGg,IF('Net zero activities &amp; levers'!$C$14="On",('Net zero Activity data'!AP18*EF!$H17)*kgtoGg,"ERROR"))</f>
        <v>0.21397208004190377</v>
      </c>
      <c r="X1080" s="93">
        <f>IF('Net zero activities &amp; levers'!$C$14="Off",('Activity data'!AQ18*EF!$H17)*kgtoGg,IF('Net zero activities &amp; levers'!$C$14="On",('Net zero Activity data'!AQ18*EF!$H17)*kgtoGg,"ERROR"))</f>
        <v>0.21447191014023859</v>
      </c>
      <c r="Y1080" s="93">
        <f>IF('Net zero activities &amp; levers'!$C$14="Off",('Activity data'!AR18*EF!$H17)*kgtoGg,IF('Net zero activities &amp; levers'!$C$14="On",('Net zero Activity data'!AR18*EF!$H17)*kgtoGg,"ERROR"))</f>
        <v>0.21534620286207215</v>
      </c>
      <c r="Z1080" s="93">
        <f>IF('Net zero activities &amp; levers'!$C$14="Off",('Activity data'!AS18*EF!$H17)*kgtoGg,IF('Net zero activities &amp; levers'!$C$14="On",('Net zero Activity data'!AS18*EF!$H17)*kgtoGg,"ERROR"))</f>
        <v>0.21664390921985571</v>
      </c>
      <c r="AA1080" s="93">
        <f>IF('Net zero activities &amp; levers'!$C$14="Off",('Activity data'!AT18*EF!$H17)*kgtoGg,IF('Net zero activities &amp; levers'!$C$14="On",('Net zero Activity data'!AT18*EF!$H17)*kgtoGg,"ERROR"))</f>
        <v>0.21779052553414435</v>
      </c>
      <c r="AB1080" s="93">
        <f>IF('Net zero activities &amp; levers'!$C$14="Off",('Activity data'!AU18*EF!$H17)*kgtoGg,IF('Net zero activities &amp; levers'!$C$14="On",('Net zero Activity data'!AU18*EF!$H17)*kgtoGg,"ERROR"))</f>
        <v>0.21930891073299619</v>
      </c>
      <c r="AC1080" s="93">
        <f>IF('Net zero activities &amp; levers'!$C$14="Off",('Activity data'!AV18*EF!$H17)*kgtoGg,IF('Net zero activities &amp; levers'!$C$14="On",('Net zero Activity data'!AV18*EF!$H17)*kgtoGg,"ERROR"))</f>
        <v>0.22071903806656873</v>
      </c>
      <c r="AD1080" s="93">
        <f>IF('Net zero activities &amp; levers'!$C$14="Off",('Activity data'!AW18*EF!$H17)*kgtoGg,IF('Net zero activities &amp; levers'!$C$14="On",('Net zero Activity data'!AW18*EF!$H17)*kgtoGg,"ERROR"))</f>
        <v>0.22320616007272054</v>
      </c>
      <c r="AE1080" s="93">
        <f>IF('Net zero activities &amp; levers'!$C$14="Off",('Activity data'!AX18*EF!$H17)*kgtoGg,IF('Net zero activities &amp; levers'!$C$14="On",('Net zero Activity data'!AX18*EF!$H17)*kgtoGg,"ERROR"))</f>
        <v>0.22595811866629489</v>
      </c>
      <c r="AF1080" s="93">
        <f>IF('Net zero activities &amp; levers'!$C$14="Off",('Activity data'!AY18*EF!$H17)*kgtoGg,IF('Net zero activities &amp; levers'!$C$14="On",('Net zero Activity data'!AY18*EF!$H17)*kgtoGg,"ERROR"))</f>
        <v>0.22892550407930479</v>
      </c>
      <c r="AG1080" s="93">
        <f>IF('Net zero activities &amp; levers'!$C$14="Off",('Activity data'!AZ18*EF!$H17)*kgtoGg,IF('Net zero activities &amp; levers'!$C$14="On",('Net zero Activity data'!AZ18*EF!$H17)*kgtoGg,"ERROR"))</f>
        <v>0.23274365022679747</v>
      </c>
      <c r="AH1080" s="93">
        <f>IF('Net zero activities &amp; levers'!$C$14="Off",('Activity data'!BA18*EF!$H17)*kgtoGg,IF('Net zero activities &amp; levers'!$C$14="On",('Net zero Activity data'!BA18*EF!$H17)*kgtoGg,"ERROR"))</f>
        <v>0.23595688903604636</v>
      </c>
      <c r="AI1080" s="93">
        <f>IF('Net zero activities &amp; levers'!$C$14="Off",('Activity data'!BB18*EF!$H17)*kgtoGg,IF('Net zero activities &amp; levers'!$C$14="On",('Net zero Activity data'!BB18*EF!$H17)*kgtoGg,"ERROR"))</f>
        <v>0.2396112518501094</v>
      </c>
      <c r="AJ1080" s="93">
        <f>IF('Net zero activities &amp; levers'!$C$14="Off",('Activity data'!BC18*EF!$H17)*kgtoGg,IF('Net zero activities &amp; levers'!$C$14="On",('Net zero Activity data'!BC18*EF!$H17)*kgtoGg,"ERROR"))</f>
        <v>0.2438123258140929</v>
      </c>
      <c r="AK1080" s="93">
        <f>IF('Net zero activities &amp; levers'!$C$14="Off",('Activity data'!BD18*EF!$H17)*kgtoGg,IF('Net zero activities &amp; levers'!$C$14="On",('Net zero Activity data'!BD18*EF!$H17)*kgtoGg,"ERROR"))</f>
        <v>0.24728900859595659</v>
      </c>
      <c r="AL1080" s="93">
        <f>IF('Net zero activities &amp; levers'!$C$14="Off",('Activity data'!BE18*EF!$H17)*kgtoGg,IF('Net zero activities &amp; levers'!$C$14="On",('Net zero Activity data'!BE18*EF!$H17)*kgtoGg,"ERROR"))</f>
        <v>0.25068104128939345</v>
      </c>
      <c r="AM1080" s="93">
        <f>IF('Net zero activities &amp; levers'!$C$14="Off",('Activity data'!BF18*EF!$H17)*kgtoGg,IF('Net zero activities &amp; levers'!$C$14="On",('Net zero Activity data'!BF18*EF!$H17)*kgtoGg,"ERROR"))</f>
        <v>0.25400988871874292</v>
      </c>
      <c r="AN1080" s="93">
        <f>IF('Net zero activities &amp; levers'!$C$14="Off",('Activity data'!BG18*EF!$H17)*kgtoGg,IF('Net zero activities &amp; levers'!$C$14="On",('Net zero Activity data'!BG18*EF!$H17)*kgtoGg,"ERROR"))</f>
        <v>0.25768366889487748</v>
      </c>
      <c r="AO1080" s="93">
        <f>IF('Net zero activities &amp; levers'!$C$14="Off",('Activity data'!BH18*EF!$H17)*kgtoGg,IF('Net zero activities &amp; levers'!$C$14="On",('Net zero Activity data'!BH18*EF!$H17)*kgtoGg,"ERROR"))</f>
        <v>0.26081883780947451</v>
      </c>
      <c r="AP1080" s="93">
        <f>IF('Net zero activities &amp; levers'!$C$14="Off",('Activity data'!BI18*EF!$H17)*kgtoGg,IF('Net zero activities &amp; levers'!$C$14="On",('Net zero Activity data'!BI18*EF!$H17)*kgtoGg,"ERROR"))</f>
        <v>0.26403076676575937</v>
      </c>
      <c r="AQ1080" s="93">
        <f>IF('Net zero activities &amp; levers'!$C$14="Off",('Activity data'!BJ18*EF!$H17)*kgtoGg,IF('Net zero activities &amp; levers'!$C$14="On",('Net zero Activity data'!BJ18*EF!$H17)*kgtoGg,"ERROR"))</f>
        <v>0.26734307005300151</v>
      </c>
      <c r="AR1080" s="93">
        <f>IF('Net zero activities &amp; levers'!$C$14="Off",('Activity data'!BK18*EF!$H17)*kgtoGg,IF('Net zero activities &amp; levers'!$C$14="On",('Net zero Activity data'!BK18*EF!$H17)*kgtoGg,"ERROR"))</f>
        <v>0.27077906396673163</v>
      </c>
      <c r="AS1080" s="93">
        <f>IF('Net zero activities &amp; levers'!$C$14="Off",('Activity data'!BL18*EF!$H17)*kgtoGg,IF('Net zero activities &amp; levers'!$C$14="On",('Net zero Activity data'!BL18*EF!$H17)*kgtoGg,"ERROR"))</f>
        <v>0.2741438400201186</v>
      </c>
      <c r="AT1080" s="93">
        <f>IF('Net zero activities &amp; levers'!$C$14="Off",('Activity data'!BM18*EF!$H17)*kgtoGg,IF('Net zero activities &amp; levers'!$C$14="On",('Net zero Activity data'!BM18*EF!$H17)*kgtoGg,"ERROR"))</f>
        <v>0.27075210566098096</v>
      </c>
      <c r="AU1080" s="93">
        <f>IF('Net zero activities &amp; levers'!$C$14="Off",('Activity data'!BN18*EF!$H17)*kgtoGg,IF('Net zero activities &amp; levers'!$C$14="On",('Net zero Activity data'!BN18*EF!$H17)*kgtoGg,"ERROR"))</f>
        <v>0.26640095189705443</v>
      </c>
      <c r="AV1080" s="93">
        <f>IF('Net zero activities &amp; levers'!$C$14="Off",('Activity data'!BO18*EF!$H17)*kgtoGg,IF('Net zero activities &amp; levers'!$C$14="On",('Net zero Activity data'!BO18*EF!$H17)*kgtoGg,"ERROR"))</f>
        <v>0.26240665031396532</v>
      </c>
      <c r="AW1080" s="93">
        <f>IF('Net zero activities &amp; levers'!$C$14="Off",('Activity data'!BP18*EF!$H17)*kgtoGg,IF('Net zero activities &amp; levers'!$C$14="On",('Net zero Activity data'!BP18*EF!$H17)*kgtoGg,"ERROR"))</f>
        <v>0.2581745326254411</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7.4046195421518561</v>
      </c>
      <c r="T1081" s="93">
        <f>IF('Net zero activities &amp; levers'!$C$14="Off",('Activity data'!AM5*EF!$H18)*kgtoGg,IF('Net zero activities &amp; levers'!$C$14="On",('Net zero Activity data'!AM5*EF!$H18)*kgtoGg,"ERROR"))</f>
        <v>7.4833894882265142</v>
      </c>
      <c r="U1081" s="93">
        <f>IF('Net zero activities &amp; levers'!$C$14="Off",('Activity data'!AN5*EF!$H18)*kgtoGg,IF('Net zero activities &amp; levers'!$C$14="On",('Net zero Activity data'!AN5*EF!$H18)*kgtoGg,"ERROR"))</f>
        <v>7.5342455797617154</v>
      </c>
      <c r="V1081" s="93">
        <f>IF('Net zero activities &amp; levers'!$C$14="Off",('Activity data'!AO5*EF!$H18)*kgtoGg,IF('Net zero activities &amp; levers'!$C$14="On",('Net zero Activity data'!AO5*EF!$H18)*kgtoGg,"ERROR"))</f>
        <v>7.5787887199186921</v>
      </c>
      <c r="W1081" s="93">
        <f>IF('Net zero activities &amp; levers'!$C$14="Off",('Activity data'!AP5*EF!$H18)*kgtoGg,IF('Net zero activities &amp; levers'!$C$14="On",('Net zero Activity data'!AP5*EF!$H18)*kgtoGg,"ERROR"))</f>
        <v>7.6306973712494122</v>
      </c>
      <c r="X1081" s="93">
        <f>IF('Net zero activities &amp; levers'!$C$14="Off",('Activity data'!AQ5*EF!$H18)*kgtoGg,IF('Net zero activities &amp; levers'!$C$14="On",('Net zero Activity data'!AQ5*EF!$H18)*kgtoGg,"ERROR"))</f>
        <v>7.6917026782754139</v>
      </c>
      <c r="Y1081" s="93">
        <f>IF('Net zero activities &amp; levers'!$C$14="Off",('Activity data'!AR5*EF!$H18)*kgtoGg,IF('Net zero activities &amp; levers'!$C$14="On",('Net zero Activity data'!AR5*EF!$H18)*kgtoGg,"ERROR"))</f>
        <v>7.7526372365789742</v>
      </c>
      <c r="Z1081" s="93">
        <f>IF('Net zero activities &amp; levers'!$C$14="Off",('Activity data'!AS5*EF!$H18)*kgtoGg,IF('Net zero activities &amp; levers'!$C$14="On",('Net zero Activity data'!AS5*EF!$H18)*kgtoGg,"ERROR"))</f>
        <v>7.8202225518529671</v>
      </c>
      <c r="AA1081" s="93">
        <f>IF('Net zero activities &amp; levers'!$C$14="Off",('Activity data'!AT5*EF!$H18)*kgtoGg,IF('Net zero activities &amp; levers'!$C$14="On",('Net zero Activity data'!AT5*EF!$H18)*kgtoGg,"ERROR"))</f>
        <v>7.887640149546697</v>
      </c>
      <c r="AB1081" s="93">
        <f>IF('Net zero activities &amp; levers'!$C$14="Off",('Activity data'!AU5*EF!$H18)*kgtoGg,IF('Net zero activities &amp; levers'!$C$14="On",('Net zero Activity data'!AU5*EF!$H18)*kgtoGg,"ERROR"))</f>
        <v>7.9613204880830315</v>
      </c>
      <c r="AC1081" s="93">
        <f>IF('Net zero activities &amp; levers'!$C$14="Off",('Activity data'!AV5*EF!$H18)*kgtoGg,IF('Net zero activities &amp; levers'!$C$14="On",('Net zero Activity data'!AV5*EF!$H18)*kgtoGg,"ERROR"))</f>
        <v>8.0353993798900643</v>
      </c>
      <c r="AD1081" s="93">
        <f>IF('Net zero activities &amp; levers'!$C$14="Off",('Activity data'!AW5*EF!$H18)*kgtoGg,IF('Net zero activities &amp; levers'!$C$14="On",('Net zero Activity data'!AW5*EF!$H18)*kgtoGg,"ERROR"))</f>
        <v>8.1202338720603002</v>
      </c>
      <c r="AE1081" s="93">
        <f>IF('Net zero activities &amp; levers'!$C$14="Off",('Activity data'!AX5*EF!$H18)*kgtoGg,IF('Net zero activities &amp; levers'!$C$14="On",('Net zero Activity data'!AX5*EF!$H18)*kgtoGg,"ERROR"))</f>
        <v>8.2106583355443536</v>
      </c>
      <c r="AF1081" s="93">
        <f>IF('Net zero activities &amp; levers'!$C$14="Off",('Activity data'!AY5*EF!$H18)*kgtoGg,IF('Net zero activities &amp; levers'!$C$14="On",('Net zero Activity data'!AY5*EF!$H18)*kgtoGg,"ERROR"))</f>
        <v>8.3061946320219384</v>
      </c>
      <c r="AG1081" s="93">
        <f>IF('Net zero activities &amp; levers'!$C$14="Off",('Activity data'!AZ5*EF!$H18)*kgtoGg,IF('Net zero activities &amp; levers'!$C$14="On",('Net zero Activity data'!AZ5*EF!$H18)*kgtoGg,"ERROR"))</f>
        <v>8.4155659012748671</v>
      </c>
      <c r="AH1081" s="93">
        <f>IF('Net zero activities &amp; levers'!$C$14="Off",('Activity data'!BA5*EF!$H18)*kgtoGg,IF('Net zero activities &amp; levers'!$C$14="On",('Net zero Activity data'!BA5*EF!$H18)*kgtoGg,"ERROR"))</f>
        <v>8.5193954449678522</v>
      </c>
      <c r="AI1081" s="93">
        <f>IF('Net zero activities &amp; levers'!$C$14="Off",('Activity data'!BB5*EF!$H18)*kgtoGg,IF('Net zero activities &amp; levers'!$C$14="On",('Net zero Activity data'!BB5*EF!$H18)*kgtoGg,"ERROR"))</f>
        <v>8.627306193094169</v>
      </c>
      <c r="AJ1081" s="93">
        <f>IF('Net zero activities &amp; levers'!$C$14="Off",('Activity data'!BC5*EF!$H18)*kgtoGg,IF('Net zero activities &amp; levers'!$C$14="On",('Net zero Activity data'!BC5*EF!$H18)*kgtoGg,"ERROR"))</f>
        <v>8.745646768527358</v>
      </c>
      <c r="AK1081" s="93">
        <f>IF('Net zero activities &amp; levers'!$C$14="Off",('Activity data'!BD5*EF!$H18)*kgtoGg,IF('Net zero activities &amp; levers'!$C$14="On",('Net zero Activity data'!BD5*EF!$H18)*kgtoGg,"ERROR"))</f>
        <v>8.8565885696140008</v>
      </c>
      <c r="AL1081" s="93">
        <f>IF('Net zero activities &amp; levers'!$C$14="Off",('Activity data'!BE5*EF!$H18)*kgtoGg,IF('Net zero activities &amp; levers'!$C$14="On",('Net zero Activity data'!BE5*EF!$H18)*kgtoGg,"ERROR"))</f>
        <v>8.9690164377539467</v>
      </c>
      <c r="AM1081" s="93">
        <f>IF('Net zero activities &amp; levers'!$C$14="Off",('Activity data'!BF5*EF!$H18)*kgtoGg,IF('Net zero activities &amp; levers'!$C$14="On",('Net zero Activity data'!BF5*EF!$H18)*kgtoGg,"ERROR"))</f>
        <v>9.0832375607624591</v>
      </c>
      <c r="AN1081" s="93">
        <f>IF('Net zero activities &amp; levers'!$C$14="Off",('Activity data'!BG5*EF!$H18)*kgtoGg,IF('Net zero activities &amp; levers'!$C$14="On",('Net zero Activity data'!BG5*EF!$H18)*kgtoGg,"ERROR"))</f>
        <v>9.2011172209463741</v>
      </c>
      <c r="AO1081" s="93">
        <f>IF('Net zero activities &amp; levers'!$C$14="Off",('Activity data'!BH5*EF!$H18)*kgtoGg,IF('Net zero activities &amp; levers'!$C$14="On",('Net zero Activity data'!BH5*EF!$H18)*kgtoGg,"ERROR"))</f>
        <v>9.3137200267376201</v>
      </c>
      <c r="AP1081" s="93">
        <f>IF('Net zero activities &amp; levers'!$C$14="Off",('Activity data'!BI5*EF!$H18)*kgtoGg,IF('Net zero activities &amp; levers'!$C$14="On",('Net zero Activity data'!BI5*EF!$H18)*kgtoGg,"ERROR"))</f>
        <v>9.430247400651222</v>
      </c>
      <c r="AQ1081" s="93">
        <f>IF('Net zero activities &amp; levers'!$C$14="Off",('Activity data'!BJ5*EF!$H18)*kgtoGg,IF('Net zero activities &amp; levers'!$C$14="On",('Net zero Activity data'!BJ5*EF!$H18)*kgtoGg,"ERROR"))</f>
        <v>9.5511807883178133</v>
      </c>
      <c r="AR1081" s="93">
        <f>IF('Net zero activities &amp; levers'!$C$14="Off",('Activity data'!BK5*EF!$H18)*kgtoGg,IF('Net zero activities &amp; levers'!$C$14="On",('Net zero Activity data'!BK5*EF!$H18)*kgtoGg,"ERROR"))</f>
        <v>9.6770247868368919</v>
      </c>
      <c r="AS1081" s="93">
        <f>IF('Net zero activities &amp; levers'!$C$14="Off",('Activity data'!BL5*EF!$H18)*kgtoGg,IF('Net zero activities &amp; levers'!$C$14="On",('Net zero Activity data'!BL5*EF!$H18)*kgtoGg,"ERROR"))</f>
        <v>9.8004676763058374</v>
      </c>
      <c r="AT1081" s="93">
        <f>IF('Net zero activities &amp; levers'!$C$14="Off",('Activity data'!BM5*EF!$H18)*kgtoGg,IF('Net zero activities &amp; levers'!$C$14="On",('Net zero Activity data'!BM5*EF!$H18)*kgtoGg,"ERROR"))</f>
        <v>9.8159190203362741</v>
      </c>
      <c r="AU1081" s="93">
        <f>IF('Net zero activities &amp; levers'!$C$14="Off",('Activity data'!BN5*EF!$H18)*kgtoGg,IF('Net zero activities &amp; levers'!$C$14="On",('Net zero Activity data'!BN5*EF!$H18)*kgtoGg,"ERROR"))</f>
        <v>9.8150974974465104</v>
      </c>
      <c r="AV1081" s="93">
        <f>IF('Net zero activities &amp; levers'!$C$14="Off",('Activity data'!BO5*EF!$H18)*kgtoGg,IF('Net zero activities &amp; levers'!$C$14="On",('Net zero Activity data'!BO5*EF!$H18)*kgtoGg,"ERROR"))</f>
        <v>9.8195614708241035</v>
      </c>
      <c r="AW1081" s="93">
        <f>IF('Net zero activities &amp; levers'!$C$14="Off",('Activity data'!BP5*EF!$H18)*kgtoGg,IF('Net zero activities &amp; levers'!$C$14="On",('Net zero Activity data'!BP5*EF!$H18)*kgtoGg,"ERROR"))</f>
        <v>9.8193330676312982</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2.1096314921444392</v>
      </c>
      <c r="T1082" s="93">
        <f>IF('Net zero activities &amp; levers'!$C$14="Off",('Activity data'!AM6*EF!$H19)*kgtoGg,IF('Net zero activities &amp; levers'!$C$14="On",('Net zero Activity data'!AM6*EF!$H19)*kgtoGg,"ERROR"))</f>
        <v>2.1320736389593615</v>
      </c>
      <c r="U1082" s="93">
        <f>IF('Net zero activities &amp; levers'!$C$14="Off",('Activity data'!AN6*EF!$H19)*kgtoGg,IF('Net zero activities &amp; levers'!$C$14="On",('Net zero Activity data'!AN6*EF!$H19)*kgtoGg,"ERROR"))</f>
        <v>2.1465629198277836</v>
      </c>
      <c r="V1082" s="93">
        <f>IF('Net zero activities &amp; levers'!$C$14="Off",('Activity data'!AO6*EF!$H19)*kgtoGg,IF('Net zero activities &amp; levers'!$C$14="On",('Net zero Activity data'!AO6*EF!$H19)*kgtoGg,"ERROR"))</f>
        <v>2.1592535936293507</v>
      </c>
      <c r="W1082" s="93">
        <f>IF('Net zero activities &amp; levers'!$C$14="Off",('Activity data'!AP6*EF!$H19)*kgtoGg,IF('Net zero activities &amp; levers'!$C$14="On",('Net zero Activity data'!AP6*EF!$H19)*kgtoGg,"ERROR"))</f>
        <v>2.1740427566563829</v>
      </c>
      <c r="X1082" s="93">
        <f>IF('Net zero activities &amp; levers'!$C$14="Off",('Activity data'!AQ6*EF!$H19)*kgtoGg,IF('Net zero activities &amp; levers'!$C$14="On",('Net zero Activity data'!AQ6*EF!$H19)*kgtoGg,"ERROR"))</f>
        <v>2.1914236249315668</v>
      </c>
      <c r="Y1082" s="93">
        <f>IF('Net zero activities &amp; levers'!$C$14="Off",('Activity data'!AR6*EF!$H19)*kgtoGg,IF('Net zero activities &amp; levers'!$C$14="On",('Net zero Activity data'!AR6*EF!$H19)*kgtoGg,"ERROR"))</f>
        <v>2.2087843363665458</v>
      </c>
      <c r="Z1082" s="93">
        <f>IF('Net zero activities &amp; levers'!$C$14="Off",('Activity data'!AS6*EF!$H19)*kgtoGg,IF('Net zero activities &amp; levers'!$C$14="On",('Net zero Activity data'!AS6*EF!$H19)*kgtoGg,"ERROR"))</f>
        <v>2.2280398982082943</v>
      </c>
      <c r="AA1082" s="93">
        <f>IF('Net zero activities &amp; levers'!$C$14="Off",('Activity data'!AT6*EF!$H19)*kgtoGg,IF('Net zero activities &amp; levers'!$C$14="On",('Net zero Activity data'!AT6*EF!$H19)*kgtoGg,"ERROR"))</f>
        <v>2.2472476760569431</v>
      </c>
      <c r="AB1082" s="93">
        <f>IF('Net zero activities &amp; levers'!$C$14="Off",('Activity data'!AU6*EF!$H19)*kgtoGg,IF('Net zero activities &amp; levers'!$C$14="On",('Net zero Activity data'!AU6*EF!$H19)*kgtoGg,"ERROR"))</f>
        <v>2.2682397556152867</v>
      </c>
      <c r="AC1082" s="93">
        <f>IF('Net zero activities &amp; levers'!$C$14="Off",('Activity data'!AV6*EF!$H19)*kgtoGg,IF('Net zero activities &amp; levers'!$C$14="On",('Net zero Activity data'!AV6*EF!$H19)*kgtoGg,"ERROR"))</f>
        <v>2.289345385981524</v>
      </c>
      <c r="AD1082" s="93">
        <f>IF('Net zero activities &amp; levers'!$C$14="Off",('Activity data'!AW6*EF!$H19)*kgtoGg,IF('Net zero activities &amp; levers'!$C$14="On",('Net zero Activity data'!AW6*EF!$H19)*kgtoGg,"ERROR"))</f>
        <v>2.3135153673402695</v>
      </c>
      <c r="AE1082" s="93">
        <f>IF('Net zero activities &amp; levers'!$C$14="Off",('Activity data'!AX6*EF!$H19)*kgtoGg,IF('Net zero activities &amp; levers'!$C$14="On",('Net zero Activity data'!AX6*EF!$H19)*kgtoGg,"ERROR"))</f>
        <v>2.3392779733378202</v>
      </c>
      <c r="AF1082" s="93">
        <f>IF('Net zero activities &amp; levers'!$C$14="Off",('Activity data'!AY6*EF!$H19)*kgtoGg,IF('Net zero activities &amp; levers'!$C$14="On",('Net zero Activity data'!AY6*EF!$H19)*kgtoGg,"ERROR"))</f>
        <v>2.36649697879038</v>
      </c>
      <c r="AG1082" s="93">
        <f>IF('Net zero activities &amp; levers'!$C$14="Off",('Activity data'!AZ6*EF!$H19)*kgtoGg,IF('Net zero activities &amp; levers'!$C$14="On",('Net zero Activity data'!AZ6*EF!$H19)*kgtoGg,"ERROR"))</f>
        <v>2.3976576714685529</v>
      </c>
      <c r="AH1082" s="93">
        <f>IF('Net zero activities &amp; levers'!$C$14="Off",('Activity data'!BA6*EF!$H19)*kgtoGg,IF('Net zero activities &amp; levers'!$C$14="On",('Net zero Activity data'!BA6*EF!$H19)*kgtoGg,"ERROR"))</f>
        <v>2.4272394850840642</v>
      </c>
      <c r="AI1082" s="93">
        <f>IF('Net zero activities &amp; levers'!$C$14="Off",('Activity data'!BB6*EF!$H19)*kgtoGg,IF('Net zero activities &amp; levers'!$C$14="On",('Net zero Activity data'!BB6*EF!$H19)*kgtoGg,"ERROR"))</f>
        <v>2.4579840643689557</v>
      </c>
      <c r="AJ1082" s="93">
        <f>IF('Net zero activities &amp; levers'!$C$14="Off",('Activity data'!BC6*EF!$H19)*kgtoGg,IF('Net zero activities &amp; levers'!$C$14="On",('Net zero Activity data'!BC6*EF!$H19)*kgtoGg,"ERROR"))</f>
        <v>2.4917001794659104</v>
      </c>
      <c r="AK1082" s="93">
        <f>IF('Net zero activities &amp; levers'!$C$14="Off",('Activity data'!BD6*EF!$H19)*kgtoGg,IF('Net zero activities &amp; levers'!$C$14="On",('Net zero Activity data'!BD6*EF!$H19)*kgtoGg,"ERROR"))</f>
        <v>2.5233083284106681</v>
      </c>
      <c r="AL1082" s="93">
        <f>IF('Net zero activities &amp; levers'!$C$14="Off",('Activity data'!BE6*EF!$H19)*kgtoGg,IF('Net zero activities &amp; levers'!$C$14="On",('Net zero Activity data'!BE6*EF!$H19)*kgtoGg,"ERROR"))</f>
        <v>2.5553398689742997</v>
      </c>
      <c r="AM1082" s="93">
        <f>IF('Net zero activities &amp; levers'!$C$14="Off",('Activity data'!BF6*EF!$H19)*kgtoGg,IF('Net zero activities &amp; levers'!$C$14="On",('Net zero Activity data'!BF6*EF!$H19)*kgtoGg,"ERROR"))</f>
        <v>2.5878823212630548</v>
      </c>
      <c r="AN1082" s="93">
        <f>IF('Net zero activities &amp; levers'!$C$14="Off",('Activity data'!BG6*EF!$H19)*kgtoGg,IF('Net zero activities &amp; levers'!$C$14="On",('Net zero Activity data'!BG6*EF!$H19)*kgtoGg,"ERROR"))</f>
        <v>2.6214671181579678</v>
      </c>
      <c r="AO1082" s="93">
        <f>IF('Net zero activities &amp; levers'!$C$14="Off",('Activity data'!BH6*EF!$H19)*kgtoGg,IF('Net zero activities &amp; levers'!$C$14="On",('Net zero Activity data'!BH6*EF!$H19)*kgtoGg,"ERROR"))</f>
        <v>2.6535484997669414</v>
      </c>
      <c r="AP1082" s="93">
        <f>IF('Net zero activities &amp; levers'!$C$14="Off",('Activity data'!BI6*EF!$H19)*kgtoGg,IF('Net zero activities &amp; levers'!$C$14="On",('Net zero Activity data'!BI6*EF!$H19)*kgtoGg,"ERROR"))</f>
        <v>2.6867480201886997</v>
      </c>
      <c r="AQ1082" s="93">
        <f>IF('Net zero activities &amp; levers'!$C$14="Off",('Activity data'!BJ6*EF!$H19)*kgtoGg,IF('Net zero activities &amp; levers'!$C$14="On",('Net zero Activity data'!BJ6*EF!$H19)*kgtoGg,"ERROR"))</f>
        <v>2.7212028468844967</v>
      </c>
      <c r="AR1082" s="93">
        <f>IF('Net zero activities &amp; levers'!$C$14="Off",('Activity data'!BK6*EF!$H19)*kgtoGg,IF('Net zero activities &amp; levers'!$C$14="On",('Net zero Activity data'!BK6*EF!$H19)*kgtoGg,"ERROR"))</f>
        <v>2.7570567433422304</v>
      </c>
      <c r="AS1082" s="93">
        <f>IF('Net zero activities &amp; levers'!$C$14="Off",('Activity data'!BL6*EF!$H19)*kgtoGg,IF('Net zero activities &amp; levers'!$C$14="On",('Net zero Activity data'!BL6*EF!$H19)*kgtoGg,"ERROR"))</f>
        <v>2.7922265458719244</v>
      </c>
      <c r="AT1082" s="93">
        <f>IF('Net zero activities &amp; levers'!$C$14="Off",('Activity data'!BM6*EF!$H19)*kgtoGg,IF('Net zero activities &amp; levers'!$C$14="On",('Net zero Activity data'!BM6*EF!$H19)*kgtoGg,"ERROR"))</f>
        <v>2.7966287493581405</v>
      </c>
      <c r="AU1082" s="93">
        <f>IF('Net zero activities &amp; levers'!$C$14="Off",('Activity data'!BN6*EF!$H19)*kgtoGg,IF('Net zero activities &amp; levers'!$C$14="On",('Net zero Activity data'!BN6*EF!$H19)*kgtoGg,"ERROR"))</f>
        <v>2.7963946913420741</v>
      </c>
      <c r="AV1082" s="93">
        <f>IF('Net zero activities &amp; levers'!$C$14="Off",('Activity data'!BO6*EF!$H19)*kgtoGg,IF('Net zero activities &amp; levers'!$C$14="On",('Net zero Activity data'!BO6*EF!$H19)*kgtoGg,"ERROR"))</f>
        <v>2.7976665107466849</v>
      </c>
      <c r="AW1082" s="93">
        <f>IF('Net zero activities &amp; levers'!$C$14="Off",('Activity data'!BP6*EF!$H19)*kgtoGg,IF('Net zero activities &amp; levers'!$C$14="On",('Net zero Activity data'!BP6*EF!$H19)*kgtoGg,"ERROR"))</f>
        <v>2.7976014369686593</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0.43571951838874362</v>
      </c>
      <c r="T1083" s="93">
        <f>IF('Net zero activities &amp; levers'!$C$14="Off",('Activity data'!AM7*EF!$H20)*kgtoGg,IF('Net zero activities &amp; levers'!$C$14="On",('Net zero Activity data'!AM7*EF!$H20)*kgtoGg,"ERROR"))</f>
        <v>0.44035467928685268</v>
      </c>
      <c r="U1083" s="93">
        <f>IF('Net zero activities &amp; levers'!$C$14="Off",('Activity data'!AN7*EF!$H20)*kgtoGg,IF('Net zero activities &amp; levers'!$C$14="On",('Net zero Activity data'!AN7*EF!$H20)*kgtoGg,"ERROR"))</f>
        <v>0.44334726946447206</v>
      </c>
      <c r="V1083" s="93">
        <f>IF('Net zero activities &amp; levers'!$C$14="Off",('Activity data'!AO7*EF!$H20)*kgtoGg,IF('Net zero activities &amp; levers'!$C$14="On",('Net zero Activity data'!AO7*EF!$H20)*kgtoGg,"ERROR"))</f>
        <v>0.44596837855268867</v>
      </c>
      <c r="W1083" s="93">
        <f>IF('Net zero activities &amp; levers'!$C$14="Off",('Activity data'!AP7*EF!$H20)*kgtoGg,IF('Net zero activities &amp; levers'!$C$14="On",('Net zero Activity data'!AP7*EF!$H20)*kgtoGg,"ERROR"))</f>
        <v>0.44902290585544563</v>
      </c>
      <c r="X1083" s="93">
        <f>IF('Net zero activities &amp; levers'!$C$14="Off",('Activity data'!AQ7*EF!$H20)*kgtoGg,IF('Net zero activities &amp; levers'!$C$14="On",('Net zero Activity data'!AQ7*EF!$H20)*kgtoGg,"ERROR"))</f>
        <v>0.45261271932867114</v>
      </c>
      <c r="Y1083" s="93">
        <f>IF('Net zero activities &amp; levers'!$C$14="Off",('Activity data'!AR7*EF!$H20)*kgtoGg,IF('Net zero activities &amp; levers'!$C$14="On",('Net zero Activity data'!AR7*EF!$H20)*kgtoGg,"ERROR"))</f>
        <v>0.45619836964414207</v>
      </c>
      <c r="Z1083" s="93">
        <f>IF('Net zero activities &amp; levers'!$C$14="Off",('Activity data'!AS7*EF!$H20)*kgtoGg,IF('Net zero activities &amp; levers'!$C$14="On",('Net zero Activity data'!AS7*EF!$H20)*kgtoGg,"ERROR"))</f>
        <v>0.46017537897645111</v>
      </c>
      <c r="AA1083" s="93">
        <f>IF('Net zero activities &amp; levers'!$C$14="Off",('Activity data'!AT7*EF!$H20)*kgtoGg,IF('Net zero activities &amp; levers'!$C$14="On",('Net zero Activity data'!AT7*EF!$H20)*kgtoGg,"ERROR"))</f>
        <v>0.46414251908821719</v>
      </c>
      <c r="AB1083" s="93">
        <f>IF('Net zero activities &amp; levers'!$C$14="Off",('Activity data'!AU7*EF!$H20)*kgtoGg,IF('Net zero activities &amp; levers'!$C$14="On",('Net zero Activity data'!AU7*EF!$H20)*kgtoGg,"ERROR"))</f>
        <v>0.46847818568648275</v>
      </c>
      <c r="AC1083" s="93">
        <f>IF('Net zero activities &amp; levers'!$C$14="Off",('Activity data'!AV7*EF!$H20)*kgtoGg,IF('Net zero activities &amp; levers'!$C$14="On",('Net zero Activity data'!AV7*EF!$H20)*kgtoGg,"ERROR"))</f>
        <v>0.47283730486569064</v>
      </c>
      <c r="AD1083" s="93">
        <f>IF('Net zero activities &amp; levers'!$C$14="Off",('Activity data'!AW7*EF!$H20)*kgtoGg,IF('Net zero activities &amp; levers'!$C$14="On",('Net zero Activity data'!AW7*EF!$H20)*kgtoGg,"ERROR"))</f>
        <v>0.47782932962276903</v>
      </c>
      <c r="AE1083" s="93">
        <f>IF('Net zero activities &amp; levers'!$C$14="Off",('Activity data'!AX7*EF!$H20)*kgtoGg,IF('Net zero activities &amp; levers'!$C$14="On",('Net zero Activity data'!AX7*EF!$H20)*kgtoGg,"ERROR"))</f>
        <v>0.48315029222666028</v>
      </c>
      <c r="AF1083" s="93">
        <f>IF('Net zero activities &amp; levers'!$C$14="Off",('Activity data'!AY7*EF!$H20)*kgtoGg,IF('Net zero activities &amp; levers'!$C$14="On",('Net zero Activity data'!AY7*EF!$H20)*kgtoGg,"ERROR"))</f>
        <v>0.48877205697134296</v>
      </c>
      <c r="AG1083" s="93">
        <f>IF('Net zero activities &amp; levers'!$C$14="Off",('Activity data'!AZ7*EF!$H20)*kgtoGg,IF('Net zero activities &amp; levers'!$C$14="On",('Net zero Activity data'!AZ7*EF!$H20)*kgtoGg,"ERROR"))</f>
        <v>0.49520793075164554</v>
      </c>
      <c r="AH1083" s="93">
        <f>IF('Net zero activities &amp; levers'!$C$14="Off",('Activity data'!BA7*EF!$H20)*kgtoGg,IF('Net zero activities &amp; levers'!$C$14="On",('Net zero Activity data'!BA7*EF!$H20)*kgtoGg,"ERROR"))</f>
        <v>0.50131770567186829</v>
      </c>
      <c r="AI1083" s="93">
        <f>IF('Net zero activities &amp; levers'!$C$14="Off",('Activity data'!BB7*EF!$H20)*kgtoGg,IF('Net zero activities &amp; levers'!$C$14="On",('Net zero Activity data'!BB7*EF!$H20)*kgtoGg,"ERROR"))</f>
        <v>0.50766763613553445</v>
      </c>
      <c r="AJ1083" s="93">
        <f>IF('Net zero activities &amp; levers'!$C$14="Off",('Activity data'!BC7*EF!$H20)*kgtoGg,IF('Net zero activities &amp; levers'!$C$14="On",('Net zero Activity data'!BC7*EF!$H20)*kgtoGg,"ERROR"))</f>
        <v>0.51463130229556664</v>
      </c>
      <c r="AK1083" s="93">
        <f>IF('Net zero activities &amp; levers'!$C$14="Off",('Activity data'!BD7*EF!$H20)*kgtoGg,IF('Net zero activities &amp; levers'!$C$14="On",('Net zero Activity data'!BD7*EF!$H20)*kgtoGg,"ERROR"))</f>
        <v>0.52115959289354707</v>
      </c>
      <c r="AL1083" s="93">
        <f>IF('Net zero activities &amp; levers'!$C$14="Off",('Activity data'!BE7*EF!$H20)*kgtoGg,IF('Net zero activities &amp; levers'!$C$14="On",('Net zero Activity data'!BE7*EF!$H20)*kgtoGg,"ERROR"))</f>
        <v>0.52777533003987098</v>
      </c>
      <c r="AM1083" s="93">
        <f>IF('Net zero activities &amp; levers'!$C$14="Off",('Activity data'!BF7*EF!$H20)*kgtoGg,IF('Net zero activities &amp; levers'!$C$14="On",('Net zero Activity data'!BF7*EF!$H20)*kgtoGg,"ERROR"))</f>
        <v>0.53449658998088179</v>
      </c>
      <c r="AN1083" s="93">
        <f>IF('Net zero activities &amp; levers'!$C$14="Off",('Activity data'!BG7*EF!$H20)*kgtoGg,IF('Net zero activities &amp; levers'!$C$14="On",('Net zero Activity data'!BG7*EF!$H20)*kgtoGg,"ERROR"))</f>
        <v>0.54143313391413539</v>
      </c>
      <c r="AO1083" s="93">
        <f>IF('Net zero activities &amp; levers'!$C$14="Off",('Activity data'!BH7*EF!$H20)*kgtoGg,IF('Net zero activities &amp; levers'!$C$14="On",('Net zero Activity data'!BH7*EF!$H20)*kgtoGg,"ERROR"))</f>
        <v>0.54805916514089648</v>
      </c>
      <c r="AP1083" s="93">
        <f>IF('Net zero activities &amp; levers'!$C$14="Off",('Activity data'!BI7*EF!$H20)*kgtoGg,IF('Net zero activities &amp; levers'!$C$14="On",('Net zero Activity data'!BI7*EF!$H20)*kgtoGg,"ERROR"))</f>
        <v>0.55491613475988966</v>
      </c>
      <c r="AQ1083" s="93">
        <f>IF('Net zero activities &amp; levers'!$C$14="Off",('Activity data'!BJ7*EF!$H20)*kgtoGg,IF('Net zero activities &amp; levers'!$C$14="On",('Net zero Activity data'!BJ7*EF!$H20)*kgtoGg,"ERROR"))</f>
        <v>0.56203237309343868</v>
      </c>
      <c r="AR1083" s="93">
        <f>IF('Net zero activities &amp; levers'!$C$14="Off",('Activity data'!BK7*EF!$H20)*kgtoGg,IF('Net zero activities &amp; levers'!$C$14="On",('Net zero Activity data'!BK7*EF!$H20)*kgtoGg,"ERROR"))</f>
        <v>0.5694375727954224</v>
      </c>
      <c r="AS1083" s="93">
        <f>IF('Net zero activities &amp; levers'!$C$14="Off",('Activity data'!BL7*EF!$H20)*kgtoGg,IF('Net zero activities &amp; levers'!$C$14="On",('Net zero Activity data'!BL7*EF!$H20)*kgtoGg,"ERROR"))</f>
        <v>0.57670148096001295</v>
      </c>
      <c r="AT1083" s="93">
        <f>IF('Net zero activities &amp; levers'!$C$14="Off",('Activity data'!BM7*EF!$H20)*kgtoGg,IF('Net zero activities &amp; levers'!$C$14="On",('Net zero Activity data'!BM7*EF!$H20)*kgtoGg,"ERROR"))</f>
        <v>0.57761070420113625</v>
      </c>
      <c r="AU1083" s="93">
        <f>IF('Net zero activities &amp; levers'!$C$14="Off",('Activity data'!BN7*EF!$H20)*kgtoGg,IF('Net zero activities &amp; levers'!$C$14="On",('Net zero Activity data'!BN7*EF!$H20)*kgtoGg,"ERROR"))</f>
        <v>0.57756236227676927</v>
      </c>
      <c r="AV1083" s="93">
        <f>IF('Net zero activities &amp; levers'!$C$14="Off",('Activity data'!BO7*EF!$H20)*kgtoGg,IF('Net zero activities &amp; levers'!$C$14="On",('Net zero Activity data'!BO7*EF!$H20)*kgtoGg,"ERROR"))</f>
        <v>0.57782504158380354</v>
      </c>
      <c r="AW1083" s="93">
        <f>IF('Net zero activities &amp; levers'!$C$14="Off",('Activity data'!BP7*EF!$H20)*kgtoGg,IF('Net zero activities &amp; levers'!$C$14="On",('Net zero Activity data'!BP7*EF!$H20)*kgtoGg,"ERROR"))</f>
        <v>0.57781160136197973</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7.615946366368484E-2</v>
      </c>
      <c r="T1084" s="93">
        <f>IF('Net zero activities &amp; levers'!$C$14="Off",('Activity data'!AM8*EF!$H21)*kgtoGg,IF('Net zero activities &amp; levers'!$C$14="On",('Net zero Activity data'!AM8*EF!$H21)*kgtoGg,"ERROR"))</f>
        <v>7.7391533409946547E-2</v>
      </c>
      <c r="U1084" s="93">
        <f>IF('Net zero activities &amp; levers'!$C$14="Off",('Activity data'!AN8*EF!$H21)*kgtoGg,IF('Net zero activities &amp; levers'!$C$14="On",('Net zero Activity data'!AN8*EF!$H21)*kgtoGg,"ERROR"))</f>
        <v>7.7658293559970212E-2</v>
      </c>
      <c r="V1084" s="93">
        <f>IF('Net zero activities &amp; levers'!$C$14="Off",('Activity data'!AO8*EF!$H21)*kgtoGg,IF('Net zero activities &amp; levers'!$C$14="On",('Net zero Activity data'!AO8*EF!$H21)*kgtoGg,"ERROR"))</f>
        <v>7.7675252172538387E-2</v>
      </c>
      <c r="W1084" s="93">
        <f>IF('Net zero activities &amp; levers'!$C$14="Off",('Activity data'!AP8*EF!$H21)*kgtoGg,IF('Net zero activities &amp; levers'!$C$14="On",('Net zero Activity data'!AP8*EF!$H21)*kgtoGg,"ERROR"))</f>
        <v>7.7873458630094372E-2</v>
      </c>
      <c r="X1084" s="93">
        <f>IF('Net zero activities &amp; levers'!$C$14="Off",('Activity data'!AQ8*EF!$H21)*kgtoGg,IF('Net zero activities &amp; levers'!$C$14="On",('Net zero Activity data'!AQ8*EF!$H21)*kgtoGg,"ERROR"))</f>
        <v>7.8298102464037178E-2</v>
      </c>
      <c r="Y1084" s="93">
        <f>IF('Net zero activities &amp; levers'!$C$14="Off",('Activity data'!AR8*EF!$H21)*kgtoGg,IF('Net zero activities &amp; levers'!$C$14="On",('Net zero Activity data'!AR8*EF!$H21)*kgtoGg,"ERROR"))</f>
        <v>7.8819552468321966E-2</v>
      </c>
      <c r="Z1084" s="93">
        <f>IF('Net zero activities &amp; levers'!$C$14="Off",('Activity data'!AS8*EF!$H21)*kgtoGg,IF('Net zero activities &amp; levers'!$C$14="On",('Net zero Activity data'!AS8*EF!$H21)*kgtoGg,"ERROR"))</f>
        <v>7.9482676581567518E-2</v>
      </c>
      <c r="AA1084" s="93">
        <f>IF('Net zero activities &amp; levers'!$C$14="Off",('Activity data'!AT8*EF!$H21)*kgtoGg,IF('Net zero activities &amp; levers'!$C$14="On",('Net zero Activity data'!AT8*EF!$H21)*kgtoGg,"ERROR"))</f>
        <v>8.0084749931794041E-2</v>
      </c>
      <c r="AB1084" s="93">
        <f>IF('Net zero activities &amp; levers'!$C$14="Off",('Activity data'!AU8*EF!$H21)*kgtoGg,IF('Net zero activities &amp; levers'!$C$14="On",('Net zero Activity data'!AU8*EF!$H21)*kgtoGg,"ERROR"))</f>
        <v>8.0811462799247516E-2</v>
      </c>
      <c r="AC1084" s="93">
        <f>IF('Net zero activities &amp; levers'!$C$14="Off",('Activity data'!AV8*EF!$H21)*kgtoGg,IF('Net zero activities &amp; levers'!$C$14="On",('Net zero Activity data'!AV8*EF!$H21)*kgtoGg,"ERROR"))</f>
        <v>8.14929836859066E-2</v>
      </c>
      <c r="AD1084" s="93">
        <f>IF('Net zero activities &amp; levers'!$C$14="Off",('Activity data'!AW8*EF!$H21)*kgtoGg,IF('Net zero activities &amp; levers'!$C$14="On",('Net zero Activity data'!AW8*EF!$H21)*kgtoGg,"ERROR"))</f>
        <v>8.183793215244331E-2</v>
      </c>
      <c r="AE1084" s="93">
        <f>IF('Net zero activities &amp; levers'!$C$14="Off",('Activity data'!AX8*EF!$H21)*kgtoGg,IF('Net zero activities &amp; levers'!$C$14="On",('Net zero Activity data'!AX8*EF!$H21)*kgtoGg,"ERROR"))</f>
        <v>8.2241131726828398E-2</v>
      </c>
      <c r="AF1084" s="93">
        <f>IF('Net zero activities &amp; levers'!$C$14="Off",('Activity data'!AY8*EF!$H21)*kgtoGg,IF('Net zero activities &amp; levers'!$C$14="On",('Net zero Activity data'!AY8*EF!$H21)*kgtoGg,"ERROR"))</f>
        <v>8.2682741716636352E-2</v>
      </c>
      <c r="AG1084" s="93">
        <f>IF('Net zero activities &amp; levers'!$C$14="Off",('Activity data'!AZ8*EF!$H21)*kgtoGg,IF('Net zero activities &amp; levers'!$C$14="On",('Net zero Activity data'!AZ8*EF!$H21)*kgtoGg,"ERROR"))</f>
        <v>8.3379171649412123E-2</v>
      </c>
      <c r="AH1084" s="93">
        <f>IF('Net zero activities &amp; levers'!$C$14="Off",('Activity data'!BA8*EF!$H21)*kgtoGg,IF('Net zero activities &amp; levers'!$C$14="On",('Net zero Activity data'!BA8*EF!$H21)*kgtoGg,"ERROR"))</f>
        <v>8.3825171279243701E-2</v>
      </c>
      <c r="AI1084" s="93">
        <f>IF('Net zero activities &amp; levers'!$C$14="Off",('Activity data'!BB8*EF!$H21)*kgtoGg,IF('Net zero activities &amp; levers'!$C$14="On",('Net zero Activity data'!BB8*EF!$H21)*kgtoGg,"ERROR"))</f>
        <v>8.4363076194934383E-2</v>
      </c>
      <c r="AJ1084" s="93">
        <f>IF('Net zero activities &amp; levers'!$C$14="Off",('Activity data'!BC8*EF!$H21)*kgtoGg,IF('Net zero activities &amp; levers'!$C$14="On",('Net zero Activity data'!BC8*EF!$H21)*kgtoGg,"ERROR"))</f>
        <v>8.5040385108283129E-2</v>
      </c>
      <c r="AK1084" s="93">
        <f>IF('Net zero activities &amp; levers'!$C$14="Off",('Activity data'!BD8*EF!$H21)*kgtoGg,IF('Net zero activities &amp; levers'!$C$14="On",('Net zero Activity data'!BD8*EF!$H21)*kgtoGg,"ERROR"))</f>
        <v>8.5428615601358865E-2</v>
      </c>
      <c r="AL1084" s="93">
        <f>IF('Net zero activities &amp; levers'!$C$14="Off",('Activity data'!BE8*EF!$H21)*kgtoGg,IF('Net zero activities &amp; levers'!$C$14="On",('Net zero Activity data'!BE8*EF!$H21)*kgtoGg,"ERROR"))</f>
        <v>8.5744184207767651E-2</v>
      </c>
      <c r="AM1084" s="93">
        <f>IF('Net zero activities &amp; levers'!$C$14="Off",('Activity data'!BF8*EF!$H21)*kgtoGg,IF('Net zero activities &amp; levers'!$C$14="On",('Net zero Activity data'!BF8*EF!$H21)*kgtoGg,"ERROR"))</f>
        <v>8.5993941955073358E-2</v>
      </c>
      <c r="AN1084" s="93">
        <f>IF('Net zero activities &amp; levers'!$C$14="Off",('Activity data'!BG8*EF!$H21)*kgtoGg,IF('Net zero activities &amp; levers'!$C$14="On",('Net zero Activity data'!BG8*EF!$H21)*kgtoGg,"ERROR"))</f>
        <v>8.6735954425739129E-2</v>
      </c>
      <c r="AO1084" s="93">
        <f>IF('Net zero activities &amp; levers'!$C$14="Off",('Activity data'!BH8*EF!$H21)*kgtoGg,IF('Net zero activities &amp; levers'!$C$14="On",('Net zero Activity data'!BH8*EF!$H21)*kgtoGg,"ERROR"))</f>
        <v>8.7276800597416201E-2</v>
      </c>
      <c r="AP1084" s="93">
        <f>IF('Net zero activities &amp; levers'!$C$14="Off",('Activity data'!BI8*EF!$H21)*kgtoGg,IF('Net zero activities &amp; levers'!$C$14="On",('Net zero Activity data'!BI8*EF!$H21)*kgtoGg,"ERROR"))</f>
        <v>8.7815962181331475E-2</v>
      </c>
      <c r="AQ1084" s="93">
        <f>IF('Net zero activities &amp; levers'!$C$14="Off",('Activity data'!BJ8*EF!$H21)*kgtoGg,IF('Net zero activities &amp; levers'!$C$14="On",('Net zero Activity data'!BJ8*EF!$H21)*kgtoGg,"ERROR"))</f>
        <v>8.8359956229312392E-2</v>
      </c>
      <c r="AR1084" s="93">
        <f>IF('Net zero activities &amp; levers'!$C$14="Off",('Activity data'!BK8*EF!$H21)*kgtoGg,IF('Net zero activities &amp; levers'!$C$14="On",('Net zero Activity data'!BK8*EF!$H21)*kgtoGg,"ERROR"))</f>
        <v>8.8914972724679478E-2</v>
      </c>
      <c r="AS1084" s="93">
        <f>IF('Net zero activities &amp; levers'!$C$14="Off",('Activity data'!BL8*EF!$H21)*kgtoGg,IF('Net zero activities &amp; levers'!$C$14="On",('Net zero Activity data'!BL8*EF!$H21)*kgtoGg,"ERROR"))</f>
        <v>8.9406092640963095E-2</v>
      </c>
      <c r="AT1084" s="93">
        <f>IF('Net zero activities &amp; levers'!$C$14="Off",('Activity data'!BM8*EF!$H21)*kgtoGg,IF('Net zero activities &amp; levers'!$C$14="On",('Net zero Activity data'!BM8*EF!$H21)*kgtoGg,"ERROR"))</f>
        <v>8.7757575443135699E-2</v>
      </c>
      <c r="AU1084" s="93">
        <f>IF('Net zero activities &amp; levers'!$C$14="Off",('Activity data'!BN8*EF!$H21)*kgtoGg,IF('Net zero activities &amp; levers'!$C$14="On",('Net zero Activity data'!BN8*EF!$H21)*kgtoGg,"ERROR"))</f>
        <v>8.5810111568456568E-2</v>
      </c>
      <c r="AV1084" s="93">
        <f>IF('Net zero activities &amp; levers'!$C$14="Off",('Activity data'!BO8*EF!$H21)*kgtoGg,IF('Net zero activities &amp; levers'!$C$14="On",('Net zero Activity data'!BO8*EF!$H21)*kgtoGg,"ERROR"))</f>
        <v>8.3975808498172863E-2</v>
      </c>
      <c r="AW1084" s="93">
        <f>IF('Net zero activities &amp; levers'!$C$14="Off",('Activity data'!BP8*EF!$H21)*kgtoGg,IF('Net zero activities &amp; levers'!$C$14="On",('Net zero Activity data'!BP8*EF!$H21)*kgtoGg,"ERROR"))</f>
        <v>8.2070908389478128E-2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5.5944129053042968E-2</v>
      </c>
      <c r="T1085" s="93">
        <f>IF('Net zero activities &amp; levers'!$C$14="Off",('Activity data'!AM9*EF!$H22)*kgtoGg,IF('Net zero activities &amp; levers'!$C$14="On",('Net zero Activity data'!AM9*EF!$H22)*kgtoGg,"ERROR"))</f>
        <v>5.6849165217577838E-2</v>
      </c>
      <c r="U1085" s="93">
        <f>IF('Net zero activities &amp; levers'!$C$14="Off",('Activity data'!AN9*EF!$H22)*kgtoGg,IF('Net zero activities &amp; levers'!$C$14="On",('Net zero Activity data'!AN9*EF!$H22)*kgtoGg,"ERROR"))</f>
        <v>5.7045118071513815E-2</v>
      </c>
      <c r="V1085" s="93">
        <f>IF('Net zero activities &amp; levers'!$C$14="Off",('Activity data'!AO9*EF!$H22)*kgtoGg,IF('Net zero activities &amp; levers'!$C$14="On",('Net zero Activity data'!AO9*EF!$H22)*kgtoGg,"ERROR"))</f>
        <v>5.7057575286473525E-2</v>
      </c>
      <c r="W1085" s="93">
        <f>IF('Net zero activities &amp; levers'!$C$14="Off",('Activity data'!AP9*EF!$H22)*kgtoGg,IF('Net zero activities &amp; levers'!$C$14="On",('Net zero Activity data'!AP9*EF!$H22)*kgtoGg,"ERROR"))</f>
        <v>5.7203170949930729E-2</v>
      </c>
      <c r="X1085" s="93">
        <f>IF('Net zero activities &amp; levers'!$C$14="Off",('Activity data'!AQ9*EF!$H22)*kgtoGg,IF('Net zero activities &amp; levers'!$C$14="On",('Net zero Activity data'!AQ9*EF!$H22)*kgtoGg,"ERROR"))</f>
        <v>5.7515099741243927E-2</v>
      </c>
      <c r="Y1085" s="93">
        <f>IF('Net zero activities &amp; levers'!$C$14="Off",('Activity data'!AR9*EF!$H22)*kgtoGg,IF('Net zero activities &amp; levers'!$C$14="On",('Net zero Activity data'!AR9*EF!$H22)*kgtoGg,"ERROR"))</f>
        <v>5.7898139023968405E-2</v>
      </c>
      <c r="Z1085" s="93">
        <f>IF('Net zero activities &amp; levers'!$C$14="Off",('Activity data'!AS9*EF!$H22)*kgtoGg,IF('Net zero activities &amp; levers'!$C$14="On",('Net zero Activity data'!AS9*EF!$H22)*kgtoGg,"ERROR"))</f>
        <v>5.8385247246439821E-2</v>
      </c>
      <c r="AA1085" s="93">
        <f>IF('Net zero activities &amp; levers'!$C$14="Off",('Activity data'!AT9*EF!$H22)*kgtoGg,IF('Net zero activities &amp; levers'!$C$14="On",('Net zero Activity data'!AT9*EF!$H22)*kgtoGg,"ERROR"))</f>
        <v>5.8827509672987485E-2</v>
      </c>
      <c r="AB1085" s="93">
        <f>IF('Net zero activities &amp; levers'!$C$14="Off",('Activity data'!AU9*EF!$H22)*kgtoGg,IF('Net zero activities &amp; levers'!$C$14="On",('Net zero Activity data'!AU9*EF!$H22)*kgtoGg,"ERROR"))</f>
        <v>5.9361328012634086E-2</v>
      </c>
      <c r="AC1085" s="93">
        <f>IF('Net zero activities &amp; levers'!$C$14="Off",('Activity data'!AV9*EF!$H22)*kgtoGg,IF('Net zero activities &amp; levers'!$C$14="On",('Net zero Activity data'!AV9*EF!$H22)*kgtoGg,"ERROR"))</f>
        <v>5.9861949873680376E-2</v>
      </c>
      <c r="AD1085" s="93">
        <f>IF('Net zero activities &amp; levers'!$C$14="Off",('Activity data'!AW9*EF!$H22)*kgtoGg,IF('Net zero activities &amp; levers'!$C$14="On",('Net zero Activity data'!AW9*EF!$H22)*kgtoGg,"ERROR"))</f>
        <v>6.0115337182364649E-2</v>
      </c>
      <c r="AE1085" s="93">
        <f>IF('Net zero activities &amp; levers'!$C$14="Off",('Activity data'!AX9*EF!$H22)*kgtoGg,IF('Net zero activities &amp; levers'!$C$14="On",('Net zero Activity data'!AX9*EF!$H22)*kgtoGg,"ERROR"))</f>
        <v>6.0411513756337638E-2</v>
      </c>
      <c r="AF1085" s="93">
        <f>IF('Net zero activities &amp; levers'!$C$14="Off",('Activity data'!AY9*EF!$H22)*kgtoGg,IF('Net zero activities &amp; levers'!$C$14="On",('Net zero Activity data'!AY9*EF!$H22)*kgtoGg,"ERROR"))</f>
        <v>6.073590530365771E-2</v>
      </c>
      <c r="AG1085" s="93">
        <f>IF('Net zero activities &amp; levers'!$C$14="Off",('Activity data'!AZ9*EF!$H22)*kgtoGg,IF('Net zero activities &amp; levers'!$C$14="On",('Net zero Activity data'!AZ9*EF!$H22)*kgtoGg,"ERROR"))</f>
        <v>6.1247478838466964E-2</v>
      </c>
      <c r="AH1085" s="93">
        <f>IF('Net zero activities &amp; levers'!$C$14="Off",('Activity data'!BA9*EF!$H22)*kgtoGg,IF('Net zero activities &amp; levers'!$C$14="On",('Net zero Activity data'!BA9*EF!$H22)*kgtoGg,"ERROR"))</f>
        <v>6.157509486474428E-2</v>
      </c>
      <c r="AI1085" s="93">
        <f>IF('Net zero activities &amp; levers'!$C$14="Off",('Activity data'!BB9*EF!$H22)*kgtoGg,IF('Net zero activities &amp; levers'!$C$14="On",('Net zero Activity data'!BB9*EF!$H22)*kgtoGg,"ERROR"))</f>
        <v>6.1970221360836131E-2</v>
      </c>
      <c r="AJ1085" s="93">
        <f>IF('Net zero activities &amp; levers'!$C$14="Off",('Activity data'!BC9*EF!$H22)*kgtoGg,IF('Net zero activities &amp; levers'!$C$14="On",('Net zero Activity data'!BC9*EF!$H22)*kgtoGg,"ERROR"))</f>
        <v>6.2467749250797192E-2</v>
      </c>
      <c r="AK1085" s="93">
        <f>IF('Net zero activities &amp; levers'!$C$14="Off",('Activity data'!BD9*EF!$H22)*kgtoGg,IF('Net zero activities &amp; levers'!$C$14="On",('Net zero Activity data'!BD9*EF!$H22)*kgtoGg,"ERROR"))</f>
        <v>6.2752930051214392E-2</v>
      </c>
      <c r="AL1085" s="93">
        <f>IF('Net zero activities &amp; levers'!$C$14="Off",('Activity data'!BE9*EF!$H22)*kgtoGg,IF('Net zero activities &amp; levers'!$C$14="On",('Net zero Activity data'!BE9*EF!$H22)*kgtoGg,"ERROR"))</f>
        <v>6.2984735922642046E-2</v>
      </c>
      <c r="AM1085" s="93">
        <f>IF('Net zero activities &amp; levers'!$C$14="Off",('Activity data'!BF9*EF!$H22)*kgtoGg,IF('Net zero activities &amp; levers'!$C$14="On",('Net zero Activity data'!BF9*EF!$H22)*kgtoGg,"ERROR"))</f>
        <v>6.3168199394876681E-2</v>
      </c>
      <c r="AN1085" s="93">
        <f>IF('Net zero activities &amp; levers'!$C$14="Off",('Activity data'!BG9*EF!$H22)*kgtoGg,IF('Net zero activities &amp; levers'!$C$14="On",('Net zero Activity data'!BG9*EF!$H22)*kgtoGg,"ERROR"))</f>
        <v>6.3713256298129115E-2</v>
      </c>
      <c r="AO1085" s="93">
        <f>IF('Net zero activities &amp; levers'!$C$14="Off",('Activity data'!BH9*EF!$H22)*kgtoGg,IF('Net zero activities &amp; levers'!$C$14="On",('Net zero Activity data'!BH9*EF!$H22)*kgtoGg,"ERROR"))</f>
        <v>6.4110543339957013E-2</v>
      </c>
      <c r="AP1085" s="93">
        <f>IF('Net zero activities &amp; levers'!$C$14="Off",('Activity data'!BI9*EF!$H22)*kgtoGg,IF('Net zero activities &amp; levers'!$C$14="On",('Net zero Activity data'!BI9*EF!$H22)*kgtoGg,"ERROR"))</f>
        <v>6.4506592941411631E-2</v>
      </c>
      <c r="AQ1085" s="93">
        <f>IF('Net zero activities &amp; levers'!$C$14="Off",('Activity data'!BJ9*EF!$H22)*kgtoGg,IF('Net zero activities &amp; levers'!$C$14="On",('Net zero Activity data'!BJ9*EF!$H22)*kgtoGg,"ERROR"))</f>
        <v>6.4906192305171875E-2</v>
      </c>
      <c r="AR1085" s="93">
        <f>IF('Net zero activities &amp; levers'!$C$14="Off",('Activity data'!BK9*EF!$H22)*kgtoGg,IF('Net zero activities &amp; levers'!$C$14="On",('Net zero Activity data'!BK9*EF!$H22)*kgtoGg,"ERROR"))</f>
        <v>6.5313888380613E-2</v>
      </c>
      <c r="AS1085" s="93">
        <f>IF('Net zero activities &amp; levers'!$C$14="Off",('Activity data'!BL9*EF!$H22)*kgtoGg,IF('Net zero activities &amp; levers'!$C$14="On",('Net zero Activity data'!BL9*EF!$H22)*kgtoGg,"ERROR"))</f>
        <v>6.5674648221286505E-2</v>
      </c>
      <c r="AT1085" s="93">
        <f>IF('Net zero activities &amp; levers'!$C$14="Off",('Activity data'!BM9*EF!$H22)*kgtoGg,IF('Net zero activities &amp; levers'!$C$14="On",('Net zero Activity data'!BM9*EF!$H22)*kgtoGg,"ERROR"))</f>
        <v>6.4463704046723053E-2</v>
      </c>
      <c r="AU1085" s="93">
        <f>IF('Net zero activities &amp; levers'!$C$14="Off",('Activity data'!BN9*EF!$H22)*kgtoGg,IF('Net zero activities &amp; levers'!$C$14="On",('Net zero Activity data'!BN9*EF!$H22)*kgtoGg,"ERROR"))</f>
        <v>6.3033163899902933E-2</v>
      </c>
      <c r="AV1085" s="93">
        <f>IF('Net zero activities &amp; levers'!$C$14="Off",('Activity data'!BO9*EF!$H22)*kgtoGg,IF('Net zero activities &amp; levers'!$C$14="On",('Net zero Activity data'!BO9*EF!$H22)*kgtoGg,"ERROR"))</f>
        <v>6.1685747797558775E-2</v>
      </c>
      <c r="AW1085" s="93">
        <f>IF('Net zero activities &amp; levers'!$C$14="Off",('Activity data'!BP9*EF!$H22)*kgtoGg,IF('Net zero activities &amp; levers'!$C$14="On",('Net zero Activity data'!BP9*EF!$H22)*kgtoGg,"ERROR"))</f>
        <v>6.0286473532910972E-2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0.52286962702415485</v>
      </c>
      <c r="T1086" s="93">
        <f>IF('Net zero activities &amp; levers'!$C$14="Off",('Activity data'!AM10*EF!$H23)*kgtoGg,IF('Net zero activities &amp; levers'!$C$14="On",('Net zero Activity data'!AM10*EF!$H23)*kgtoGg,"ERROR"))</f>
        <v>0.54412948178544618</v>
      </c>
      <c r="U1086" s="93">
        <f>IF('Net zero activities &amp; levers'!$C$14="Off",('Activity data'!AN10*EF!$H23)*kgtoGg,IF('Net zero activities &amp; levers'!$C$14="On",('Net zero Activity data'!AN10*EF!$H23)*kgtoGg,"ERROR"))</f>
        <v>0.55897912888628398</v>
      </c>
      <c r="V1086" s="93">
        <f>IF('Net zero activities &amp; levers'!$C$14="Off",('Activity data'!AO10*EF!$H23)*kgtoGg,IF('Net zero activities &amp; levers'!$C$14="On",('Net zero Activity data'!AO10*EF!$H23)*kgtoGg,"ERROR"))</f>
        <v>0.57221762538202869</v>
      </c>
      <c r="W1086" s="93">
        <f>IF('Net zero activities &amp; levers'!$C$14="Off",('Activity data'!AP10*EF!$H23)*kgtoGg,IF('Net zero activities &amp; levers'!$C$14="On",('Net zero Activity data'!AP10*EF!$H23)*kgtoGg,"ERROR"))</f>
        <v>0.58697775142863484</v>
      </c>
      <c r="X1086" s="93">
        <f>IF('Net zero activities &amp; levers'!$C$14="Off",('Activity data'!AQ10*EF!$H23)*kgtoGg,IF('Net zero activities &amp; levers'!$C$14="On",('Net zero Activity data'!AQ10*EF!$H23)*kgtoGg,"ERROR"))</f>
        <v>0.60371186310957092</v>
      </c>
      <c r="Y1086" s="93">
        <f>IF('Net zero activities &amp; levers'!$C$14="Off",('Activity data'!AR10*EF!$H23)*kgtoGg,IF('Net zero activities &amp; levers'!$C$14="On",('Net zero Activity data'!AR10*EF!$H23)*kgtoGg,"ERROR"))</f>
        <v>0.62152751133509232</v>
      </c>
      <c r="Z1086" s="93">
        <f>IF('Net zero activities &amp; levers'!$C$14="Off",('Activity data'!AS10*EF!$H23)*kgtoGg,IF('Net zero activities &amp; levers'!$C$14="On",('Net zero Activity data'!AS10*EF!$H23)*kgtoGg,"ERROR"))</f>
        <v>0.64085025366994364</v>
      </c>
      <c r="AA1086" s="93">
        <f>IF('Net zero activities &amp; levers'!$C$14="Off",('Activity data'!AT10*EF!$H23)*kgtoGg,IF('Net zero activities &amp; levers'!$C$14="On",('Net zero Activity data'!AT10*EF!$H23)*kgtoGg,"ERROR"))</f>
        <v>0.66009856929980304</v>
      </c>
      <c r="AB1086" s="93">
        <f>IF('Net zero activities &amp; levers'!$C$14="Off",('Activity data'!AU10*EF!$H23)*kgtoGg,IF('Net zero activities &amp; levers'!$C$14="On",('Net zero Activity data'!AU10*EF!$H23)*kgtoGg,"ERROR"))</f>
        <v>0.68081773464147688</v>
      </c>
      <c r="AC1086" s="93">
        <f>IF('Net zero activities &amp; levers'!$C$14="Off",('Activity data'!AV10*EF!$H23)*kgtoGg,IF('Net zero activities &amp; levers'!$C$14="On",('Net zero Activity data'!AV10*EF!$H23)*kgtoGg,"ERROR"))</f>
        <v>0.70162871909164637</v>
      </c>
      <c r="AD1086" s="93">
        <f>IF('Net zero activities &amp; levers'!$C$14="Off",('Activity data'!AW10*EF!$H23)*kgtoGg,IF('Net zero activities &amp; levers'!$C$14="On",('Net zero Activity data'!AW10*EF!$H23)*kgtoGg,"ERROR"))</f>
        <v>0.72796501494461918</v>
      </c>
      <c r="AE1086" s="93">
        <f>IF('Net zero activities &amp; levers'!$C$14="Off",('Activity data'!AX10*EF!$H23)*kgtoGg,IF('Net zero activities &amp; levers'!$C$14="On",('Net zero Activity data'!AX10*EF!$H23)*kgtoGg,"ERROR"))</f>
        <v>0.7558582967991917</v>
      </c>
      <c r="AF1086" s="93">
        <f>IF('Net zero activities &amp; levers'!$C$14="Off",('Activity data'!AY10*EF!$H23)*kgtoGg,IF('Net zero activities &amp; levers'!$C$14="On",('Net zero Activity data'!AY10*EF!$H23)*kgtoGg,"ERROR"))</f>
        <v>0.7852307319832883</v>
      </c>
      <c r="AG1086" s="93">
        <f>IF('Net zero activities &amp; levers'!$C$14="Off",('Activity data'!AZ10*EF!$H23)*kgtoGg,IF('Net zero activities &amp; levers'!$C$14="On",('Net zero Activity data'!AZ10*EF!$H23)*kgtoGg,"ERROR"))</f>
        <v>0.81830574874483564</v>
      </c>
      <c r="AH1086" s="93">
        <f>IF('Net zero activities &amp; levers'!$C$14="Off",('Activity data'!BA10*EF!$H23)*kgtoGg,IF('Net zero activities &amp; levers'!$C$14="On",('Net zero Activity data'!BA10*EF!$H23)*kgtoGg,"ERROR"))</f>
        <v>0.85027877301240928</v>
      </c>
      <c r="AI1086" s="93">
        <f>IF('Net zero activities &amp; levers'!$C$14="Off",('Activity data'!BB10*EF!$H23)*kgtoGg,IF('Net zero activities &amp; levers'!$C$14="On",('Net zero Activity data'!BB10*EF!$H23)*kgtoGg,"ERROR"))</f>
        <v>0.88456582508044801</v>
      </c>
      <c r="AJ1086" s="93">
        <f>IF('Net zero activities &amp; levers'!$C$14="Off",('Activity data'!BC10*EF!$H23)*kgtoGg,IF('Net zero activities &amp; levers'!$C$14="On",('Net zero Activity data'!BC10*EF!$H23)*kgtoGg,"ERROR"))</f>
        <v>0.92185922096781137</v>
      </c>
      <c r="AK1086" s="93">
        <f>IF('Net zero activities &amp; levers'!$C$14="Off",('Activity data'!BD10*EF!$H23)*kgtoGg,IF('Net zero activities &amp; levers'!$C$14="On",('Net zero Activity data'!BD10*EF!$H23)*kgtoGg,"ERROR"))</f>
        <v>0.95759973684673139</v>
      </c>
      <c r="AL1086" s="93">
        <f>IF('Net zero activities &amp; levers'!$C$14="Off",('Activity data'!BE10*EF!$H23)*kgtoGg,IF('Net zero activities &amp; levers'!$C$14="On",('Net zero Activity data'!BE10*EF!$H23)*kgtoGg,"ERROR"))</f>
        <v>0.99406592200897448</v>
      </c>
      <c r="AM1086" s="93">
        <f>IF('Net zero activities &amp; levers'!$C$14="Off",('Activity data'!BF10*EF!$H23)*kgtoGg,IF('Net zero activities &amp; levers'!$C$14="On",('Net zero Activity data'!BF10*EF!$H23)*kgtoGg,"ERROR"))</f>
        <v>1.0313497634238211</v>
      </c>
      <c r="AN1086" s="93">
        <f>IF('Net zero activities &amp; levers'!$C$14="Off",('Activity data'!BG10*EF!$H23)*kgtoGg,IF('Net zero activities &amp; levers'!$C$14="On",('Net zero Activity data'!BG10*EF!$H23)*kgtoGg,"ERROR"))</f>
        <v>1.0695997979763594</v>
      </c>
      <c r="AO1086" s="93">
        <f>IF('Net zero activities &amp; levers'!$C$14="Off",('Activity data'!BH10*EF!$H23)*kgtoGg,IF('Net zero activities &amp; levers'!$C$14="On",('Net zero Activity data'!BH10*EF!$H23)*kgtoGg,"ERROR"))</f>
        <v>1.1067415080871619</v>
      </c>
      <c r="AP1086" s="93">
        <f>IF('Net zero activities &amp; levers'!$C$14="Off",('Activity data'!BI10*EF!$H23)*kgtoGg,IF('Net zero activities &amp; levers'!$C$14="On",('Net zero Activity data'!BI10*EF!$H23)*kgtoGg,"ERROR"))</f>
        <v>1.1452298194592354</v>
      </c>
      <c r="AQ1086" s="93">
        <f>IF('Net zero activities &amp; levers'!$C$14="Off",('Activity data'!BJ10*EF!$H23)*kgtoGg,IF('Net zero activities &amp; levers'!$C$14="On",('Net zero Activity data'!BJ10*EF!$H23)*kgtoGg,"ERROR"))</f>
        <v>1.185218557648545</v>
      </c>
      <c r="AR1086" s="93">
        <f>IF('Net zero activities &amp; levers'!$C$14="Off",('Activity data'!BK10*EF!$H23)*kgtoGg,IF('Net zero activities &amp; levers'!$C$14="On",('Net zero Activity data'!BK10*EF!$H23)*kgtoGg,"ERROR"))</f>
        <v>1.2268713125051185</v>
      </c>
      <c r="AS1086" s="93">
        <f>IF('Net zero activities &amp; levers'!$C$14="Off",('Activity data'!BL10*EF!$H23)*kgtoGg,IF('Net zero activities &amp; levers'!$C$14="On",('Net zero Activity data'!BL10*EF!$H23)*kgtoGg,"ERROR"))</f>
        <v>1.2692152100845446</v>
      </c>
      <c r="AT1086" s="93">
        <f>IF('Net zero activities &amp; levers'!$C$14="Off",('Activity data'!BM10*EF!$H23)*kgtoGg,IF('Net zero activities &amp; levers'!$C$14="On",('Net zero Activity data'!BM10*EF!$H23)*kgtoGg,"ERROR"))</f>
        <v>1.2819327760402979</v>
      </c>
      <c r="AU1086" s="93">
        <f>IF('Net zero activities &amp; levers'!$C$14="Off",('Activity data'!BN10*EF!$H23)*kgtoGg,IF('Net zero activities &amp; levers'!$C$14="On",('Net zero Activity data'!BN10*EF!$H23)*kgtoGg,"ERROR"))</f>
        <v>1.2900474515194176</v>
      </c>
      <c r="AV1086" s="93">
        <f>IF('Net zero activities &amp; levers'!$C$14="Off",('Activity data'!BO10*EF!$H23)*kgtoGg,IF('Net zero activities &amp; levers'!$C$14="On",('Net zero Activity data'!BO10*EF!$H23)*kgtoGg,"ERROR"))</f>
        <v>1.2995346724155679</v>
      </c>
      <c r="AW1086" s="93">
        <f>IF('Net zero activities &amp; levers'!$C$14="Off",('Activity data'!BP10*EF!$H23)*kgtoGg,IF('Net zero activities &amp; levers'!$C$14="On",('Net zero Activity data'!BP10*EF!$H23)*kgtoGg,"ERROR"))</f>
        <v>1.3076007643813732</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3.6784089815169091E-2</v>
      </c>
      <c r="T1087" s="93">
        <f>IF('Net zero activities &amp; levers'!$C$14="Off",('Activity data'!AM11*EF!$H24)*kgtoGg,IF('Net zero activities &amp; levers'!$C$14="On",('Net zero Activity data'!AM11*EF!$H24)*kgtoGg,"ERROR"))</f>
        <v>3.6839557928462316E-2</v>
      </c>
      <c r="U1087" s="93">
        <f>IF('Net zero activities &amp; levers'!$C$14="Off",('Activity data'!AN11*EF!$H24)*kgtoGg,IF('Net zero activities &amp; levers'!$C$14="On",('Net zero Activity data'!AN11*EF!$H24)*kgtoGg,"ERROR"))</f>
        <v>3.6901448147972048E-2</v>
      </c>
      <c r="V1087" s="93">
        <f>IF('Net zero activities &amp; levers'!$C$14="Off",('Activity data'!AO11*EF!$H24)*kgtoGg,IF('Net zero activities &amp; levers'!$C$14="On",('Net zero Activity data'!AO11*EF!$H24)*kgtoGg,"ERROR"))</f>
        <v>3.697119129911304E-2</v>
      </c>
      <c r="W1087" s="93">
        <f>IF('Net zero activities &amp; levers'!$C$14="Off",('Activity data'!AP11*EF!$H24)*kgtoGg,IF('Net zero activities &amp; levers'!$C$14="On",('Net zero Activity data'!AP11*EF!$H24)*kgtoGg,"ERROR"))</f>
        <v>3.7049558924140212E-2</v>
      </c>
      <c r="X1087" s="93">
        <f>IF('Net zero activities &amp; levers'!$C$14="Off",('Activity data'!AQ11*EF!$H24)*kgtoGg,IF('Net zero activities &amp; levers'!$C$14="On",('Net zero Activity data'!AQ11*EF!$H24)*kgtoGg,"ERROR"))</f>
        <v>3.7136287753369662E-2</v>
      </c>
      <c r="Y1087" s="93">
        <f>IF('Net zero activities &amp; levers'!$C$14="Off",('Activity data'!AR11*EF!$H24)*kgtoGg,IF('Net zero activities &amp; levers'!$C$14="On",('Net zero Activity data'!AR11*EF!$H24)*kgtoGg,"ERROR"))</f>
        <v>3.7189728340772221E-2</v>
      </c>
      <c r="Z1087" s="93">
        <f>IF('Net zero activities &amp; levers'!$C$14="Off",('Activity data'!AS11*EF!$H24)*kgtoGg,IF('Net zero activities &amp; levers'!$C$14="On",('Net zero Activity data'!AS11*EF!$H24)*kgtoGg,"ERROR"))</f>
        <v>3.7250154126370436E-2</v>
      </c>
      <c r="AA1087" s="93">
        <f>IF('Net zero activities &amp; levers'!$C$14="Off",('Activity data'!AT11*EF!$H24)*kgtoGg,IF('Net zero activities &amp; levers'!$C$14="On",('Net zero Activity data'!AT11*EF!$H24)*kgtoGg,"ERROR"))</f>
        <v>3.7316626807571335E-2</v>
      </c>
      <c r="AB1087" s="93">
        <f>IF('Net zero activities &amp; levers'!$C$14="Off",('Activity data'!AU11*EF!$H24)*kgtoGg,IF('Net zero activities &amp; levers'!$C$14="On",('Net zero Activity data'!AU11*EF!$H24)*kgtoGg,"ERROR"))</f>
        <v>3.7389447857305524E-2</v>
      </c>
      <c r="AC1087" s="93">
        <f>IF('Net zero activities &amp; levers'!$C$14="Off",('Activity data'!AV11*EF!$H24)*kgtoGg,IF('Net zero activities &amp; levers'!$C$14="On",('Net zero Activity data'!AV11*EF!$H24)*kgtoGg,"ERROR"))</f>
        <v>3.7467826796806859E-2</v>
      </c>
      <c r="AD1087" s="93">
        <f>IF('Net zero activities &amp; levers'!$C$14="Off",('Activity data'!AW11*EF!$H24)*kgtoGg,IF('Net zero activities &amp; levers'!$C$14="On",('Net zero Activity data'!AW11*EF!$H24)*kgtoGg,"ERROR"))</f>
        <v>3.7519856050110517E-2</v>
      </c>
      <c r="AE1087" s="93">
        <f>IF('Net zero activities &amp; levers'!$C$14="Off",('Activity data'!AX11*EF!$H24)*kgtoGg,IF('Net zero activities &amp; levers'!$C$14="On",('Net zero Activity data'!AX11*EF!$H24)*kgtoGg,"ERROR"))</f>
        <v>3.757716867035879E-2</v>
      </c>
      <c r="AF1087" s="93">
        <f>IF('Net zero activities &amp; levers'!$C$14="Off",('Activity data'!AY11*EF!$H24)*kgtoGg,IF('Net zero activities &amp; levers'!$C$14="On",('Net zero Activity data'!AY11*EF!$H24)*kgtoGg,"ERROR"))</f>
        <v>3.7639518479429895E-2</v>
      </c>
      <c r="AG1087" s="93">
        <f>IF('Net zero activities &amp; levers'!$C$14="Off",('Activity data'!AZ11*EF!$H24)*kgtoGg,IF('Net zero activities &amp; levers'!$C$14="On",('Net zero Activity data'!AZ11*EF!$H24)*kgtoGg,"ERROR"))</f>
        <v>3.7707514498001492E-2</v>
      </c>
      <c r="AH1087" s="93">
        <f>IF('Net zero activities &amp; levers'!$C$14="Off",('Activity data'!BA11*EF!$H24)*kgtoGg,IF('Net zero activities &amp; levers'!$C$14="On",('Net zero Activity data'!BA11*EF!$H24)*kgtoGg,"ERROR"))</f>
        <v>3.7779224529041207E-2</v>
      </c>
      <c r="AI1087" s="93">
        <f>IF('Net zero activities &amp; levers'!$C$14="Off",('Activity data'!BB11*EF!$H24)*kgtoGg,IF('Net zero activities &amp; levers'!$C$14="On",('Net zero Activity data'!BB11*EF!$H24)*kgtoGg,"ERROR"))</f>
        <v>3.7824567175435662E-2</v>
      </c>
      <c r="AJ1087" s="93">
        <f>IF('Net zero activities &amp; levers'!$C$14="Off",('Activity data'!BC11*EF!$H24)*kgtoGg,IF('Net zero activities &amp; levers'!$C$14="On",('Net zero Activity data'!BC11*EF!$H24)*kgtoGg,"ERROR"))</f>
        <v>3.7874539169459702E-2</v>
      </c>
      <c r="AK1087" s="93">
        <f>IF('Net zero activities &amp; levers'!$C$14="Off",('Activity data'!BD11*EF!$H24)*kgtoGg,IF('Net zero activities &amp; levers'!$C$14="On",('Net zero Activity data'!BD11*EF!$H24)*kgtoGg,"ERROR"))</f>
        <v>3.7927379765553451E-2</v>
      </c>
      <c r="AL1087" s="93">
        <f>IF('Net zero activities &amp; levers'!$C$14="Off",('Activity data'!BE11*EF!$H24)*kgtoGg,IF('Net zero activities &amp; levers'!$C$14="On",('Net zero Activity data'!BE11*EF!$H24)*kgtoGg,"ERROR"))</f>
        <v>3.7983768735957858E-2</v>
      </c>
      <c r="AM1087" s="93">
        <f>IF('Net zero activities &amp; levers'!$C$14="Off",('Activity data'!BF11*EF!$H24)*kgtoGg,IF('Net zero activities &amp; levers'!$C$14="On",('Net zero Activity data'!BF11*EF!$H24)*kgtoGg,"ERROR"))</f>
        <v>3.8043615322241195E-2</v>
      </c>
      <c r="AN1087" s="93">
        <f>IF('Net zero activities &amp; levers'!$C$14="Off",('Activity data'!BG11*EF!$H24)*kgtoGg,IF('Net zero activities &amp; levers'!$C$14="On",('Net zero Activity data'!BG11*EF!$H24)*kgtoGg,"ERROR"))</f>
        <v>3.8078295188778213E-2</v>
      </c>
      <c r="AO1087" s="93">
        <f>IF('Net zero activities &amp; levers'!$C$14="Off",('Activity data'!BH11*EF!$H24)*kgtoGg,IF('Net zero activities &amp; levers'!$C$14="On",('Net zero Activity data'!BH11*EF!$H24)*kgtoGg,"ERROR"))</f>
        <v>3.8115397958673719E-2</v>
      </c>
      <c r="AP1087" s="93">
        <f>IF('Net zero activities &amp; levers'!$C$14="Off",('Activity data'!BI11*EF!$H24)*kgtoGg,IF('Net zero activities &amp; levers'!$C$14="On",('Net zero Activity data'!BI11*EF!$H24)*kgtoGg,"ERROR"))</f>
        <v>3.8155658748970339E-2</v>
      </c>
      <c r="AQ1087" s="93">
        <f>IF('Net zero activities &amp; levers'!$C$14="Off",('Activity data'!BJ11*EF!$H24)*kgtoGg,IF('Net zero activities &amp; levers'!$C$14="On",('Net zero Activity data'!BJ11*EF!$H24)*kgtoGg,"ERROR"))</f>
        <v>3.8199026971930949E-2</v>
      </c>
      <c r="AR1087" s="93">
        <f>IF('Net zero activities &amp; levers'!$C$14="Off",('Activity data'!BK11*EF!$H24)*kgtoGg,IF('Net zero activities &amp; levers'!$C$14="On",('Net zero Activity data'!BK11*EF!$H24)*kgtoGg,"ERROR"))</f>
        <v>3.8245460447806377E-2</v>
      </c>
      <c r="AS1087" s="93">
        <f>IF('Net zero activities &amp; levers'!$C$14="Off",('Activity data'!BL11*EF!$H24)*kgtoGg,IF('Net zero activities &amp; levers'!$C$14="On",('Net zero Activity data'!BL11*EF!$H24)*kgtoGg,"ERROR"))</f>
        <v>3.8265244837760212E-2</v>
      </c>
      <c r="AT1087" s="93">
        <f>IF('Net zero activities &amp; levers'!$C$14="Off",('Activity data'!BM11*EF!$H24)*kgtoGg,IF('Net zero activities &amp; levers'!$C$14="On",('Net zero Activity data'!BM11*EF!$H24)*kgtoGg,"ERROR"))</f>
        <v>3.8277549511254755E-2</v>
      </c>
      <c r="AU1087" s="93">
        <f>IF('Net zero activities &amp; levers'!$C$14="Off",('Activity data'!BN11*EF!$H24)*kgtoGg,IF('Net zero activities &amp; levers'!$C$14="On",('Net zero Activity data'!BN11*EF!$H24)*kgtoGg,"ERROR"))</f>
        <v>3.8290627568622206E-2</v>
      </c>
      <c r="AV1087" s="93">
        <f>IF('Net zero activities &amp; levers'!$C$14="Off",('Activity data'!BO11*EF!$H24)*kgtoGg,IF('Net zero activities &amp; levers'!$C$14="On",('Net zero Activity data'!BO11*EF!$H24)*kgtoGg,"ERROR"))</f>
        <v>3.8306363888152228E-2</v>
      </c>
      <c r="AW1087" s="93">
        <f>IF('Net zero activities &amp; levers'!$C$14="Off",('Activity data'!BP11*EF!$H24)*kgtoGg,IF('Net zero activities &amp; levers'!$C$14="On",('Net zero Activity data'!BP11*EF!$H24)*kgtoGg,"ERROR"))</f>
        <v>3.8323784786407848E-2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4.200918389270311E-3</v>
      </c>
      <c r="T1088" s="93">
        <f>IF('Net zero activities &amp; levers'!$C$14="Off",('Activity data'!AM12*EF!$H25)*kgtoGg,IF('Net zero activities &amp; levers'!$C$14="On",('Net zero Activity data'!AM12*EF!$H25)*kgtoGg,"ERROR"))</f>
        <v>4.207253112198688E-3</v>
      </c>
      <c r="U1088" s="93">
        <f>IF('Net zero activities &amp; levers'!$C$14="Off",('Activity data'!AN12*EF!$H25)*kgtoGg,IF('Net zero activities &amp; levers'!$C$14="On",('Net zero Activity data'!AN12*EF!$H25)*kgtoGg,"ERROR"))</f>
        <v>4.2143212702681378E-3</v>
      </c>
      <c r="V1088" s="93">
        <f>IF('Net zero activities &amp; levers'!$C$14="Off",('Activity data'!AO12*EF!$H25)*kgtoGg,IF('Net zero activities &amp; levers'!$C$14="On",('Net zero Activity data'!AO12*EF!$H25)*kgtoGg,"ERROR"))</f>
        <v>4.2222862705610905E-3</v>
      </c>
      <c r="W1088" s="93">
        <f>IF('Net zero activities &amp; levers'!$C$14="Off",('Activity data'!AP12*EF!$H25)*kgtoGg,IF('Net zero activities &amp; levers'!$C$14="On",('Net zero Activity data'!AP12*EF!$H25)*kgtoGg,"ERROR"))</f>
        <v>4.2312362268806386E-3</v>
      </c>
      <c r="X1088" s="93">
        <f>IF('Net zero activities &amp; levers'!$C$14="Off",('Activity data'!AQ12*EF!$H25)*kgtoGg,IF('Net zero activities &amp; levers'!$C$14="On",('Net zero Activity data'!AQ12*EF!$H25)*kgtoGg,"ERROR"))</f>
        <v>4.2411410725739966E-3</v>
      </c>
      <c r="Y1088" s="93">
        <f>IF('Net zero activities &amp; levers'!$C$14="Off",('Activity data'!AR12*EF!$H25)*kgtoGg,IF('Net zero activities &amp; levers'!$C$14="On",('Net zero Activity data'!AR12*EF!$H25)*kgtoGg,"ERROR"))</f>
        <v>4.2472442423814013E-3</v>
      </c>
      <c r="Z1088" s="93">
        <f>IF('Net zero activities &amp; levers'!$C$14="Off",('Activity data'!AS12*EF!$H25)*kgtoGg,IF('Net zero activities &amp; levers'!$C$14="On",('Net zero Activity data'!AS12*EF!$H25)*kgtoGg,"ERROR"))</f>
        <v>4.2541451551178899E-3</v>
      </c>
      <c r="AA1088" s="93">
        <f>IF('Net zero activities &amp; levers'!$C$14="Off",('Activity data'!AT12*EF!$H25)*kgtoGg,IF('Net zero activities &amp; levers'!$C$14="On",('Net zero Activity data'!AT12*EF!$H25)*kgtoGg,"ERROR"))</f>
        <v>4.2617366521548999E-3</v>
      </c>
      <c r="AB1088" s="93">
        <f>IF('Net zero activities &amp; levers'!$C$14="Off",('Activity data'!AU12*EF!$H25)*kgtoGg,IF('Net zero activities &amp; levers'!$C$14="On",('Net zero Activity data'!AU12*EF!$H25)*kgtoGg,"ERROR"))</f>
        <v>4.2700531631380849E-3</v>
      </c>
      <c r="AC1088" s="93">
        <f>IF('Net zero activities &amp; levers'!$C$14="Off",('Activity data'!AV12*EF!$H25)*kgtoGg,IF('Net zero activities &amp; levers'!$C$14="On",('Net zero Activity data'!AV12*EF!$H25)*kgtoGg,"ERROR"))</f>
        <v>4.2790044116245134E-3</v>
      </c>
      <c r="AD1088" s="93">
        <f>IF('Net zero activities &amp; levers'!$C$14="Off",('Activity data'!AW12*EF!$H25)*kgtoGg,IF('Net zero activities &amp; levers'!$C$14="On",('Net zero Activity data'!AW12*EF!$H25)*kgtoGg,"ERROR"))</f>
        <v>4.284946400350661E-3</v>
      </c>
      <c r="AE1088" s="93">
        <f>IF('Net zero activities &amp; levers'!$C$14="Off",('Activity data'!AX12*EF!$H25)*kgtoGg,IF('Net zero activities &amp; levers'!$C$14="On",('Net zero Activity data'!AX12*EF!$H25)*kgtoGg,"ERROR"))</f>
        <v>4.2914917747651979E-3</v>
      </c>
      <c r="AF1088" s="93">
        <f>IF('Net zero activities &amp; levers'!$C$14="Off",('Activity data'!AY12*EF!$H25)*kgtoGg,IF('Net zero activities &amp; levers'!$C$14="On",('Net zero Activity data'!AY12*EF!$H25)*kgtoGg,"ERROR"))</f>
        <v>4.2986124201532016E-3</v>
      </c>
      <c r="AG1088" s="93">
        <f>IF('Net zero activities &amp; levers'!$C$14="Off",('Activity data'!AZ12*EF!$H25)*kgtoGg,IF('Net zero activities &amp; levers'!$C$14="On",('Net zero Activity data'!AZ12*EF!$H25)*kgtoGg,"ERROR"))</f>
        <v>4.3063778895789757E-3</v>
      </c>
      <c r="AH1088" s="93">
        <f>IF('Net zero activities &amp; levers'!$C$14="Off",('Activity data'!BA12*EF!$H25)*kgtoGg,IF('Net zero activities &amp; levers'!$C$14="On",('Net zero Activity data'!BA12*EF!$H25)*kgtoGg,"ERROR"))</f>
        <v>4.3145675169315497E-3</v>
      </c>
      <c r="AI1088" s="93">
        <f>IF('Net zero activities &amp; levers'!$C$14="Off",('Activity data'!BB12*EF!$H25)*kgtoGg,IF('Net zero activities &amp; levers'!$C$14="On",('Net zero Activity data'!BB12*EF!$H25)*kgtoGg,"ERROR"))</f>
        <v>4.3197458632767711E-3</v>
      </c>
      <c r="AJ1088" s="93">
        <f>IF('Net zero activities &amp; levers'!$C$14="Off",('Activity data'!BC12*EF!$H25)*kgtoGg,IF('Net zero activities &amp; levers'!$C$14="On",('Net zero Activity data'!BC12*EF!$H25)*kgtoGg,"ERROR"))</f>
        <v>4.3254529031872034E-3</v>
      </c>
      <c r="AK1088" s="93">
        <f>IF('Net zero activities &amp; levers'!$C$14="Off",('Activity data'!BD12*EF!$H25)*kgtoGg,IF('Net zero activities &amp; levers'!$C$14="On",('Net zero Activity data'!BD12*EF!$H25)*kgtoGg,"ERROR"))</f>
        <v>4.3314875511272664E-3</v>
      </c>
      <c r="AL1088" s="93">
        <f>IF('Net zero activities &amp; levers'!$C$14="Off",('Activity data'!BE12*EF!$H25)*kgtoGg,IF('Net zero activities &amp; levers'!$C$14="On",('Net zero Activity data'!BE12*EF!$H25)*kgtoGg,"ERROR"))</f>
        <v>4.3379274403270328E-3</v>
      </c>
      <c r="AM1088" s="93">
        <f>IF('Net zero activities &amp; levers'!$C$14="Off",('Activity data'!BF12*EF!$H25)*kgtoGg,IF('Net zero activities &amp; levers'!$C$14="On",('Net zero Activity data'!BF12*EF!$H25)*kgtoGg,"ERROR"))</f>
        <v>4.3447622057409914E-3</v>
      </c>
      <c r="AN1088" s="93">
        <f>IF('Net zero activities &amp; levers'!$C$14="Off",('Activity data'!BG12*EF!$H25)*kgtoGg,IF('Net zero activities &amp; levers'!$C$14="On",('Net zero Activity data'!BG12*EF!$H25)*kgtoGg,"ERROR"))</f>
        <v>4.3487228118020589E-3</v>
      </c>
      <c r="AO1088" s="93">
        <f>IF('Net zero activities &amp; levers'!$C$14="Off",('Activity data'!BH12*EF!$H25)*kgtoGg,IF('Net zero activities &amp; levers'!$C$14="On",('Net zero Activity data'!BH12*EF!$H25)*kgtoGg,"ERROR"))</f>
        <v>4.3529601249755016E-3</v>
      </c>
      <c r="AP1088" s="93">
        <f>IF('Net zero activities &amp; levers'!$C$14="Off",('Activity data'!BI12*EF!$H25)*kgtoGg,IF('Net zero activities &amp; levers'!$C$14="On",('Net zero Activity data'!BI12*EF!$H25)*kgtoGg,"ERROR"))</f>
        <v>4.3575580991315416E-3</v>
      </c>
      <c r="AQ1088" s="93">
        <f>IF('Net zero activities &amp; levers'!$C$14="Off",('Activity data'!BJ12*EF!$H25)*kgtoGg,IF('Net zero activities &amp; levers'!$C$14="On",('Net zero Activity data'!BJ12*EF!$H25)*kgtoGg,"ERROR"))</f>
        <v>4.3625109569094744E-3</v>
      </c>
      <c r="AR1088" s="93">
        <f>IF('Net zero activities &amp; levers'!$C$14="Off",('Activity data'!BK12*EF!$H25)*kgtoGg,IF('Net zero activities &amp; levers'!$C$14="On",('Net zero Activity data'!BK12*EF!$H25)*kgtoGg,"ERROR"))</f>
        <v>4.3678138811808912E-3</v>
      </c>
      <c r="AS1088" s="93">
        <f>IF('Net zero activities &amp; levers'!$C$14="Off",('Activity data'!BL12*EF!$H25)*kgtoGg,IF('Net zero activities &amp; levers'!$C$14="On",('Net zero Activity data'!BL12*EF!$H25)*kgtoGg,"ERROR"))</f>
        <v>4.370073352816457E-3</v>
      </c>
      <c r="AT1088" s="93">
        <f>IF('Net zero activities &amp; levers'!$C$14="Off",('Activity data'!BM12*EF!$H25)*kgtoGg,IF('Net zero activities &amp; levers'!$C$14="On",('Net zero Activity data'!BM12*EF!$H25)*kgtoGg,"ERROR"))</f>
        <v>4.3714786051801012E-3</v>
      </c>
      <c r="AU1088" s="93">
        <f>IF('Net zero activities &amp; levers'!$C$14="Off",('Activity data'!BN12*EF!$H25)*kgtoGg,IF('Net zero activities &amp; levers'!$C$14="On",('Net zero Activity data'!BN12*EF!$H25)*kgtoGg,"ERROR"))</f>
        <v>4.3729721816683845E-3</v>
      </c>
      <c r="AV1088" s="93">
        <f>IF('Net zero activities &amp; levers'!$C$14="Off",('Activity data'!BO12*EF!$H25)*kgtoGg,IF('Net zero activities &amp; levers'!$C$14="On",('Net zero Activity data'!BO12*EF!$H25)*kgtoGg,"ERROR"))</f>
        <v>4.3747693443663138E-3</v>
      </c>
      <c r="AW1088" s="93">
        <f>IF('Net zero activities &amp; levers'!$C$14="Off",('Activity data'!BP12*EF!$H25)*kgtoGg,IF('Net zero activities &amp; levers'!$C$14="On",('Net zero Activity data'!BP12*EF!$H25)*kgtoGg,"ERROR"))</f>
        <v>4.3767588939842977E-3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1.6437382879249268E-2</v>
      </c>
      <c r="T1089" s="93">
        <f>IF('Net zero activities &amp; levers'!$C$14="Off",('Activity data'!AM13*EF!$H26)*kgtoGg,IF('Net zero activities &amp; levers'!$C$14="On",('Net zero Activity data'!AM13*EF!$H26)*kgtoGg,"ERROR"))</f>
        <v>1.6484766183064346E-2</v>
      </c>
      <c r="U1089" s="93">
        <f>IF('Net zero activities &amp; levers'!$C$14="Off",('Activity data'!AN13*EF!$H26)*kgtoGg,IF('Net zero activities &amp; levers'!$C$14="On",('Net zero Activity data'!AN13*EF!$H26)*kgtoGg,"ERROR"))</f>
        <v>1.6535135518036832E-2</v>
      </c>
      <c r="V1089" s="93">
        <f>IF('Net zero activities &amp; levers'!$C$14="Off",('Activity data'!AO13*EF!$H26)*kgtoGg,IF('Net zero activities &amp; levers'!$C$14="On",('Net zero Activity data'!AO13*EF!$H26)*kgtoGg,"ERROR"))</f>
        <v>1.6589538511775512E-2</v>
      </c>
      <c r="W1089" s="93">
        <f>IF('Net zero activities &amp; levers'!$C$14="Off",('Activity data'!AP13*EF!$H26)*kgtoGg,IF('Net zero activities &amp; levers'!$C$14="On",('Net zero Activity data'!AP13*EF!$H26)*kgtoGg,"ERROR"))</f>
        <v>1.6648558169658729E-2</v>
      </c>
      <c r="X1089" s="93">
        <f>IF('Net zero activities &amp; levers'!$C$14="Off",('Activity data'!AQ13*EF!$H26)*kgtoGg,IF('Net zero activities &amp; levers'!$C$14="On",('Net zero Activity data'!AQ13*EF!$H26)*kgtoGg,"ERROR"))</f>
        <v>1.6712068789171211E-2</v>
      </c>
      <c r="Y1089" s="93">
        <f>IF('Net zero activities &amp; levers'!$C$14="Off",('Activity data'!AR13*EF!$H26)*kgtoGg,IF('Net zero activities &amp; levers'!$C$14="On",('Net zero Activity data'!AR13*EF!$H26)*kgtoGg,"ERROR"))</f>
        <v>1.6752249981117868E-2</v>
      </c>
      <c r="Z1089" s="93">
        <f>IF('Net zero activities &amp; levers'!$C$14="Off",('Activity data'!AS13*EF!$H26)*kgtoGg,IF('Net zero activities &amp; levers'!$C$14="On",('Net zero Activity data'!AS13*EF!$H26)*kgtoGg,"ERROR"))</f>
        <v>1.6796209343588896E-2</v>
      </c>
      <c r="AA1089" s="93">
        <f>IF('Net zero activities &amp; levers'!$C$14="Off",('Activity data'!AT13*EF!$H26)*kgtoGg,IF('Net zero activities &amp; levers'!$C$14="On",('Net zero Activity data'!AT13*EF!$H26)*kgtoGg,"ERROR"))</f>
        <v>1.6843354453350164E-2</v>
      </c>
      <c r="AB1089" s="93">
        <f>IF('Net zero activities &amp; levers'!$C$14="Off",('Activity data'!AU13*EF!$H26)*kgtoGg,IF('Net zero activities &amp; levers'!$C$14="On",('Net zero Activity data'!AU13*EF!$H26)*kgtoGg,"ERROR"))</f>
        <v>1.6893917157457878E-2</v>
      </c>
      <c r="AC1089" s="93">
        <f>IF('Net zero activities &amp; levers'!$C$14="Off",('Activity data'!AV13*EF!$H26)*kgtoGg,IF('Net zero activities &amp; levers'!$C$14="On",('Net zero Activity data'!AV13*EF!$H26)*kgtoGg,"ERROR"))</f>
        <v>1.6947398864027248E-2</v>
      </c>
      <c r="AD1089" s="93">
        <f>IF('Net zero activities &amp; levers'!$C$14="Off",('Activity data'!AW13*EF!$H26)*kgtoGg,IF('Net zero activities &amp; levers'!$C$14="On",('Net zero Activity data'!AW13*EF!$H26)*kgtoGg,"ERROR"))</f>
        <v>1.6982707012130935E-2</v>
      </c>
      <c r="AE1089" s="93">
        <f>IF('Net zero activities &amp; levers'!$C$14="Off",('Activity data'!AX13*EF!$H26)*kgtoGg,IF('Net zero activities &amp; levers'!$C$14="On",('Net zero Activity data'!AX13*EF!$H26)*kgtoGg,"ERROR"))</f>
        <v>1.7020885338231165E-2</v>
      </c>
      <c r="AF1089" s="93">
        <f>IF('Net zero activities &amp; levers'!$C$14="Off",('Activity data'!AY13*EF!$H26)*kgtoGg,IF('Net zero activities &amp; levers'!$C$14="On",('Net zero Activity data'!AY13*EF!$H26)*kgtoGg,"ERROR"))</f>
        <v>1.7061788593829553E-2</v>
      </c>
      <c r="AG1089" s="93">
        <f>IF('Net zero activities &amp; levers'!$C$14="Off",('Activity data'!AZ13*EF!$H26)*kgtoGg,IF('Net zero activities &amp; levers'!$C$14="On",('Net zero Activity data'!AZ13*EF!$H26)*kgtoGg,"ERROR"))</f>
        <v>1.7105832856550169E-2</v>
      </c>
      <c r="AH1089" s="93">
        <f>IF('Net zero activities &amp; levers'!$C$14="Off",('Activity data'!BA13*EF!$H26)*kgtoGg,IF('Net zero activities &amp; levers'!$C$14="On",('Net zero Activity data'!BA13*EF!$H26)*kgtoGg,"ERROR"))</f>
        <v>1.7151760252911648E-2</v>
      </c>
      <c r="AI1089" s="93">
        <f>IF('Net zero activities &amp; levers'!$C$14="Off",('Activity data'!BB13*EF!$H26)*kgtoGg,IF('Net zero activities &amp; levers'!$C$14="On",('Net zero Activity data'!BB13*EF!$H26)*kgtoGg,"ERROR"))</f>
        <v>1.7179872939394939E-2</v>
      </c>
      <c r="AJ1089" s="93">
        <f>IF('Net zero activities &amp; levers'!$C$14="Off",('Activity data'!BC13*EF!$H26)*kgtoGg,IF('Net zero activities &amp; levers'!$C$14="On",('Net zero Activity data'!BC13*EF!$H26)*kgtoGg,"ERROR"))</f>
        <v>1.7210571607110457E-2</v>
      </c>
      <c r="AK1089" s="93">
        <f>IF('Net zero activities &amp; levers'!$C$14="Off",('Activity data'!BD13*EF!$H26)*kgtoGg,IF('Net zero activities &amp; levers'!$C$14="On",('Net zero Activity data'!BD13*EF!$H26)*kgtoGg,"ERROR"))</f>
        <v>1.7242713874330656E-2</v>
      </c>
      <c r="AL1089" s="93">
        <f>IF('Net zero activities &amp; levers'!$C$14="Off",('Activity data'!BE13*EF!$H26)*kgtoGg,IF('Net zero activities &amp; levers'!$C$14="On",('Net zero Activity data'!BE13*EF!$H26)*kgtoGg,"ERROR"))</f>
        <v>1.7276754955363009E-2</v>
      </c>
      <c r="AM1089" s="93">
        <f>IF('Net zero activities &amp; levers'!$C$14="Off",('Activity data'!BF13*EF!$H26)*kgtoGg,IF('Net zero activities &amp; levers'!$C$14="On",('Net zero Activity data'!BF13*EF!$H26)*kgtoGg,"ERROR"))</f>
        <v>1.7312644227064383E-2</v>
      </c>
      <c r="AN1089" s="93">
        <f>IF('Net zero activities &amp; levers'!$C$14="Off",('Activity data'!BG13*EF!$H26)*kgtoGg,IF('Net zero activities &amp; levers'!$C$14="On",('Net zero Activity data'!BG13*EF!$H26)*kgtoGg,"ERROR"))</f>
        <v>1.7331800050979288E-2</v>
      </c>
      <c r="AO1089" s="93">
        <f>IF('Net zero activities &amp; levers'!$C$14="Off",('Activity data'!BH13*EF!$H26)*kgtoGg,IF('Net zero activities &amp; levers'!$C$14="On",('Net zero Activity data'!BH13*EF!$H26)*kgtoGg,"ERROR"))</f>
        <v>1.7352212109467094E-2</v>
      </c>
      <c r="AP1089" s="93">
        <f>IF('Net zero activities &amp; levers'!$C$14="Off",('Activity data'!BI13*EF!$H26)*kgtoGg,IF('Net zero activities &amp; levers'!$C$14="On",('Net zero Activity data'!BI13*EF!$H26)*kgtoGg,"ERROR"))</f>
        <v>1.7374363732215552E-2</v>
      </c>
      <c r="AQ1089" s="93">
        <f>IF('Net zero activities &amp; levers'!$C$14="Off",('Activity data'!BJ13*EF!$H26)*kgtoGg,IF('Net zero activities &amp; levers'!$C$14="On",('Net zero Activity data'!BJ13*EF!$H26)*kgtoGg,"ERROR"))</f>
        <v>1.7398226519339408E-2</v>
      </c>
      <c r="AR1089" s="93">
        <f>IF('Net zero activities &amp; levers'!$C$14="Off",('Activity data'!BK13*EF!$H26)*kgtoGg,IF('Net zero activities &amp; levers'!$C$14="On",('Net zero Activity data'!BK13*EF!$H26)*kgtoGg,"ERROR"))</f>
        <v>1.7423776991464291E-2</v>
      </c>
      <c r="AS1089" s="93">
        <f>IF('Net zero activities &amp; levers'!$C$14="Off",('Activity data'!BL13*EF!$H26)*kgtoGg,IF('Net zero activities &amp; levers'!$C$14="On",('Net zero Activity data'!BL13*EF!$H26)*kgtoGg,"ERROR"))</f>
        <v>1.7431884454636632E-2</v>
      </c>
      <c r="AT1089" s="93">
        <f>IF('Net zero activities &amp; levers'!$C$14="Off",('Activity data'!BM13*EF!$H26)*kgtoGg,IF('Net zero activities &amp; levers'!$C$14="On",('Net zero Activity data'!BM13*EF!$H26)*kgtoGg,"ERROR"))</f>
        <v>1.7434968852253756E-2</v>
      </c>
      <c r="AU1089" s="93">
        <f>IF('Net zero activities &amp; levers'!$C$14="Off",('Activity data'!BN13*EF!$H26)*kgtoGg,IF('Net zero activities &amp; levers'!$C$14="On",('Net zero Activity data'!BN13*EF!$H26)*kgtoGg,"ERROR"))</f>
        <v>1.7438360998688136E-2</v>
      </c>
      <c r="AV1089" s="93">
        <f>IF('Net zero activities &amp; levers'!$C$14="Off",('Activity data'!BO13*EF!$H26)*kgtoGg,IF('Net zero activities &amp; levers'!$C$14="On",('Net zero Activity data'!BO13*EF!$H26)*kgtoGg,"ERROR"))</f>
        <v>1.7443275753281213E-2</v>
      </c>
      <c r="AW1089" s="93">
        <f>IF('Net zero activities &amp; levers'!$C$14="Off",('Activity data'!BP13*EF!$H26)*kgtoGg,IF('Net zero activities &amp; levers'!$C$14="On",('Net zero Activity data'!BP13*EF!$H26)*kgtoGg,"ERROR"))</f>
        <v>1.7449090887826105E-2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2.7683061491625756E-2</v>
      </c>
      <c r="T1090" s="93">
        <f>IF('Net zero activities &amp; levers'!$C$14="Off",('Activity data'!AM14*EF!$H27)*kgtoGg,IF('Net zero activities &amp; levers'!$C$14="On",('Net zero Activity data'!AM14*EF!$H27)*kgtoGg,"ERROR"))</f>
        <v>2.7762862207033147E-2</v>
      </c>
      <c r="U1090" s="93">
        <f>IF('Net zero activities &amp; levers'!$C$14="Off",('Activity data'!AN14*EF!$H27)*kgtoGg,IF('Net zero activities &amp; levers'!$C$14="On",('Net zero Activity data'!AN14*EF!$H27)*kgtoGg,"ERROR"))</f>
        <v>2.7847691854646691E-2</v>
      </c>
      <c r="V1090" s="93">
        <f>IF('Net zero activities &amp; levers'!$C$14="Off",('Activity data'!AO14*EF!$H27)*kgtoGg,IF('Net zero activities &amp; levers'!$C$14="On",('Net zero Activity data'!AO14*EF!$H27)*kgtoGg,"ERROR"))</f>
        <v>2.7939314799251682E-2</v>
      </c>
      <c r="W1090" s="93">
        <f>IF('Net zero activities &amp; levers'!$C$14="Off",('Activity data'!AP14*EF!$H27)*kgtoGg,IF('Net zero activities &amp; levers'!$C$14="On",('Net zero Activity data'!AP14*EF!$H27)*kgtoGg,"ERROR"))</f>
        <v>2.8038712910885274E-2</v>
      </c>
      <c r="X1090" s="93">
        <f>IF('Net zero activities &amp; levers'!$C$14="Off",('Activity data'!AQ14*EF!$H27)*kgtoGg,IF('Net zero activities &amp; levers'!$C$14="On",('Net zero Activity data'!AQ14*EF!$H27)*kgtoGg,"ERROR"))</f>
        <v>2.8145674487326664E-2</v>
      </c>
      <c r="Y1090" s="93">
        <f>IF('Net zero activities &amp; levers'!$C$14="Off",('Activity data'!AR14*EF!$H27)*kgtoGg,IF('Net zero activities &amp; levers'!$C$14="On",('Net zero Activity data'!AR14*EF!$H27)*kgtoGg,"ERROR"))</f>
        <v>2.8213345747139587E-2</v>
      </c>
      <c r="Z1090" s="93">
        <f>IF('Net zero activities &amp; levers'!$C$14="Off",('Activity data'!AS14*EF!$H27)*kgtoGg,IF('Net zero activities &amp; levers'!$C$14="On",('Net zero Activity data'!AS14*EF!$H27)*kgtoGg,"ERROR"))</f>
        <v>2.8287380022751329E-2</v>
      </c>
      <c r="AA1090" s="93">
        <f>IF('Net zero activities &amp; levers'!$C$14="Off",('Activity data'!AT14*EF!$H27)*kgtoGg,IF('Net zero activities &amp; levers'!$C$14="On",('Net zero Activity data'!AT14*EF!$H27)*kgtoGg,"ERROR"))</f>
        <v>2.8366779583018205E-2</v>
      </c>
      <c r="AB1090" s="93">
        <f>IF('Net zero activities &amp; levers'!$C$14="Off",('Activity data'!AU14*EF!$H27)*kgtoGg,IF('Net zero activities &amp; levers'!$C$14="On",('Net zero Activity data'!AU14*EF!$H27)*kgtoGg,"ERROR"))</f>
        <v>2.8451934893768058E-2</v>
      </c>
      <c r="AC1090" s="93">
        <f>IF('Net zero activities &amp; levers'!$C$14="Off",('Activity data'!AV14*EF!$H27)*kgtoGg,IF('Net zero activities &amp; levers'!$C$14="On",('Net zero Activity data'!AV14*EF!$H27)*kgtoGg,"ERROR"))</f>
        <v>2.8542006250170299E-2</v>
      </c>
      <c r="AD1090" s="93">
        <f>IF('Net zero activities &amp; levers'!$C$14="Off",('Activity data'!AW14*EF!$H27)*kgtoGg,IF('Net zero activities &amp; levers'!$C$14="On",('Net zero Activity data'!AW14*EF!$H27)*kgtoGg,"ERROR"))</f>
        <v>2.8601470560413008E-2</v>
      </c>
      <c r="AE1090" s="93">
        <f>IF('Net zero activities &amp; levers'!$C$14="Off",('Activity data'!AX14*EF!$H27)*kgtoGg,IF('Net zero activities &amp; levers'!$C$14="On",('Net zero Activity data'!AX14*EF!$H27)*kgtoGg,"ERROR"))</f>
        <v>2.8665768688457115E-2</v>
      </c>
      <c r="AF1090" s="93">
        <f>IF('Net zero activities &amp; levers'!$C$14="Off",('Activity data'!AY14*EF!$H27)*kgtoGg,IF('Net zero activities &amp; levers'!$C$14="On",('Net zero Activity data'!AY14*EF!$H27)*kgtoGg,"ERROR"))</f>
        <v>2.8734656013663078E-2</v>
      </c>
      <c r="AG1090" s="93">
        <f>IF('Net zero activities &amp; levers'!$C$14="Off",('Activity data'!AZ14*EF!$H27)*kgtoGg,IF('Net zero activities &amp; levers'!$C$14="On",('Net zero Activity data'!AZ14*EF!$H27)*kgtoGg,"ERROR"))</f>
        <v>2.8808833274252866E-2</v>
      </c>
      <c r="AH1090" s="93">
        <f>IF('Net zero activities &amp; levers'!$C$14="Off",('Activity data'!BA14*EF!$H27)*kgtoGg,IF('Net zero activities &amp; levers'!$C$14="On",('Net zero Activity data'!BA14*EF!$H27)*kgtoGg,"ERROR"))</f>
        <v>2.8886182019303399E-2</v>
      </c>
      <c r="AI1090" s="93">
        <f>IF('Net zero activities &amp; levers'!$C$14="Off",('Activity data'!BB14*EF!$H27)*kgtoGg,IF('Net zero activities &amp; levers'!$C$14="On",('Net zero Activity data'!BB14*EF!$H27)*kgtoGg,"ERROR"))</f>
        <v>2.8933528073984294E-2</v>
      </c>
      <c r="AJ1090" s="93">
        <f>IF('Net zero activities &amp; levers'!$C$14="Off",('Activity data'!BC14*EF!$H27)*kgtoGg,IF('Net zero activities &amp; levers'!$C$14="On",('Net zero Activity data'!BC14*EF!$H27)*kgtoGg,"ERROR"))</f>
        <v>2.8985229315740518E-2</v>
      </c>
      <c r="AK1090" s="93">
        <f>IF('Net zero activities &amp; levers'!$C$14="Off",('Activity data'!BD14*EF!$H27)*kgtoGg,IF('Net zero activities &amp; levers'!$C$14="On",('Net zero Activity data'!BD14*EF!$H27)*kgtoGg,"ERROR"))</f>
        <v>2.9039361799389138E-2</v>
      </c>
      <c r="AL1090" s="93">
        <f>IF('Net zero activities &amp; levers'!$C$14="Off",('Activity data'!BE14*EF!$H27)*kgtoGg,IF('Net zero activities &amp; levers'!$C$14="On",('Net zero Activity data'!BE14*EF!$H27)*kgtoGg,"ERROR"))</f>
        <v>2.9096692175300115E-2</v>
      </c>
      <c r="AM1090" s="93">
        <f>IF('Net zero activities &amp; levers'!$C$14="Off",('Activity data'!BF14*EF!$H27)*kgtoGg,IF('Net zero activities &amp; levers'!$C$14="On",('Net zero Activity data'!BF14*EF!$H27)*kgtoGg,"ERROR"))</f>
        <v>2.9157135186374163E-2</v>
      </c>
      <c r="AN1090" s="93">
        <f>IF('Net zero activities &amp; levers'!$C$14="Off",('Activity data'!BG14*EF!$H27)*kgtoGg,IF('Net zero activities &amp; levers'!$C$14="On",('Net zero Activity data'!BG14*EF!$H27)*kgtoGg,"ERROR"))</f>
        <v>2.9189396517466496E-2</v>
      </c>
      <c r="AO1090" s="93">
        <f>IF('Net zero activities &amp; levers'!$C$14="Off",('Activity data'!BH14*EF!$H27)*kgtoGg,IF('Net zero activities &amp; levers'!$C$14="On",('Net zero Activity data'!BH14*EF!$H27)*kgtoGg,"ERROR"))</f>
        <v>2.9223773539309921E-2</v>
      </c>
      <c r="AP1090" s="93">
        <f>IF('Net zero activities &amp; levers'!$C$14="Off",('Activity data'!BI14*EF!$H27)*kgtoGg,IF('Net zero activities &amp; levers'!$C$14="On",('Net zero Activity data'!BI14*EF!$H27)*kgtoGg,"ERROR"))</f>
        <v>2.9261080252865827E-2</v>
      </c>
      <c r="AQ1090" s="93">
        <f>IF('Net zero activities &amp; levers'!$C$14="Off",('Activity data'!BJ14*EF!$H27)*kgtoGg,IF('Net zero activities &amp; levers'!$C$14="On",('Net zero Activity data'!BJ14*EF!$H27)*kgtoGg,"ERROR"))</f>
        <v>2.9301268828392974E-2</v>
      </c>
      <c r="AR1090" s="93">
        <f>IF('Net zero activities &amp; levers'!$C$14="Off",('Activity data'!BK14*EF!$H27)*kgtoGg,IF('Net zero activities &amp; levers'!$C$14="On",('Net zero Activity data'!BK14*EF!$H27)*kgtoGg,"ERROR"))</f>
        <v>2.9344299723041426E-2</v>
      </c>
      <c r="AS1090" s="93">
        <f>IF('Net zero activities &amp; levers'!$C$14="Off",('Activity data'!BL14*EF!$H27)*kgtoGg,IF('Net zero activities &amp; levers'!$C$14="On",('Net zero Activity data'!BL14*EF!$H27)*kgtoGg,"ERROR"))</f>
        <v>2.9357953928409133E-2</v>
      </c>
      <c r="AT1090" s="93">
        <f>IF('Net zero activities &amp; levers'!$C$14="Off",('Activity data'!BM14*EF!$H27)*kgtoGg,IF('Net zero activities &amp; levers'!$C$14="On",('Net zero Activity data'!BM14*EF!$H27)*kgtoGg,"ERROR"))</f>
        <v>2.9363148524746446E-2</v>
      </c>
      <c r="AU1090" s="93">
        <f>IF('Net zero activities &amp; levers'!$C$14="Off",('Activity data'!BN14*EF!$H27)*kgtoGg,IF('Net zero activities &amp; levers'!$C$14="On",('Net zero Activity data'!BN14*EF!$H27)*kgtoGg,"ERROR"))</f>
        <v>2.9368861417061555E-2</v>
      </c>
      <c r="AV1090" s="93">
        <f>IF('Net zero activities &amp; levers'!$C$14="Off",('Activity data'!BO14*EF!$H27)*kgtoGg,IF('Net zero activities &amp; levers'!$C$14="On",('Net zero Activity data'!BO14*EF!$H27)*kgtoGg,"ERROR"))</f>
        <v>2.9377138613900979E-2</v>
      </c>
      <c r="AW1090" s="93">
        <f>IF('Net zero activities &amp; levers'!$C$14="Off",('Activity data'!BP14*EF!$H27)*kgtoGg,IF('Net zero activities &amp; levers'!$C$14="On",('Net zero Activity data'!BP14*EF!$H27)*kgtoGg,"ERROR"))</f>
        <v>2.9386932187997955E-2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3.9372179078561824E-3</v>
      </c>
      <c r="T1091" s="93">
        <f>IF('Net zero activities &amp; levers'!$C$14="Off",('Activity data'!AM15*EF!$H28)*kgtoGg,IF('Net zero activities &amp; levers'!$C$14="On",('Net zero Activity data'!AM15*EF!$H28)*kgtoGg,"ERROR"))</f>
        <v>3.9864333672827218E-3</v>
      </c>
      <c r="U1091" s="93">
        <f>IF('Net zero activities &amp; levers'!$C$14="Off",('Activity data'!AN15*EF!$H28)*kgtoGg,IF('Net zero activities &amp; levers'!$C$14="On",('Net zero Activity data'!AN15*EF!$H28)*kgtoGg,"ERROR"))</f>
        <v>4.0098810779398324E-3</v>
      </c>
      <c r="V1091" s="93">
        <f>IF('Net zero activities &amp; levers'!$C$14="Off",('Activity data'!AO15*EF!$H28)*kgtoGg,IF('Net zero activities &amp; levers'!$C$14="On",('Net zero Activity data'!AO15*EF!$H28)*kgtoGg,"ERROR"))</f>
        <v>4.0262920461846766E-3</v>
      </c>
      <c r="W1091" s="93">
        <f>IF('Net zero activities &amp; levers'!$C$14="Off",('Activity data'!AP15*EF!$H28)*kgtoGg,IF('Net zero activities &amp; levers'!$C$14="On",('Net zero Activity data'!AP15*EF!$H28)*kgtoGg,"ERROR"))</f>
        <v>4.0473225985176902E-3</v>
      </c>
      <c r="X1091" s="93">
        <f>IF('Net zero activities &amp; levers'!$C$14="Off",('Activity data'!AQ15*EF!$H28)*kgtoGg,IF('Net zero activities &amp; levers'!$C$14="On",('Net zero Activity data'!AQ15*EF!$H28)*kgtoGg,"ERROR"))</f>
        <v>4.074383306542164E-3</v>
      </c>
      <c r="Y1091" s="93">
        <f>IF('Net zero activities &amp; levers'!$C$14="Off",('Activity data'!AR15*EF!$H28)*kgtoGg,IF('Net zero activities &amp; levers'!$C$14="On",('Net zero Activity data'!AR15*EF!$H28)*kgtoGg,"ERROR"))</f>
        <v>4.1080985475620913E-3</v>
      </c>
      <c r="Z1091" s="93">
        <f>IF('Net zero activities &amp; levers'!$C$14="Off",('Activity data'!AS15*EF!$H28)*kgtoGg,IF('Net zero activities &amp; levers'!$C$14="On",('Net zero Activity data'!AS15*EF!$H28)*kgtoGg,"ERROR"))</f>
        <v>4.1458897675838548E-3</v>
      </c>
      <c r="AA1091" s="93">
        <f>IF('Net zero activities &amp; levers'!$C$14="Off",('Activity data'!AT15*EF!$H28)*kgtoGg,IF('Net zero activities &amp; levers'!$C$14="On",('Net zero Activity data'!AT15*EF!$H28)*kgtoGg,"ERROR"))</f>
        <v>4.1821304640093163E-3</v>
      </c>
      <c r="AB1091" s="93">
        <f>IF('Net zero activities &amp; levers'!$C$14="Off",('Activity data'!AU15*EF!$H28)*kgtoGg,IF('Net zero activities &amp; levers'!$C$14="On",('Net zero Activity data'!AU15*EF!$H28)*kgtoGg,"ERROR"))</f>
        <v>4.2221229305497961E-3</v>
      </c>
      <c r="AC1091" s="93">
        <f>IF('Net zero activities &amp; levers'!$C$14="Off",('Activity data'!AV15*EF!$H28)*kgtoGg,IF('Net zero activities &amp; levers'!$C$14="On",('Net zero Activity data'!AV15*EF!$H28)*kgtoGg,"ERROR"))</f>
        <v>4.2610671586769686E-3</v>
      </c>
      <c r="AD1091" s="93">
        <f>IF('Net zero activities &amp; levers'!$C$14="Off",('Activity data'!AW15*EF!$H28)*kgtoGg,IF('Net zero activities &amp; levers'!$C$14="On",('Net zero Activity data'!AW15*EF!$H28)*kgtoGg,"ERROR"))</f>
        <v>4.3141633883196449E-3</v>
      </c>
      <c r="AE1091" s="93">
        <f>IF('Net zero activities &amp; levers'!$C$14="Off",('Activity data'!AX15*EF!$H28)*kgtoGg,IF('Net zero activities &amp; levers'!$C$14="On",('Net zero Activity data'!AX15*EF!$H28)*kgtoGg,"ERROR"))</f>
        <v>4.3704957891268431E-3</v>
      </c>
      <c r="AF1091" s="93">
        <f>IF('Net zero activities &amp; levers'!$C$14="Off",('Activity data'!AY15*EF!$H28)*kgtoGg,IF('Net zero activities &amp; levers'!$C$14="On",('Net zero Activity data'!AY15*EF!$H28)*kgtoGg,"ERROR"))</f>
        <v>4.4296512445585103E-3</v>
      </c>
      <c r="AG1091" s="93">
        <f>IF('Net zero activities &amp; levers'!$C$14="Off",('Activity data'!AZ15*EF!$H28)*kgtoGg,IF('Net zero activities &amp; levers'!$C$14="On",('Net zero Activity data'!AZ15*EF!$H28)*kgtoGg,"ERROR"))</f>
        <v>4.4985669451235956E-3</v>
      </c>
      <c r="AH1091" s="93">
        <f>IF('Net zero activities &amp; levers'!$C$14="Off",('Activity data'!BA15*EF!$H28)*kgtoGg,IF('Net zero activities &amp; levers'!$C$14="On",('Net zero Activity data'!BA15*EF!$H28)*kgtoGg,"ERROR"))</f>
        <v>4.5617145795403069E-3</v>
      </c>
      <c r="AI1091" s="93">
        <f>IF('Net zero activities &amp; levers'!$C$14="Off",('Activity data'!BB15*EF!$H28)*kgtoGg,IF('Net zero activities &amp; levers'!$C$14="On",('Net zero Activity data'!BB15*EF!$H28)*kgtoGg,"ERROR"))</f>
        <v>4.6334656998874083E-3</v>
      </c>
      <c r="AJ1091" s="93">
        <f>IF('Net zero activities &amp; levers'!$C$14="Off",('Activity data'!BC15*EF!$H28)*kgtoGg,IF('Net zero activities &amp; levers'!$C$14="On",('Net zero Activity data'!BC15*EF!$H28)*kgtoGg,"ERROR"))</f>
        <v>4.7123005451398577E-3</v>
      </c>
      <c r="AK1091" s="93">
        <f>IF('Net zero activities &amp; levers'!$C$14="Off",('Activity data'!BD15*EF!$H28)*kgtoGg,IF('Net zero activities &amp; levers'!$C$14="On",('Net zero Activity data'!BD15*EF!$H28)*kgtoGg,"ERROR"))</f>
        <v>4.7841221537826282E-3</v>
      </c>
      <c r="AL1091" s="93">
        <f>IF('Net zero activities &amp; levers'!$C$14="Off",('Activity data'!BE15*EF!$H28)*kgtoGg,IF('Net zero activities &amp; levers'!$C$14="On",('Net zero Activity data'!BE15*EF!$H28)*kgtoGg,"ERROR"))</f>
        <v>4.8559702127132821E-3</v>
      </c>
      <c r="AM1091" s="93">
        <f>IF('Net zero activities &amp; levers'!$C$14="Off",('Activity data'!BF15*EF!$H28)*kgtoGg,IF('Net zero activities &amp; levers'!$C$14="On",('Net zero Activity data'!BF15*EF!$H28)*kgtoGg,"ERROR"))</f>
        <v>4.9280850035983512E-3</v>
      </c>
      <c r="AN1091" s="93">
        <f>IF('Net zero activities &amp; levers'!$C$14="Off",('Activity data'!BG15*EF!$H28)*kgtoGg,IF('Net zero activities &amp; levers'!$C$14="On",('Net zero Activity data'!BG15*EF!$H28)*kgtoGg,"ERROR"))</f>
        <v>5.0084446943362898E-3</v>
      </c>
      <c r="AO1091" s="93">
        <f>IF('Net zero activities &amp; levers'!$C$14="Off",('Activity data'!BH15*EF!$H28)*kgtoGg,IF('Net zero activities &amp; levers'!$C$14="On",('Net zero Activity data'!BH15*EF!$H28)*kgtoGg,"ERROR"))</f>
        <v>5.0837335089823875E-3</v>
      </c>
      <c r="AP1091" s="93">
        <f>IF('Net zero activities &amp; levers'!$C$14="Off",('Activity data'!BI15*EF!$H28)*kgtoGg,IF('Net zero activities &amp; levers'!$C$14="On",('Net zero Activity data'!BI15*EF!$H28)*kgtoGg,"ERROR"))</f>
        <v>5.1611191065489073E-3</v>
      </c>
      <c r="AQ1091" s="93">
        <f>IF('Net zero activities &amp; levers'!$C$14="Off",('Activity data'!BJ15*EF!$H28)*kgtoGg,IF('Net zero activities &amp; levers'!$C$14="On",('Net zero Activity data'!BJ15*EF!$H28)*kgtoGg,"ERROR"))</f>
        <v>5.2409553047308866E-3</v>
      </c>
      <c r="AR1091" s="93">
        <f>IF('Net zero activities &amp; levers'!$C$14="Off",('Activity data'!BK15*EF!$H28)*kgtoGg,IF('Net zero activities &amp; levers'!$C$14="On",('Net zero Activity data'!BK15*EF!$H28)*kgtoGg,"ERROR"))</f>
        <v>5.3236082001030466E-3</v>
      </c>
      <c r="AS1091" s="93">
        <f>IF('Net zero activities &amp; levers'!$C$14="Off",('Activity data'!BL15*EF!$H28)*kgtoGg,IF('Net zero activities &amp; levers'!$C$14="On",('Net zero Activity data'!BL15*EF!$H28)*kgtoGg,"ERROR"))</f>
        <v>5.410394166455691E-3</v>
      </c>
      <c r="AT1091" s="93">
        <f>IF('Net zero activities &amp; levers'!$C$14="Off",('Activity data'!BM15*EF!$H28)*kgtoGg,IF('Net zero activities &amp; levers'!$C$14="On",('Net zero Activity data'!BM15*EF!$H28)*kgtoGg,"ERROR"))</f>
        <v>5.4135877415440467E-3</v>
      </c>
      <c r="AU1091" s="93">
        <f>IF('Net zero activities &amp; levers'!$C$14="Off",('Activity data'!BN15*EF!$H28)*kgtoGg,IF('Net zero activities &amp; levers'!$C$14="On",('Net zero Activity data'!BN15*EF!$H28)*kgtoGg,"ERROR"))</f>
        <v>5.4038846879758207E-3</v>
      </c>
      <c r="AV1091" s="93">
        <f>IF('Net zero activities &amp; levers'!$C$14="Off",('Activity data'!BO15*EF!$H28)*kgtoGg,IF('Net zero activities &amp; levers'!$C$14="On",('Net zero Activity data'!BO15*EF!$H28)*kgtoGg,"ERROR"))</f>
        <v>5.3978417071706688E-3</v>
      </c>
      <c r="AW1091" s="93">
        <f>IF('Net zero activities &amp; levers'!$C$14="Off",('Activity data'!BP15*EF!$H28)*kgtoGg,IF('Net zero activities &amp; levers'!$C$14="On",('Net zero Activity data'!BP15*EF!$H28)*kgtoGg,"ERROR"))</f>
        <v>5.3878450747085888E-3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19.377199881674734</v>
      </c>
      <c r="T1093" s="93">
        <f>IF('Net zero activities &amp; levers'!$C$14="Off",('Activity data'!AM17*EF!$H30)*kgtoGg,IF('Net zero activities &amp; levers'!$C$14="On",('Net zero Activity data'!AM17*EF!$H30)*kgtoGg,"ERROR"))</f>
        <v>19.621630956276206</v>
      </c>
      <c r="U1093" s="93">
        <f>IF('Net zero activities &amp; levers'!$C$14="Off",('Activity data'!AN17*EF!$H30)*kgtoGg,IF('Net zero activities &amp; levers'!$C$14="On",('Net zero Activity data'!AN17*EF!$H30)*kgtoGg,"ERROR"))</f>
        <v>19.617580871084247</v>
      </c>
      <c r="V1093" s="93">
        <f>IF('Net zero activities &amp; levers'!$C$14="Off",('Activity data'!AO17*EF!$H30)*kgtoGg,IF('Net zero activities &amp; levers'!$C$14="On",('Net zero Activity data'!AO17*EF!$H30)*kgtoGg,"ERROR"))</f>
        <v>19.551822898524588</v>
      </c>
      <c r="W1093" s="93">
        <f>IF('Net zero activities &amp; levers'!$C$14="Off",('Activity data'!AP17*EF!$H30)*kgtoGg,IF('Net zero activities &amp; levers'!$C$14="On",('Net zero Activity data'!AP17*EF!$H30)*kgtoGg,"ERROR"))</f>
        <v>19.536119957821917</v>
      </c>
      <c r="X1093" s="93">
        <f>IF('Net zero activities &amp; levers'!$C$14="Off",('Activity data'!AQ17*EF!$H30)*kgtoGg,IF('Net zero activities &amp; levers'!$C$14="On",('Net zero Activity data'!AQ17*EF!$H30)*kgtoGg,"ERROR"))</f>
        <v>19.581755541481652</v>
      </c>
      <c r="Y1093" s="93">
        <f>IF('Net zero activities &amp; levers'!$C$14="Off",('Activity data'!AR17*EF!$H30)*kgtoGg,IF('Net zero activities &amp; levers'!$C$14="On",('Net zero Activity data'!AR17*EF!$H30)*kgtoGg,"ERROR"))</f>
        <v>19.661580383529479</v>
      </c>
      <c r="Z1093" s="93">
        <f>IF('Net zero activities &amp; levers'!$C$14="Off",('Activity data'!AS17*EF!$H30)*kgtoGg,IF('Net zero activities &amp; levers'!$C$14="On",('Net zero Activity data'!AS17*EF!$H30)*kgtoGg,"ERROR"))</f>
        <v>19.780063818708143</v>
      </c>
      <c r="AA1093" s="93">
        <f>IF('Net zero activities &amp; levers'!$C$14="Off",('Activity data'!AT17*EF!$H30)*kgtoGg,IF('Net zero activities &amp; levers'!$C$14="On",('Net zero Activity data'!AT17*EF!$H30)*kgtoGg,"ERROR"))</f>
        <v>19.884752401709957</v>
      </c>
      <c r="AB1093" s="93">
        <f>IF('Net zero activities &amp; levers'!$C$14="Off",('Activity data'!AU17*EF!$H30)*kgtoGg,IF('Net zero activities &amp; levers'!$C$14="On",('Net zero Activity data'!AU17*EF!$H30)*kgtoGg,"ERROR"))</f>
        <v>20.023384298830091</v>
      </c>
      <c r="AC1093" s="93">
        <f>IF('Net zero activities &amp; levers'!$C$14="Off",('Activity data'!AV17*EF!$H30)*kgtoGg,IF('Net zero activities &amp; levers'!$C$14="On",('Net zero Activity data'!AV17*EF!$H30)*kgtoGg,"ERROR"))</f>
        <v>20.152132015537255</v>
      </c>
      <c r="AD1093" s="93">
        <f>IF('Net zero activities &amp; levers'!$C$14="Off",('Activity data'!AW17*EF!$H30)*kgtoGg,IF('Net zero activities &amp; levers'!$C$14="On",('Net zero Activity data'!AW17*EF!$H30)*kgtoGg,"ERROR"))</f>
        <v>20.379211706739977</v>
      </c>
      <c r="AE1093" s="93">
        <f>IF('Net zero activities &amp; levers'!$C$14="Off",('Activity data'!AX17*EF!$H30)*kgtoGg,IF('Net zero activities &amp; levers'!$C$14="On",('Net zero Activity data'!AX17*EF!$H30)*kgtoGg,"ERROR"))</f>
        <v>20.630471558924892</v>
      </c>
      <c r="AF1093" s="93">
        <f>IF('Net zero activities &amp; levers'!$C$14="Off",('Activity data'!AY17*EF!$H30)*kgtoGg,IF('Net zero activities &amp; levers'!$C$14="On",('Net zero Activity data'!AY17*EF!$H30)*kgtoGg,"ERROR"))</f>
        <v>20.901400351963218</v>
      </c>
      <c r="AG1093" s="93">
        <f>IF('Net zero activities &amp; levers'!$C$14="Off",('Activity data'!AZ17*EF!$H30)*kgtoGg,IF('Net zero activities &amp; levers'!$C$14="On",('Net zero Activity data'!AZ17*EF!$H30)*kgtoGg,"ERROR"))</f>
        <v>21.250005465019576</v>
      </c>
      <c r="AH1093" s="93">
        <f>IF('Net zero activities &amp; levers'!$C$14="Off",('Activity data'!BA17*EF!$H30)*kgtoGg,IF('Net zero activities &amp; levers'!$C$14="On",('Net zero Activity data'!BA17*EF!$H30)*kgtoGg,"ERROR"))</f>
        <v>21.543381212071822</v>
      </c>
      <c r="AI1093" s="93">
        <f>IF('Net zero activities &amp; levers'!$C$14="Off",('Activity data'!BB17*EF!$H30)*kgtoGg,IF('Net zero activities &amp; levers'!$C$14="On",('Net zero Activity data'!BB17*EF!$H30)*kgtoGg,"ERROR"))</f>
        <v>21.877032547755228</v>
      </c>
      <c r="AJ1093" s="93">
        <f>IF('Net zero activities &amp; levers'!$C$14="Off",('Activity data'!BC17*EF!$H30)*kgtoGg,IF('Net zero activities &amp; levers'!$C$14="On",('Net zero Activity data'!BC17*EF!$H30)*kgtoGg,"ERROR"))</f>
        <v>22.260599809876492</v>
      </c>
      <c r="AK1093" s="93">
        <f>IF('Net zero activities &amp; levers'!$C$14="Off",('Activity data'!BD17*EF!$H30)*kgtoGg,IF('Net zero activities &amp; levers'!$C$14="On",('Net zero Activity data'!BD17*EF!$H30)*kgtoGg,"ERROR"))</f>
        <v>22.578028569126211</v>
      </c>
      <c r="AL1093" s="93">
        <f>IF('Net zero activities &amp; levers'!$C$14="Off",('Activity data'!BE17*EF!$H30)*kgtoGg,IF('Net zero activities &amp; levers'!$C$14="On",('Net zero Activity data'!BE17*EF!$H30)*kgtoGg,"ERROR"))</f>
        <v>22.887728589740387</v>
      </c>
      <c r="AM1093" s="93">
        <f>IF('Net zero activities &amp; levers'!$C$14="Off",('Activity data'!BF17*EF!$H30)*kgtoGg,IF('Net zero activities &amp; levers'!$C$14="On",('Net zero Activity data'!BF17*EF!$H30)*kgtoGg,"ERROR"))</f>
        <v>23.191659657234435</v>
      </c>
      <c r="AN1093" s="93">
        <f>IF('Net zero activities &amp; levers'!$C$14="Off",('Activity data'!BG17*EF!$H30)*kgtoGg,IF('Net zero activities &amp; levers'!$C$14="On",('Net zero Activity data'!BG17*EF!$H30)*kgtoGg,"ERROR"))</f>
        <v>23.527083840639943</v>
      </c>
      <c r="AO1093" s="93">
        <f>IF('Net zero activities &amp; levers'!$C$14="Off",('Activity data'!BH17*EF!$H30)*kgtoGg,IF('Net zero activities &amp; levers'!$C$14="On",('Net zero Activity data'!BH17*EF!$H30)*kgtoGg,"ERROR"))</f>
        <v>23.813331635172794</v>
      </c>
      <c r="AP1093" s="93">
        <f>IF('Net zero activities &amp; levers'!$C$14="Off",('Activity data'!BI17*EF!$H30)*kgtoGg,IF('Net zero activities &amp; levers'!$C$14="On",('Net zero Activity data'!BI17*EF!$H30)*kgtoGg,"ERROR"))</f>
        <v>24.106587789778082</v>
      </c>
      <c r="AQ1093" s="93">
        <f>IF('Net zero activities &amp; levers'!$C$14="Off",('Activity data'!BJ17*EF!$H30)*kgtoGg,IF('Net zero activities &amp; levers'!$C$14="On",('Net zero Activity data'!BJ17*EF!$H30)*kgtoGg,"ERROR"))</f>
        <v>24.409008340831178</v>
      </c>
      <c r="AR1093" s="93">
        <f>IF('Net zero activities &amp; levers'!$C$14="Off",('Activity data'!BK17*EF!$H30)*kgtoGg,IF('Net zero activities &amp; levers'!$C$14="On",('Net zero Activity data'!BK17*EF!$H30)*kgtoGg,"ERROR"))</f>
        <v>24.722722117225889</v>
      </c>
      <c r="AS1093" s="93">
        <f>IF('Net zero activities &amp; levers'!$C$14="Off",('Activity data'!BL17*EF!$H30)*kgtoGg,IF('Net zero activities &amp; levers'!$C$14="On",('Net zero Activity data'!BL17*EF!$H30)*kgtoGg,"ERROR"))</f>
        <v>25.029933546854007</v>
      </c>
      <c r="AT1093" s="93">
        <f>IF('Net zero activities &amp; levers'!$C$14="Off",('Activity data'!BM17*EF!$H30)*kgtoGg,IF('Net zero activities &amp; levers'!$C$14="On",('Net zero Activity data'!BM17*EF!$H30)*kgtoGg,"ERROR"))</f>
        <v>24.720260764815329</v>
      </c>
      <c r="AU1093" s="93">
        <f>IF('Net zero activities &amp; levers'!$C$14="Off",('Activity data'!BN17*EF!$H30)*kgtoGg,IF('Net zero activities &amp; levers'!$C$14="On",('Net zero Activity data'!BN17*EF!$H30)*kgtoGg,"ERROR"))</f>
        <v>24.322990887968082</v>
      </c>
      <c r="AV1093" s="93">
        <f>IF('Net zero activities &amp; levers'!$C$14="Off",('Activity data'!BO17*EF!$H30)*kgtoGg,IF('Net zero activities &amp; levers'!$C$14="On",('Net zero Activity data'!BO17*EF!$H30)*kgtoGg,"ERROR"))</f>
        <v>23.958302397489952</v>
      </c>
      <c r="AW1093" s="93">
        <f>IF('Net zero activities &amp; levers'!$C$14="Off",('Activity data'!BP17*EF!$H30)*kgtoGg,IF('Net zero activities &amp; levers'!$C$14="On",('Net zero Activity data'!BP17*EF!$H30)*kgtoGg,"ERROR"))</f>
        <v>23.571900775266911</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6.4869656548252941E-2</v>
      </c>
      <c r="T1094" s="93">
        <f>IF('Net zero activities &amp; levers'!$C$14="Off",('Activity data'!AM18*EF!$H31)*kgtoGg,IF('Net zero activities &amp; levers'!$C$14="On",('Net zero Activity data'!AM18*EF!$H31)*kgtoGg,"ERROR"))</f>
        <v>6.5687946082135129E-2</v>
      </c>
      <c r="U1094" s="93">
        <f>IF('Net zero activities &amp; levers'!$C$14="Off",('Activity data'!AN18*EF!$H31)*kgtoGg,IF('Net zero activities &amp; levers'!$C$14="On",('Net zero Activity data'!AN18*EF!$H31)*kgtoGg,"ERROR"))</f>
        <v>6.5674387485588778E-2</v>
      </c>
      <c r="V1094" s="93">
        <f>IF('Net zero activities &amp; levers'!$C$14="Off",('Activity data'!AO18*EF!$H31)*kgtoGg,IF('Net zero activities &amp; levers'!$C$14="On",('Net zero Activity data'!AO18*EF!$H31)*kgtoGg,"ERROR"))</f>
        <v>6.5454247469420163E-2</v>
      </c>
      <c r="W1094" s="93">
        <f>IF('Net zero activities &amp; levers'!$C$14="Off",('Activity data'!AP18*EF!$H31)*kgtoGg,IF('Net zero activities &amp; levers'!$C$14="On",('Net zero Activity data'!AP18*EF!$H31)*kgtoGg,"ERROR"))</f>
        <v>6.5401678244950162E-2</v>
      </c>
      <c r="X1094" s="93">
        <f>IF('Net zero activities &amp; levers'!$C$14="Off",('Activity data'!AQ18*EF!$H31)*kgtoGg,IF('Net zero activities &amp; levers'!$C$14="On",('Net zero Activity data'!AQ18*EF!$H31)*kgtoGg,"ERROR"))</f>
        <v>6.5554453912046687E-2</v>
      </c>
      <c r="Y1094" s="93">
        <f>IF('Net zero activities &amp; levers'!$C$14="Off",('Activity data'!AR18*EF!$H31)*kgtoGg,IF('Net zero activities &amp; levers'!$C$14="On",('Net zero Activity data'!AR18*EF!$H31)*kgtoGg,"ERROR"))</f>
        <v>6.5821686026040549E-2</v>
      </c>
      <c r="Z1094" s="93">
        <f>IF('Net zero activities &amp; levers'!$C$14="Off",('Activity data'!AS18*EF!$H31)*kgtoGg,IF('Net zero activities &amp; levers'!$C$14="On",('Net zero Activity data'!AS18*EF!$H31)*kgtoGg,"ERROR"))</f>
        <v>6.621833671827837E-2</v>
      </c>
      <c r="AA1094" s="93">
        <f>IF('Net zero activities &amp; levers'!$C$14="Off",('Activity data'!AT18*EF!$H31)*kgtoGg,IF('Net zero activities &amp; levers'!$C$14="On",('Net zero Activity data'!AT18*EF!$H31)*kgtoGg,"ERROR"))</f>
        <v>6.6568805953530139E-2</v>
      </c>
      <c r="AB1094" s="93">
        <f>IF('Net zero activities &amp; levers'!$C$14="Off",('Activity data'!AU18*EF!$H31)*kgtoGg,IF('Net zero activities &amp; levers'!$C$14="On",('Net zero Activity data'!AU18*EF!$H31)*kgtoGg,"ERROR"))</f>
        <v>6.7032908280374615E-2</v>
      </c>
      <c r="AC1094" s="93">
        <f>IF('Net zero activities &amp; levers'!$C$14="Off",('Activity data'!AV18*EF!$H31)*kgtoGg,IF('Net zero activities &amp; levers'!$C$14="On",('Net zero Activity data'!AV18*EF!$H31)*kgtoGg,"ERROR"))</f>
        <v>6.7463921028096938E-2</v>
      </c>
      <c r="AD1094" s="93">
        <f>IF('Net zero activities &amp; levers'!$C$14="Off",('Activity data'!AW18*EF!$H31)*kgtoGg,IF('Net zero activities &amp; levers'!$C$14="On",('Net zero Activity data'!AW18*EF!$H31)*kgtoGg,"ERROR"))</f>
        <v>6.8224122794469558E-2</v>
      </c>
      <c r="AE1094" s="93">
        <f>IF('Net zero activities &amp; levers'!$C$14="Off",('Activity data'!AX18*EF!$H31)*kgtoGg,IF('Net zero activities &amp; levers'!$C$14="On",('Net zero Activity data'!AX18*EF!$H31)*kgtoGg,"ERROR"))</f>
        <v>6.9065273240103045E-2</v>
      </c>
      <c r="AF1094" s="93">
        <f>IF('Net zero activities &amp; levers'!$C$14="Off",('Activity data'!AY18*EF!$H31)*kgtoGg,IF('Net zero activities &amp; levers'!$C$14="On",('Net zero Activity data'!AY18*EF!$H31)*kgtoGg,"ERROR"))</f>
        <v>6.9972270012637228E-2</v>
      </c>
      <c r="AG1094" s="93">
        <f>IF('Net zero activities &amp; levers'!$C$14="Off",('Activity data'!AZ18*EF!$H31)*kgtoGg,IF('Net zero activities &amp; levers'!$C$14="On",('Net zero Activity data'!AZ18*EF!$H31)*kgtoGg,"ERROR"))</f>
        <v>7.1139306224939358E-2</v>
      </c>
      <c r="AH1094" s="93">
        <f>IF('Net zero activities &amp; levers'!$C$14="Off",('Activity data'!BA18*EF!$H31)*kgtoGg,IF('Net zero activities &amp; levers'!$C$14="On",('Net zero Activity data'!BA18*EF!$H31)*kgtoGg,"ERROR"))</f>
        <v>7.2121449365696463E-2</v>
      </c>
      <c r="AI1094" s="93">
        <f>IF('Net zero activities &amp; levers'!$C$14="Off",('Activity data'!BB18*EF!$H31)*kgtoGg,IF('Net zero activities &amp; levers'!$C$14="On",('Net zero Activity data'!BB18*EF!$H31)*kgtoGg,"ERROR"))</f>
        <v>7.3238424350978909E-2</v>
      </c>
      <c r="AJ1094" s="93">
        <f>IF('Net zero activities &amp; levers'!$C$14="Off",('Activity data'!BC18*EF!$H31)*kgtoGg,IF('Net zero activities &amp; levers'!$C$14="On",('Net zero Activity data'!BC18*EF!$H31)*kgtoGg,"ERROR"))</f>
        <v>7.4522504440408713E-2</v>
      </c>
      <c r="AK1094" s="93">
        <f>IF('Net zero activities &amp; levers'!$C$14="Off",('Activity data'!BD18*EF!$H31)*kgtoGg,IF('Net zero activities &amp; levers'!$C$14="On",('Net zero Activity data'!BD18*EF!$H31)*kgtoGg,"ERROR"))</f>
        <v>7.5585170600473497E-2</v>
      </c>
      <c r="AL1094" s="93">
        <f>IF('Net zero activities &amp; levers'!$C$14="Off",('Activity data'!BE18*EF!$H31)*kgtoGg,IF('Net zero activities &amp; levers'!$C$14="On",('Net zero Activity data'!BE18*EF!$H31)*kgtoGg,"ERROR"))</f>
        <v>7.662196302109707E-2</v>
      </c>
      <c r="AM1094" s="93">
        <f>IF('Net zero activities &amp; levers'!$C$14="Off",('Activity data'!BF18*EF!$H31)*kgtoGg,IF('Net zero activities &amp; levers'!$C$14="On",('Net zero Activity data'!BF18*EF!$H31)*kgtoGg,"ERROR"))</f>
        <v>7.7639442537388206E-2</v>
      </c>
      <c r="AN1094" s="93">
        <f>IF('Net zero activities &amp; levers'!$C$14="Off",('Activity data'!BG18*EF!$H31)*kgtoGg,IF('Net zero activities &amp; levers'!$C$14="On",('Net zero Activity data'!BG18*EF!$H31)*kgtoGg,"ERROR"))</f>
        <v>7.8762352540296898E-2</v>
      </c>
      <c r="AO1094" s="93">
        <f>IF('Net zero activities &amp; levers'!$C$14="Off",('Activity data'!BH18*EF!$H31)*kgtoGg,IF('Net zero activities &amp; levers'!$C$14="On",('Net zero Activity data'!BH18*EF!$H31)*kgtoGg,"ERROR"))</f>
        <v>7.9720633212036346E-2</v>
      </c>
      <c r="AP1094" s="93">
        <f>IF('Net zero activities &amp; levers'!$C$14="Off",('Activity data'!BI18*EF!$H31)*kgtoGg,IF('Net zero activities &amp; levers'!$C$14="On",('Net zero Activity data'!BI18*EF!$H31)*kgtoGg,"ERROR"))</f>
        <v>8.070237598942788E-2</v>
      </c>
      <c r="AQ1094" s="93">
        <f>IF('Net zero activities &amp; levers'!$C$14="Off",('Activity data'!BJ18*EF!$H31)*kgtoGg,IF('Net zero activities &amp; levers'!$C$14="On",('Net zero Activity data'!BJ18*EF!$H31)*kgtoGg,"ERROR"))</f>
        <v>8.1714798702706537E-2</v>
      </c>
      <c r="AR1094" s="93">
        <f>IF('Net zero activities &amp; levers'!$C$14="Off",('Activity data'!BK18*EF!$H31)*kgtoGg,IF('Net zero activities &amp; levers'!$C$14="On",('Net zero Activity data'!BK18*EF!$H31)*kgtoGg,"ERROR"))</f>
        <v>8.2765028098772481E-2</v>
      </c>
      <c r="AS1094" s="93">
        <f>IF('Net zero activities &amp; levers'!$C$14="Off",('Activity data'!BL18*EF!$H31)*kgtoGg,IF('Net zero activities &amp; levers'!$C$14="On",('Net zero Activity data'!BL18*EF!$H31)*kgtoGg,"ERROR"))</f>
        <v>8.3793489385716236E-2</v>
      </c>
      <c r="AT1094" s="93">
        <f>IF('Net zero activities &amp; levers'!$C$14="Off",('Activity data'!BM18*EF!$H31)*kgtoGg,IF('Net zero activities &amp; levers'!$C$14="On",('Net zero Activity data'!BM18*EF!$H31)*kgtoGg,"ERROR"))</f>
        <v>8.2756788152521604E-2</v>
      </c>
      <c r="AU1094" s="93">
        <f>IF('Net zero activities &amp; levers'!$C$14="Off",('Activity data'!BN18*EF!$H31)*kgtoGg,IF('Net zero activities &amp; levers'!$C$14="On",('Net zero Activity data'!BN18*EF!$H31)*kgtoGg,"ERROR"))</f>
        <v>8.1426835392297475E-2</v>
      </c>
      <c r="AV1094" s="93">
        <f>IF('Net zero activities &amp; levers'!$C$14="Off",('Activity data'!BO18*EF!$H31)*kgtoGg,IF('Net zero activities &amp; levers'!$C$14="On",('Net zero Activity data'!BO18*EF!$H31)*kgtoGg,"ERROR"))</f>
        <v>8.0205956355652461E-2</v>
      </c>
      <c r="AW1094" s="93">
        <f>IF('Net zero activities &amp; levers'!$C$14="Off",('Activity data'!BP18*EF!$H31)*kgtoGg,IF('Net zero activities &amp; levers'!$C$14="On",('Net zero Activity data'!BP18*EF!$H31)*kgtoGg,"ERROR"))</f>
        <v>7.8912387590487312E-2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0.59994215914204641</v>
      </c>
      <c r="T1095" s="93">
        <f>IF('Net zero activities &amp; levers'!$C$14="Off",('Activity data'!AM19*EF!$H32)*kgtoGg,IF('Net zero activities &amp; levers'!$C$14="On",('Net zero Activity data'!AM19*EF!$H32)*kgtoGg,"ERROR"))</f>
        <v>0.61494292789376837</v>
      </c>
      <c r="U1095" s="93">
        <f>IF('Net zero activities &amp; levers'!$C$14="Off",('Activity data'!AN19*EF!$H32)*kgtoGg,IF('Net zero activities &amp; levers'!$C$14="On",('Net zero Activity data'!AN19*EF!$H32)*kgtoGg,"ERROR"))</f>
        <v>0.62598476024630745</v>
      </c>
      <c r="V1095" s="93">
        <f>IF('Net zero activities &amp; levers'!$C$14="Off",('Activity data'!AO19*EF!$H32)*kgtoGg,IF('Net zero activities &amp; levers'!$C$14="On",('Net zero Activity data'!AO19*EF!$H32)*kgtoGg,"ERROR"))</f>
        <v>0.63603105497564771</v>
      </c>
      <c r="W1095" s="93">
        <f>IF('Net zero activities &amp; levers'!$C$14="Off",('Activity data'!AP19*EF!$H32)*kgtoGg,IF('Net zero activities &amp; levers'!$C$14="On",('Net zero Activity data'!AP19*EF!$H32)*kgtoGg,"ERROR"))</f>
        <v>0.64699879006556338</v>
      </c>
      <c r="X1095" s="93">
        <f>IF('Net zero activities &amp; levers'!$C$14="Off",('Activity data'!AQ19*EF!$H32)*kgtoGg,IF('Net zero activities &amp; levers'!$C$14="On",('Net zero Activity data'!AQ19*EF!$H32)*kgtoGg,"ERROR"))</f>
        <v>0.65915615829681906</v>
      </c>
      <c r="Y1095" s="93">
        <f>IF('Net zero activities &amp; levers'!$C$14="Off",('Activity data'!AR19*EF!$H32)*kgtoGg,IF('Net zero activities &amp; levers'!$C$14="On",('Net zero Activity data'!AR19*EF!$H32)*kgtoGg,"ERROR"))</f>
        <v>0.67152465177143505</v>
      </c>
      <c r="Z1095" s="93">
        <f>IF('Net zero activities &amp; levers'!$C$14="Off",('Activity data'!AS19*EF!$H32)*kgtoGg,IF('Net zero activities &amp; levers'!$C$14="On",('Net zero Activity data'!AS19*EF!$H32)*kgtoGg,"ERROR"))</f>
        <v>0.68477686806901517</v>
      </c>
      <c r="AA1095" s="93">
        <f>IF('Net zero activities &amp; levers'!$C$14="Off",('Activity data'!AT19*EF!$H32)*kgtoGg,IF('Net zero activities &amp; levers'!$C$14="On",('Net zero Activity data'!AT19*EF!$H32)*kgtoGg,"ERROR"))</f>
        <v>0.69795298357886826</v>
      </c>
      <c r="AB1095" s="93">
        <f>IF('Net zero activities &amp; levers'!$C$14="Off",('Activity data'!AU19*EF!$H32)*kgtoGg,IF('Net zero activities &amp; levers'!$C$14="On",('Net zero Activity data'!AU19*EF!$H32)*kgtoGg,"ERROR"))</f>
        <v>0.71198308194922444</v>
      </c>
      <c r="AC1095" s="93">
        <f>IF('Net zero activities &amp; levers'!$C$14="Off",('Activity data'!AV19*EF!$H32)*kgtoGg,IF('Net zero activities &amp; levers'!$C$14="On",('Net zero Activity data'!AV19*EF!$H32)*kgtoGg,"ERROR"))</f>
        <v>0.72603400894374959</v>
      </c>
      <c r="AD1095" s="93">
        <f>IF('Net zero activities &amp; levers'!$C$14="Off",('Activity data'!AW19*EF!$H32)*kgtoGg,IF('Net zero activities &amp; levers'!$C$14="On",('Net zero Activity data'!AW19*EF!$H32)*kgtoGg,"ERROR"))</f>
        <v>0.74186147053475093</v>
      </c>
      <c r="AE1095" s="93">
        <f>IF('Net zero activities &amp; levers'!$C$14="Off",('Activity data'!AX19*EF!$H32)*kgtoGg,IF('Net zero activities &amp; levers'!$C$14="On",('Net zero Activity data'!AX19*EF!$H32)*kgtoGg,"ERROR"))</f>
        <v>0.75849204460135511</v>
      </c>
      <c r="AF1095" s="93">
        <f>IF('Net zero activities &amp; levers'!$C$14="Off",('Activity data'!AY19*EF!$H32)*kgtoGg,IF('Net zero activities &amp; levers'!$C$14="On",('Net zero Activity data'!AY19*EF!$H32)*kgtoGg,"ERROR"))</f>
        <v>0.77586781908487135</v>
      </c>
      <c r="AG1095" s="93">
        <f>IF('Net zero activities &amp; levers'!$C$14="Off",('Activity data'!AZ19*EF!$H32)*kgtoGg,IF('Net zero activities &amp; levers'!$C$14="On",('Net zero Activity data'!AZ19*EF!$H32)*kgtoGg,"ERROR"))</f>
        <v>0.79528365425354652</v>
      </c>
      <c r="AH1095" s="93">
        <f>IF('Net zero activities &amp; levers'!$C$14="Off",('Activity data'!BA19*EF!$H32)*kgtoGg,IF('Net zero activities &amp; levers'!$C$14="On",('Net zero Activity data'!BA19*EF!$H32)*kgtoGg,"ERROR"))</f>
        <v>0.81390134450083207</v>
      </c>
      <c r="AI1095" s="93">
        <f>IF('Net zero activities &amp; levers'!$C$14="Off",('Activity data'!BB19*EF!$H32)*kgtoGg,IF('Net zero activities &amp; levers'!$C$14="On",('Net zero Activity data'!BB19*EF!$H32)*kgtoGg,"ERROR"))</f>
        <v>0.83337744593584484</v>
      </c>
      <c r="AJ1095" s="93">
        <f>IF('Net zero activities &amp; levers'!$C$14="Off",('Activity data'!BC19*EF!$H32)*kgtoGg,IF('Net zero activities &amp; levers'!$C$14="On",('Net zero Activity data'!BC19*EF!$H32)*kgtoGg,"ERROR"))</f>
        <v>0.85443122517106096</v>
      </c>
      <c r="AK1095" s="93">
        <f>IF('Net zero activities &amp; levers'!$C$14="Off",('Activity data'!BD19*EF!$H32)*kgtoGg,IF('Net zero activities &amp; levers'!$C$14="On",('Net zero Activity data'!BD19*EF!$H32)*kgtoGg,"ERROR"))</f>
        <v>0.87441537837700556</v>
      </c>
      <c r="AL1095" s="93">
        <f>IF('Net zero activities &amp; levers'!$C$14="Off",('Activity data'!BE19*EF!$H32)*kgtoGg,IF('Net zero activities &amp; levers'!$C$14="On",('Net zero Activity data'!BE19*EF!$H32)*kgtoGg,"ERROR"))</f>
        <v>0.89465104442848542</v>
      </c>
      <c r="AM1095" s="93">
        <f>IF('Net zero activities &amp; levers'!$C$14="Off",('Activity data'!BF19*EF!$H32)*kgtoGg,IF('Net zero activities &amp; levers'!$C$14="On",('Net zero Activity data'!BF19*EF!$H32)*kgtoGg,"ERROR"))</f>
        <v>0.91518721311964357</v>
      </c>
      <c r="AN1095" s="93">
        <f>IF('Net zero activities &amp; levers'!$C$14="Off",('Activity data'!BG19*EF!$H32)*kgtoGg,IF('Net zero activities &amp; levers'!$C$14="On",('Net zero Activity data'!BG19*EF!$H32)*kgtoGg,"ERROR"))</f>
        <v>0.93653448015462948</v>
      </c>
      <c r="AO1095" s="93">
        <f>IF('Net zero activities &amp; levers'!$C$14="Off",('Activity data'!BH19*EF!$H32)*kgtoGg,IF('Net zero activities &amp; levers'!$C$14="On",('Net zero Activity data'!BH19*EF!$H32)*kgtoGg,"ERROR"))</f>
        <v>0.95712127067386477</v>
      </c>
      <c r="AP1095" s="93">
        <f>IF('Net zero activities &amp; levers'!$C$14="Off",('Activity data'!BI19*EF!$H32)*kgtoGg,IF('Net zero activities &amp; levers'!$C$14="On",('Net zero Activity data'!BI19*EF!$H32)*kgtoGg,"ERROR"))</f>
        <v>0.97833942301329824</v>
      </c>
      <c r="AQ1095" s="93">
        <f>IF('Net zero activities &amp; levers'!$C$14="Off",('Activity data'!BJ19*EF!$H32)*kgtoGg,IF('Net zero activities &amp; levers'!$C$14="On",('Net zero Activity data'!BJ19*EF!$H32)*kgtoGg,"ERROR"))</f>
        <v>1.0002685137061929</v>
      </c>
      <c r="AR1095" s="93">
        <f>IF('Net zero activities &amp; levers'!$C$14="Off",('Activity data'!BK19*EF!$H32)*kgtoGg,IF('Net zero activities &amp; levers'!$C$14="On",('Net zero Activity data'!BK19*EF!$H32)*kgtoGg,"ERROR"))</f>
        <v>1.0229924143306466</v>
      </c>
      <c r="AS1095" s="93">
        <f>IF('Net zero activities &amp; levers'!$C$14="Off",('Activity data'!BL19*EF!$H32)*kgtoGg,IF('Net zero activities &amp; levers'!$C$14="On",('Net zero Activity data'!BL19*EF!$H32)*kgtoGg,"ERROR"))</f>
        <v>1.0456268249911065</v>
      </c>
      <c r="AT1095" s="93">
        <f>IF('Net zero activities &amp; levers'!$C$14="Off",('Activity data'!BM19*EF!$H32)*kgtoGg,IF('Net zero activities &amp; levers'!$C$14="On",('Net zero Activity data'!BM19*EF!$H32)*kgtoGg,"ERROR"))</f>
        <v>1.0516655617301693</v>
      </c>
      <c r="AU1095" s="93">
        <f>IF('Net zero activities &amp; levers'!$C$14="Off",('Activity data'!BN19*EF!$H32)*kgtoGg,IF('Net zero activities &amp; levers'!$C$14="On",('Net zero Activity data'!BN19*EF!$H32)*kgtoGg,"ERROR"))</f>
        <v>1.0551330282926035</v>
      </c>
      <c r="AV1095" s="93">
        <f>IF('Net zero activities &amp; levers'!$C$14="Off",('Activity data'!BO19*EF!$H32)*kgtoGg,IF('Net zero activities &amp; levers'!$C$14="On",('Net zero Activity data'!BO19*EF!$H32)*kgtoGg,"ERROR"))</f>
        <v>1.0593510706366738</v>
      </c>
      <c r="AW1095" s="93">
        <f>IF('Net zero activities &amp; levers'!$C$14="Off",('Activity data'!BP19*EF!$H32)*kgtoGg,IF('Net zero activities &amp; levers'!$C$14="On",('Net zero Activity data'!BP19*EF!$H32)*kgtoGg,"ERROR"))</f>
        <v>1.0627773035068668</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1.9531194903852347</v>
      </c>
      <c r="T1096" s="93">
        <f>IF('Net zero activities &amp; levers'!$C$14="Off",('Activity data'!AM20*EF!$H33)*kgtoGg,IF('Net zero activities &amp; levers'!$C$14="On",('Net zero Activity data'!AM20*EF!$H33)*kgtoGg,"ERROR"))</f>
        <v>2.0295094312446431</v>
      </c>
      <c r="U1096" s="93">
        <f>IF('Net zero activities &amp; levers'!$C$14="Off",('Activity data'!AN20*EF!$H33)*kgtoGg,IF('Net zero activities &amp; levers'!$C$14="On",('Net zero Activity data'!AN20*EF!$H33)*kgtoGg,"ERROR"))</f>
        <v>2.067242880953005</v>
      </c>
      <c r="V1096" s="93">
        <f>IF('Net zero activities &amp; levers'!$C$14="Off",('Activity data'!AO20*EF!$H33)*kgtoGg,IF('Net zero activities &amp; levers'!$C$14="On",('Net zero Activity data'!AO20*EF!$H33)*kgtoGg,"ERROR"))</f>
        <v>2.094913159160134</v>
      </c>
      <c r="W1096" s="93">
        <f>IF('Net zero activities &amp; levers'!$C$14="Off",('Activity data'!AP20*EF!$H33)*kgtoGg,IF('Net zero activities &amp; levers'!$C$14="On",('Net zero Activity data'!AP20*EF!$H33)*kgtoGg,"ERROR"))</f>
        <v>2.1304341993706162</v>
      </c>
      <c r="X1096" s="93">
        <f>IF('Net zero activities &amp; levers'!$C$14="Off",('Activity data'!AQ20*EF!$H33)*kgtoGg,IF('Net zero activities &amp; levers'!$C$14="On",('Net zero Activity data'!AQ20*EF!$H33)*kgtoGg,"ERROR"))</f>
        <v>2.1760413173573192</v>
      </c>
      <c r="Y1096" s="93">
        <f>IF('Net zero activities &amp; levers'!$C$14="Off",('Activity data'!AR20*EF!$H33)*kgtoGg,IF('Net zero activities &amp; levers'!$C$14="On",('Net zero Activity data'!AR20*EF!$H33)*kgtoGg,"ERROR"))</f>
        <v>2.2294921213964933</v>
      </c>
      <c r="Z1096" s="93">
        <f>IF('Net zero activities &amp; levers'!$C$14="Off",('Activity data'!AS20*EF!$H33)*kgtoGg,IF('Net zero activities &amp; levers'!$C$14="On",('Net zero Activity data'!AS20*EF!$H33)*kgtoGg,"ERROR"))</f>
        <v>2.2899554284589527</v>
      </c>
      <c r="AA1096" s="93">
        <f>IF('Net zero activities &amp; levers'!$C$14="Off",('Activity data'!AT20*EF!$H33)*kgtoGg,IF('Net zero activities &amp; levers'!$C$14="On",('Net zero Activity data'!AT20*EF!$H33)*kgtoGg,"ERROR"))</f>
        <v>2.3487067031337783</v>
      </c>
      <c r="AB1096" s="93">
        <f>IF('Net zero activities &amp; levers'!$C$14="Off",('Activity data'!AU20*EF!$H33)*kgtoGg,IF('Net zero activities &amp; levers'!$C$14="On",('Net zero Activity data'!AU20*EF!$H33)*kgtoGg,"ERROR"))</f>
        <v>2.4140193115756508</v>
      </c>
      <c r="AC1096" s="93">
        <f>IF('Net zero activities &amp; levers'!$C$14="Off",('Activity data'!AV20*EF!$H33)*kgtoGg,IF('Net zero activities &amp; levers'!$C$14="On",('Net zero Activity data'!AV20*EF!$H33)*kgtoGg,"ERROR"))</f>
        <v>2.4784293875670027</v>
      </c>
      <c r="AD1096" s="93">
        <f>IF('Net zero activities &amp; levers'!$C$14="Off",('Activity data'!AW20*EF!$H33)*kgtoGg,IF('Net zero activities &amp; levers'!$C$14="On",('Net zero Activity data'!AW20*EF!$H33)*kgtoGg,"ERROR"))</f>
        <v>2.5627465144197079</v>
      </c>
      <c r="AE1096" s="93">
        <f>IF('Net zero activities &amp; levers'!$C$14="Off",('Activity data'!AX20*EF!$H33)*kgtoGg,IF('Net zero activities &amp; levers'!$C$14="On",('Net zero Activity data'!AX20*EF!$H33)*kgtoGg,"ERROR"))</f>
        <v>2.6527841135186923</v>
      </c>
      <c r="AF1096" s="93">
        <f>IF('Net zero activities &amp; levers'!$C$14="Off",('Activity data'!AY20*EF!$H33)*kgtoGg,IF('Net zero activities &amp; levers'!$C$14="On",('Net zero Activity data'!AY20*EF!$H33)*kgtoGg,"ERROR"))</f>
        <v>2.7479347449852871</v>
      </c>
      <c r="AG1096" s="93">
        <f>IF('Net zero activities &amp; levers'!$C$14="Off",('Activity data'!AZ20*EF!$H33)*kgtoGg,IF('Net zero activities &amp; levers'!$C$14="On",('Net zero Activity data'!AZ20*EF!$H33)*kgtoGg,"ERROR"))</f>
        <v>2.8591626548735847</v>
      </c>
      <c r="AH1096" s="93">
        <f>IF('Net zero activities &amp; levers'!$C$14="Off",('Activity data'!BA20*EF!$H33)*kgtoGg,IF('Net zero activities &amp; levers'!$C$14="On",('Net zero Activity data'!BA20*EF!$H33)*kgtoGg,"ERROR"))</f>
        <v>2.962081100155074</v>
      </c>
      <c r="AI1096" s="93">
        <f>IF('Net zero activities &amp; levers'!$C$14="Off",('Activity data'!BB20*EF!$H33)*kgtoGg,IF('Net zero activities &amp; levers'!$C$14="On",('Net zero Activity data'!BB20*EF!$H33)*kgtoGg,"ERROR"))</f>
        <v>3.0759326155602094</v>
      </c>
      <c r="AJ1096" s="93">
        <f>IF('Net zero activities &amp; levers'!$C$14="Off",('Activity data'!BC20*EF!$H33)*kgtoGg,IF('Net zero activities &amp; levers'!$C$14="On",('Net zero Activity data'!BC20*EF!$H33)*kgtoGg,"ERROR"))</f>
        <v>3.2015497832224034</v>
      </c>
      <c r="AK1096" s="93">
        <f>IF('Net zero activities &amp; levers'!$C$14="Off",('Activity data'!BD20*EF!$H33)*kgtoGg,IF('Net zero activities &amp; levers'!$C$14="On",('Net zero Activity data'!BD20*EF!$H33)*kgtoGg,"ERROR"))</f>
        <v>3.3166981049814392</v>
      </c>
      <c r="AL1096" s="93">
        <f>IF('Net zero activities &amp; levers'!$C$14="Off",('Activity data'!BE20*EF!$H33)*kgtoGg,IF('Net zero activities &amp; levers'!$C$14="On",('Net zero Activity data'!BE20*EF!$H33)*kgtoGg,"ERROR"))</f>
        <v>3.4325123981628018</v>
      </c>
      <c r="AM1096" s="93">
        <f>IF('Net zero activities &amp; levers'!$C$14="Off",('Activity data'!BF20*EF!$H33)*kgtoGg,IF('Net zero activities &amp; levers'!$C$14="On",('Net zero Activity data'!BF20*EF!$H33)*kgtoGg,"ERROR"))</f>
        <v>3.5493960290021462</v>
      </c>
      <c r="AN1096" s="93">
        <f>IF('Net zero activities &amp; levers'!$C$14="Off",('Activity data'!BG20*EF!$H33)*kgtoGg,IF('Net zero activities &amp; levers'!$C$14="On",('Net zero Activity data'!BG20*EF!$H33)*kgtoGg,"ERROR"))</f>
        <v>3.6762100678477463</v>
      </c>
      <c r="AO1096" s="93">
        <f>IF('Net zero activities &amp; levers'!$C$14="Off",('Activity data'!BH20*EF!$H33)*kgtoGg,IF('Net zero activities &amp; levers'!$C$14="On",('Net zero Activity data'!BH20*EF!$H33)*kgtoGg,"ERROR"))</f>
        <v>3.7954221026982808</v>
      </c>
      <c r="AP1096" s="93">
        <f>IF('Net zero activities &amp; levers'!$C$14="Off",('Activity data'!BI20*EF!$H33)*kgtoGg,IF('Net zero activities &amp; levers'!$C$14="On",('Net zero Activity data'!BI20*EF!$H33)*kgtoGg,"ERROR"))</f>
        <v>3.9184155018322455</v>
      </c>
      <c r="AQ1096" s="93">
        <f>IF('Net zero activities &amp; levers'!$C$14="Off",('Activity data'!BJ20*EF!$H33)*kgtoGg,IF('Net zero activities &amp; levers'!$C$14="On",('Net zero Activity data'!BJ20*EF!$H33)*kgtoGg,"ERROR"))</f>
        <v>4.045775893893186</v>
      </c>
      <c r="AR1096" s="93">
        <f>IF('Net zero activities &amp; levers'!$C$14="Off",('Activity data'!BK20*EF!$H33)*kgtoGg,IF('Net zero activities &amp; levers'!$C$14="On",('Net zero Activity data'!BK20*EF!$H33)*kgtoGg,"ERROR"))</f>
        <v>4.1781107741008192</v>
      </c>
      <c r="AS1096" s="93">
        <f>IF('Net zero activities &amp; levers'!$C$14="Off",('Activity data'!BL20*EF!$H33)*kgtoGg,IF('Net zero activities &amp; levers'!$C$14="On",('Net zero Activity data'!BL20*EF!$H33)*kgtoGg,"ERROR"))</f>
        <v>4.3130195967011318</v>
      </c>
      <c r="AT1096" s="93">
        <f>IF('Net zero activities &amp; levers'!$C$14="Off",('Activity data'!BM20*EF!$H33)*kgtoGg,IF('Net zero activities &amp; levers'!$C$14="On",('Net zero Activity data'!BM20*EF!$H33)*kgtoGg,"ERROR"))</f>
        <v>4.315530629247248</v>
      </c>
      <c r="AU1096" s="93">
        <f>IF('Net zero activities &amp; levers'!$C$14="Off",('Activity data'!BN20*EF!$H33)*kgtoGg,IF('Net zero activities &amp; levers'!$C$14="On",('Net zero Activity data'!BN20*EF!$H33)*kgtoGg,"ERROR"))</f>
        <v>4.2979257352367837</v>
      </c>
      <c r="AV1096" s="93">
        <f>IF('Net zero activities &amp; levers'!$C$14="Off",('Activity data'!BO20*EF!$H33)*kgtoGg,IF('Net zero activities &amp; levers'!$C$14="On",('Net zero Activity data'!BO20*EF!$H33)*kgtoGg,"ERROR"))</f>
        <v>4.2864663365102249</v>
      </c>
      <c r="AW1096" s="93">
        <f>IF('Net zero activities &amp; levers'!$C$14="Off",('Activity data'!BP20*EF!$H33)*kgtoGg,IF('Net zero activities &amp; levers'!$C$14="On",('Net zero Activity data'!BP20*EF!$H33)*kgtoGg,"ERROR"))</f>
        <v>4.2690602367558386</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2.499758996425196E-2</v>
      </c>
      <c r="T1097" s="93">
        <f>IF('Net zero activities &amp; levers'!$C$14="Off",('Activity data'!AM21*EF!$H34)*kgtoGg,IF('Net zero activities &amp; levers'!$C$14="On",('Net zero Activity data'!AM21*EF!$H34)*kgtoGg,"ERROR"))</f>
        <v>2.5622621995573705E-2</v>
      </c>
      <c r="U1097" s="93">
        <f>IF('Net zero activities &amp; levers'!$C$14="Off",('Activity data'!AN21*EF!$H34)*kgtoGg,IF('Net zero activities &amp; levers'!$C$14="On",('Net zero Activity data'!AN21*EF!$H34)*kgtoGg,"ERROR"))</f>
        <v>2.6082698343596174E-2</v>
      </c>
      <c r="V1097" s="93">
        <f>IF('Net zero activities &amp; levers'!$C$14="Off",('Activity data'!AO21*EF!$H34)*kgtoGg,IF('Net zero activities &amp; levers'!$C$14="On",('Net zero Activity data'!AO21*EF!$H34)*kgtoGg,"ERROR"))</f>
        <v>2.6501293957318681E-2</v>
      </c>
      <c r="W1097" s="93">
        <f>IF('Net zero activities &amp; levers'!$C$14="Off",('Activity data'!AP21*EF!$H34)*kgtoGg,IF('Net zero activities &amp; levers'!$C$14="On",('Net zero Activity data'!AP21*EF!$H34)*kgtoGg,"ERROR"))</f>
        <v>2.6958282919398502E-2</v>
      </c>
      <c r="X1097" s="93">
        <f>IF('Net zero activities &amp; levers'!$C$14="Off",('Activity data'!AQ21*EF!$H34)*kgtoGg,IF('Net zero activities &amp; levers'!$C$14="On",('Net zero Activity data'!AQ21*EF!$H34)*kgtoGg,"ERROR"))</f>
        <v>2.7464839929034146E-2</v>
      </c>
      <c r="Y1097" s="93">
        <f>IF('Net zero activities &amp; levers'!$C$14="Off",('Activity data'!AR21*EF!$H34)*kgtoGg,IF('Net zero activities &amp; levers'!$C$14="On",('Net zero Activity data'!AR21*EF!$H34)*kgtoGg,"ERROR"))</f>
        <v>2.7980193823809819E-2</v>
      </c>
      <c r="Z1097" s="93">
        <f>IF('Net zero activities &amp; levers'!$C$14="Off",('Activity data'!AS21*EF!$H34)*kgtoGg,IF('Net zero activities &amp; levers'!$C$14="On",('Net zero Activity data'!AS21*EF!$H34)*kgtoGg,"ERROR"))</f>
        <v>2.853236950287566E-2</v>
      </c>
      <c r="AA1097" s="93">
        <f>IF('Net zero activities &amp; levers'!$C$14="Off",('Activity data'!AT21*EF!$H34)*kgtoGg,IF('Net zero activities &amp; levers'!$C$14="On",('Net zero Activity data'!AT21*EF!$H34)*kgtoGg,"ERROR"))</f>
        <v>2.9081374315786203E-2</v>
      </c>
      <c r="AB1097" s="93">
        <f>IF('Net zero activities &amp; levers'!$C$14="Off",('Activity data'!AU21*EF!$H34)*kgtoGg,IF('Net zero activities &amp; levers'!$C$14="On",('Net zero Activity data'!AU21*EF!$H34)*kgtoGg,"ERROR"))</f>
        <v>2.9665961747884381E-2</v>
      </c>
      <c r="AC1097" s="93">
        <f>IF('Net zero activities &amp; levers'!$C$14="Off",('Activity data'!AV21*EF!$H34)*kgtoGg,IF('Net zero activities &amp; levers'!$C$14="On",('Net zero Activity data'!AV21*EF!$H34)*kgtoGg,"ERROR"))</f>
        <v>3.0251417039322926E-2</v>
      </c>
      <c r="AD1097" s="93">
        <f>IF('Net zero activities &amp; levers'!$C$14="Off",('Activity data'!AW21*EF!$H34)*kgtoGg,IF('Net zero activities &amp; levers'!$C$14="On",('Net zero Activity data'!AW21*EF!$H34)*kgtoGg,"ERROR"))</f>
        <v>3.091089460561465E-2</v>
      </c>
      <c r="AE1097" s="93">
        <f>IF('Net zero activities &amp; levers'!$C$14="Off",('Activity data'!AX21*EF!$H34)*kgtoGg,IF('Net zero activities &amp; levers'!$C$14="On",('Net zero Activity data'!AX21*EF!$H34)*kgtoGg,"ERROR"))</f>
        <v>3.1603835191723155E-2</v>
      </c>
      <c r="AF1097" s="93">
        <f>IF('Net zero activities &amp; levers'!$C$14="Off",('Activity data'!AY21*EF!$H34)*kgtoGg,IF('Net zero activities &amp; levers'!$C$14="On",('Net zero Activity data'!AY21*EF!$H34)*kgtoGg,"ERROR"))</f>
        <v>3.2327825795203005E-2</v>
      </c>
      <c r="AG1097" s="93">
        <f>IF('Net zero activities &amp; levers'!$C$14="Off",('Activity data'!AZ21*EF!$H34)*kgtoGg,IF('Net zero activities &amp; levers'!$C$14="On",('Net zero Activity data'!AZ21*EF!$H34)*kgtoGg,"ERROR"))</f>
        <v>3.3136818927231144E-2</v>
      </c>
      <c r="AH1097" s="93">
        <f>IF('Net zero activities &amp; levers'!$C$14="Off",('Activity data'!BA21*EF!$H34)*kgtoGg,IF('Net zero activities &amp; levers'!$C$14="On",('Net zero Activity data'!BA21*EF!$H34)*kgtoGg,"ERROR"))</f>
        <v>3.3912556020868033E-2</v>
      </c>
      <c r="AI1097" s="93">
        <f>IF('Net zero activities &amp; levers'!$C$14="Off",('Activity data'!BB21*EF!$H34)*kgtoGg,IF('Net zero activities &amp; levers'!$C$14="On",('Net zero Activity data'!BB21*EF!$H34)*kgtoGg,"ERROR"))</f>
        <v>3.4724060247326903E-2</v>
      </c>
      <c r="AJ1097" s="93">
        <f>IF('Net zero activities &amp; levers'!$C$14="Off",('Activity data'!BC21*EF!$H34)*kgtoGg,IF('Net zero activities &amp; levers'!$C$14="On",('Net zero Activity data'!BC21*EF!$H34)*kgtoGg,"ERROR"))</f>
        <v>3.5601301048794241E-2</v>
      </c>
      <c r="AK1097" s="93">
        <f>IF('Net zero activities &amp; levers'!$C$14="Off",('Activity data'!BD21*EF!$H34)*kgtoGg,IF('Net zero activities &amp; levers'!$C$14="On",('Net zero Activity data'!BD21*EF!$H34)*kgtoGg,"ERROR"))</f>
        <v>3.6433974099041928E-2</v>
      </c>
      <c r="AL1097" s="93">
        <f>IF('Net zero activities &amp; levers'!$C$14="Off",('Activity data'!BE21*EF!$H34)*kgtoGg,IF('Net zero activities &amp; levers'!$C$14="On",('Net zero Activity data'!BE21*EF!$H34)*kgtoGg,"ERROR"))</f>
        <v>3.7277126851186934E-2</v>
      </c>
      <c r="AM1097" s="93">
        <f>IF('Net zero activities &amp; levers'!$C$14="Off",('Activity data'!BF21*EF!$H34)*kgtoGg,IF('Net zero activities &amp; levers'!$C$14="On",('Net zero Activity data'!BF21*EF!$H34)*kgtoGg,"ERROR"))</f>
        <v>3.813280054665185E-2</v>
      </c>
      <c r="AN1097" s="93">
        <f>IF('Net zero activities &amp; levers'!$C$14="Off",('Activity data'!BG21*EF!$H34)*kgtoGg,IF('Net zero activities &amp; levers'!$C$14="On",('Net zero Activity data'!BG21*EF!$H34)*kgtoGg,"ERROR"))</f>
        <v>3.9022270006442927E-2</v>
      </c>
      <c r="AO1097" s="93">
        <f>IF('Net zero activities &amp; levers'!$C$14="Off",('Activity data'!BH21*EF!$H34)*kgtoGg,IF('Net zero activities &amp; levers'!$C$14="On",('Net zero Activity data'!BH21*EF!$H34)*kgtoGg,"ERROR"))</f>
        <v>3.98800529447444E-2</v>
      </c>
      <c r="AP1097" s="93">
        <f>IF('Net zero activities &amp; levers'!$C$14="Off",('Activity data'!BI21*EF!$H34)*kgtoGg,IF('Net zero activities &amp; levers'!$C$14="On",('Net zero Activity data'!BI21*EF!$H34)*kgtoGg,"ERROR"))</f>
        <v>4.0764142625554133E-2</v>
      </c>
      <c r="AQ1097" s="93">
        <f>IF('Net zero activities &amp; levers'!$C$14="Off",('Activity data'!BJ21*EF!$H34)*kgtoGg,IF('Net zero activities &amp; levers'!$C$14="On",('Net zero Activity data'!BJ21*EF!$H34)*kgtoGg,"ERROR"))</f>
        <v>4.167785473775807E-2</v>
      </c>
      <c r="AR1097" s="93">
        <f>IF('Net zero activities &amp; levers'!$C$14="Off",('Activity data'!BK21*EF!$H34)*kgtoGg,IF('Net zero activities &amp; levers'!$C$14="On",('Net zero Activity data'!BK21*EF!$H34)*kgtoGg,"ERROR"))</f>
        <v>4.2624683930443649E-2</v>
      </c>
      <c r="AS1097" s="93">
        <f>IF('Net zero activities &amp; levers'!$C$14="Off",('Activity data'!BL21*EF!$H34)*kgtoGg,IF('Net zero activities &amp; levers'!$C$14="On",('Net zero Activity data'!BL21*EF!$H34)*kgtoGg,"ERROR"))</f>
        <v>4.3567784374629485E-2</v>
      </c>
      <c r="AT1097" s="93">
        <f>IF('Net zero activities &amp; levers'!$C$14="Off",('Activity data'!BM21*EF!$H34)*kgtoGg,IF('Net zero activities &amp; levers'!$C$14="On",('Net zero Activity data'!BM21*EF!$H34)*kgtoGg,"ERROR"))</f>
        <v>4.3819398405423766E-2</v>
      </c>
      <c r="AU1097" s="93">
        <f>IF('Net zero activities &amp; levers'!$C$14="Off",('Activity data'!BN21*EF!$H34)*kgtoGg,IF('Net zero activities &amp; levers'!$C$14="On",('Net zero Activity data'!BN21*EF!$H34)*kgtoGg,"ERROR"))</f>
        <v>4.3963876178858524E-2</v>
      </c>
      <c r="AV1097" s="93">
        <f>IF('Net zero activities &amp; levers'!$C$14="Off",('Activity data'!BO21*EF!$H34)*kgtoGg,IF('Net zero activities &amp; levers'!$C$14="On",('Net zero Activity data'!BO21*EF!$H34)*kgtoGg,"ERROR"))</f>
        <v>4.413962794319478E-2</v>
      </c>
      <c r="AW1097" s="93">
        <f>IF('Net zero activities &amp; levers'!$C$14="Off",('Activity data'!BP21*EF!$H34)*kgtoGg,IF('Net zero activities &amp; levers'!$C$14="On",('Net zero Activity data'!BP21*EF!$H34)*kgtoGg,"ERROR"))</f>
        <v>4.4282387646119477E-2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8.1379978766051519E-2</v>
      </c>
      <c r="T1098" s="93">
        <f>IF('Net zero activities &amp; levers'!$C$14="Off",('Activity data'!AM22*EF!$H35)*kgtoGg,IF('Net zero activities &amp; levers'!$C$14="On",('Net zero Activity data'!AM22*EF!$H35)*kgtoGg,"ERROR"))</f>
        <v>8.4562892968526898E-2</v>
      </c>
      <c r="U1098" s="93">
        <f>IF('Net zero activities &amp; levers'!$C$14="Off",('Activity data'!AN22*EF!$H35)*kgtoGg,IF('Net zero activities &amp; levers'!$C$14="On",('Net zero Activity data'!AN22*EF!$H35)*kgtoGg,"ERROR"))</f>
        <v>8.6135120039708635E-2</v>
      </c>
      <c r="V1098" s="93">
        <f>IF('Net zero activities &amp; levers'!$C$14="Off",('Activity data'!AO22*EF!$H35)*kgtoGg,IF('Net zero activities &amp; levers'!$C$14="On",('Net zero Activity data'!AO22*EF!$H35)*kgtoGg,"ERROR"))</f>
        <v>8.7288048298338999E-2</v>
      </c>
      <c r="W1098" s="93">
        <f>IF('Net zero activities &amp; levers'!$C$14="Off",('Activity data'!AP22*EF!$H35)*kgtoGg,IF('Net zero activities &amp; levers'!$C$14="On",('Net zero Activity data'!AP22*EF!$H35)*kgtoGg,"ERROR"))</f>
        <v>8.8768091640442429E-2</v>
      </c>
      <c r="X1098" s="93">
        <f>IF('Net zero activities &amp; levers'!$C$14="Off",('Activity data'!AQ22*EF!$H35)*kgtoGg,IF('Net zero activities &amp; levers'!$C$14="On",('Net zero Activity data'!AQ22*EF!$H35)*kgtoGg,"ERROR"))</f>
        <v>9.0668388223221708E-2</v>
      </c>
      <c r="Y1098" s="93">
        <f>IF('Net zero activities &amp; levers'!$C$14="Off",('Activity data'!AR22*EF!$H35)*kgtoGg,IF('Net zero activities &amp; levers'!$C$14="On",('Net zero Activity data'!AR22*EF!$H35)*kgtoGg,"ERROR"))</f>
        <v>9.2895505058187319E-2</v>
      </c>
      <c r="Z1098" s="93">
        <f>IF('Net zero activities &amp; levers'!$C$14="Off",('Activity data'!AS22*EF!$H35)*kgtoGg,IF('Net zero activities &amp; levers'!$C$14="On",('Net zero Activity data'!AS22*EF!$H35)*kgtoGg,"ERROR"))</f>
        <v>9.5414809519123109E-2</v>
      </c>
      <c r="AA1098" s="93">
        <f>IF('Net zero activities &amp; levers'!$C$14="Off",('Activity data'!AT22*EF!$H35)*kgtoGg,IF('Net zero activities &amp; levers'!$C$14="On",('Net zero Activity data'!AT22*EF!$H35)*kgtoGg,"ERROR"))</f>
        <v>9.786277929724084E-2</v>
      </c>
      <c r="AB1098" s="93">
        <f>IF('Net zero activities &amp; levers'!$C$14="Off",('Activity data'!AU22*EF!$H35)*kgtoGg,IF('Net zero activities &amp; levers'!$C$14="On",('Net zero Activity data'!AU22*EF!$H35)*kgtoGg,"ERROR"))</f>
        <v>0.10058413798231887</v>
      </c>
      <c r="AC1098" s="93">
        <f>IF('Net zero activities &amp; levers'!$C$14="Off",('Activity data'!AV22*EF!$H35)*kgtoGg,IF('Net zero activities &amp; levers'!$C$14="On",('Net zero Activity data'!AV22*EF!$H35)*kgtoGg,"ERROR"))</f>
        <v>0.1032678911486252</v>
      </c>
      <c r="AD1098" s="93">
        <f>IF('Net zero activities &amp; levers'!$C$14="Off",('Activity data'!AW22*EF!$H35)*kgtoGg,IF('Net zero activities &amp; levers'!$C$14="On",('Net zero Activity data'!AW22*EF!$H35)*kgtoGg,"ERROR"))</f>
        <v>0.10678110476748792</v>
      </c>
      <c r="AE1098" s="93">
        <f>IF('Net zero activities &amp; levers'!$C$14="Off",('Activity data'!AX22*EF!$H35)*kgtoGg,IF('Net zero activities &amp; levers'!$C$14="On",('Net zero Activity data'!AX22*EF!$H35)*kgtoGg,"ERROR"))</f>
        <v>0.1105326713966123</v>
      </c>
      <c r="AF1098" s="93">
        <f>IF('Net zero activities &amp; levers'!$C$14="Off",('Activity data'!AY22*EF!$H35)*kgtoGg,IF('Net zero activities &amp; levers'!$C$14="On",('Net zero Activity data'!AY22*EF!$H35)*kgtoGg,"ERROR"))</f>
        <v>0.11449728104105371</v>
      </c>
      <c r="AG1098" s="93">
        <f>IF('Net zero activities &amp; levers'!$C$14="Off",('Activity data'!AZ22*EF!$H35)*kgtoGg,IF('Net zero activities &amp; levers'!$C$14="On",('Net zero Activity data'!AZ22*EF!$H35)*kgtoGg,"ERROR"))</f>
        <v>0.11913177728639947</v>
      </c>
      <c r="AH1098" s="93">
        <f>IF('Net zero activities &amp; levers'!$C$14="Off",('Activity data'!BA22*EF!$H35)*kgtoGg,IF('Net zero activities &amp; levers'!$C$14="On",('Net zero Activity data'!BA22*EF!$H35)*kgtoGg,"ERROR"))</f>
        <v>0.12342004583979488</v>
      </c>
      <c r="AI1098" s="93">
        <f>IF('Net zero activities &amp; levers'!$C$14="Off",('Activity data'!BB22*EF!$H35)*kgtoGg,IF('Net zero activities &amp; levers'!$C$14="On",('Net zero Activity data'!BB22*EF!$H35)*kgtoGg,"ERROR"))</f>
        <v>0.12816385898167551</v>
      </c>
      <c r="AJ1098" s="93">
        <f>IF('Net zero activities &amp; levers'!$C$14="Off",('Activity data'!BC22*EF!$H35)*kgtoGg,IF('Net zero activities &amp; levers'!$C$14="On",('Net zero Activity data'!BC22*EF!$H35)*kgtoGg,"ERROR"))</f>
        <v>0.1333979076342669</v>
      </c>
      <c r="AK1098" s="93">
        <f>IF('Net zero activities &amp; levers'!$C$14="Off",('Activity data'!BD22*EF!$H35)*kgtoGg,IF('Net zero activities &amp; levers'!$C$14="On",('Net zero Activity data'!BD22*EF!$H35)*kgtoGg,"ERROR"))</f>
        <v>0.13819575437422676</v>
      </c>
      <c r="AL1098" s="93">
        <f>IF('Net zero activities &amp; levers'!$C$14="Off",('Activity data'!BE22*EF!$H35)*kgtoGg,IF('Net zero activities &amp; levers'!$C$14="On",('Net zero Activity data'!BE22*EF!$H35)*kgtoGg,"ERROR"))</f>
        <v>0.1430213499234502</v>
      </c>
      <c r="AM1098" s="93">
        <f>IF('Net zero activities &amp; levers'!$C$14="Off",('Activity data'!BF22*EF!$H35)*kgtoGg,IF('Net zero activities &amp; levers'!$C$14="On",('Net zero Activity data'!BF22*EF!$H35)*kgtoGg,"ERROR"))</f>
        <v>0.1478915012084229</v>
      </c>
      <c r="AN1098" s="93">
        <f>IF('Net zero activities &amp; levers'!$C$14="Off",('Activity data'!BG22*EF!$H35)*kgtoGg,IF('Net zero activities &amp; levers'!$C$14="On",('Net zero Activity data'!BG22*EF!$H35)*kgtoGg,"ERROR"))</f>
        <v>0.15317541949365626</v>
      </c>
      <c r="AO1098" s="93">
        <f>IF('Net zero activities &amp; levers'!$C$14="Off",('Activity data'!BH22*EF!$H35)*kgtoGg,IF('Net zero activities &amp; levers'!$C$14="On",('Net zero Activity data'!BH22*EF!$H35)*kgtoGg,"ERROR"))</f>
        <v>0.15814258761242853</v>
      </c>
      <c r="AP1098" s="93">
        <f>IF('Net zero activities &amp; levers'!$C$14="Off",('Activity data'!BI22*EF!$H35)*kgtoGg,IF('Net zero activities &amp; levers'!$C$14="On",('Net zero Activity data'!BI22*EF!$H35)*kgtoGg,"ERROR"))</f>
        <v>0.16326731257634369</v>
      </c>
      <c r="AQ1098" s="93">
        <f>IF('Net zero activities &amp; levers'!$C$14="Off",('Activity data'!BJ22*EF!$H35)*kgtoGg,IF('Net zero activities &amp; levers'!$C$14="On",('Net zero Activity data'!BJ22*EF!$H35)*kgtoGg,"ERROR"))</f>
        <v>0.16857399557888289</v>
      </c>
      <c r="AR1098" s="93">
        <f>IF('Net zero activities &amp; levers'!$C$14="Off",('Activity data'!BK22*EF!$H35)*kgtoGg,IF('Net zero activities &amp; levers'!$C$14="On",('Net zero Activity data'!BK22*EF!$H35)*kgtoGg,"ERROR"))</f>
        <v>0.17408794892086762</v>
      </c>
      <c r="AS1098" s="93">
        <f>IF('Net zero activities &amp; levers'!$C$14="Off",('Activity data'!BL22*EF!$H35)*kgtoGg,IF('Net zero activities &amp; levers'!$C$14="On",('Net zero Activity data'!BL22*EF!$H35)*kgtoGg,"ERROR"))</f>
        <v>0.1797091498625473</v>
      </c>
      <c r="AT1098" s="93">
        <f>IF('Net zero activities &amp; levers'!$C$14="Off",('Activity data'!BM22*EF!$H35)*kgtoGg,IF('Net zero activities &amp; levers'!$C$14="On",('Net zero Activity data'!BM22*EF!$H35)*kgtoGg,"ERROR"))</f>
        <v>0.17981377621863548</v>
      </c>
      <c r="AU1098" s="93">
        <f>IF('Net zero activities &amp; levers'!$C$14="Off",('Activity data'!BN22*EF!$H35)*kgtoGg,IF('Net zero activities &amp; levers'!$C$14="On",('Net zero Activity data'!BN22*EF!$H35)*kgtoGg,"ERROR"))</f>
        <v>0.17908023896819947</v>
      </c>
      <c r="AV1098" s="93">
        <f>IF('Net zero activities &amp; levers'!$C$14="Off",('Activity data'!BO22*EF!$H35)*kgtoGg,IF('Net zero activities &amp; levers'!$C$14="On",('Net zero Activity data'!BO22*EF!$H35)*kgtoGg,"ERROR"))</f>
        <v>0.17860276402125955</v>
      </c>
      <c r="AW1098" s="93">
        <f>IF('Net zero activities &amp; levers'!$C$14="Off",('Activity data'!BP22*EF!$H35)*kgtoGg,IF('Net zero activities &amp; levers'!$C$14="On",('Net zero Activity data'!BP22*EF!$H35)*kgtoGg,"ERROR"))</f>
        <v>0.17787750986482673</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5.9905199350711535E-2</v>
      </c>
      <c r="T1099" s="93">
        <f>IF('Net zero activities &amp; levers'!$C$14="Off",('Activity data'!AM5*EF!$H36*EF!$H54)*NtoN2O*kgtoGg,IF('Net zero activities &amp; levers'!$C$14="On",('Net zero Activity data'!AM5*EF!$H36*EF!$H54)*NtoN2O*kgtoGg,"ERROR"))</f>
        <v>6.0542467652693173E-2</v>
      </c>
      <c r="U1099" s="93">
        <f>IF('Net zero activities &amp; levers'!$C$14="Off",('Activity data'!AN5*EF!$H36*EF!$H54)*NtoN2O*kgtoGg,IF('Net zero activities &amp; levers'!$C$14="On",('Net zero Activity data'!AN5*EF!$H36*EF!$H54)*NtoN2O*kgtoGg,"ERROR"))</f>
        <v>6.0953905983085629E-2</v>
      </c>
      <c r="V1099" s="93">
        <f>IF('Net zero activities &amp; levers'!$C$14="Off",('Activity data'!AO5*EF!$H36*EF!$H54)*NtoN2O*kgtoGg,IF('Net zero activities &amp; levers'!$C$14="On",('Net zero Activity data'!AO5*EF!$H36*EF!$H54)*NtoN2O*kgtoGg,"ERROR"))</f>
        <v>6.131427097896696E-2</v>
      </c>
      <c r="W1099" s="93">
        <f>IF('Net zero activities &amp; levers'!$C$14="Off",('Activity data'!AP5*EF!$H36*EF!$H54)*NtoN2O*kgtoGg,IF('Net zero activities &amp; levers'!$C$14="On",('Net zero Activity data'!AP5*EF!$H36*EF!$H54)*NtoN2O*kgtoGg,"ERROR"))</f>
        <v>6.1734224777847707E-2</v>
      </c>
      <c r="X1099" s="93">
        <f>IF('Net zero activities &amp; levers'!$C$14="Off",('Activity data'!AQ5*EF!$H36*EF!$H54)*NtoN2O*kgtoGg,IF('Net zero activities &amp; levers'!$C$14="On",('Net zero Activity data'!AQ5*EF!$H36*EF!$H54)*NtoN2O*kgtoGg,"ERROR"))</f>
        <v>6.2227772766105582E-2</v>
      </c>
      <c r="Y1099" s="93">
        <f>IF('Net zero activities &amp; levers'!$C$14="Off",('Activity data'!AR5*EF!$H36*EF!$H54)*NtoN2O*kgtoGg,IF('Net zero activities &amp; levers'!$C$14="On",('Net zero Activity data'!AR5*EF!$H36*EF!$H54)*NtoN2O*kgtoGg,"ERROR"))</f>
        <v>6.2720748379740093E-2</v>
      </c>
      <c r="Z1099" s="93">
        <f>IF('Net zero activities &amp; levers'!$C$14="Off",('Activity data'!AS5*EF!$H36*EF!$H54)*NtoN2O*kgtoGg,IF('Net zero activities &amp; levers'!$C$14="On",('Net zero Activity data'!AS5*EF!$H36*EF!$H54)*NtoN2O*kgtoGg,"ERROR"))</f>
        <v>6.326753025848772E-2</v>
      </c>
      <c r="AA1099" s="93">
        <f>IF('Net zero activities &amp; levers'!$C$14="Off",('Activity data'!AT5*EF!$H36*EF!$H54)*NtoN2O*kgtoGg,IF('Net zero activities &amp; levers'!$C$14="On",('Net zero Activity data'!AT5*EF!$H36*EF!$H54)*NtoN2O*kgtoGg,"ERROR"))</f>
        <v>6.3812955260622986E-2</v>
      </c>
      <c r="AB1099" s="93">
        <f>IF('Net zero activities &amp; levers'!$C$14="Off",('Activity data'!AU5*EF!$H36*EF!$H54)*NtoN2O*kgtoGg,IF('Net zero activities &amp; levers'!$C$14="On",('Net zero Activity data'!AU5*EF!$H36*EF!$H54)*NtoN2O*kgtoGg,"ERROR"))</f>
        <v>6.4409047381645629E-2</v>
      </c>
      <c r="AC1099" s="93">
        <f>IF('Net zero activities &amp; levers'!$C$14="Off",('Activity data'!AV5*EF!$H36*EF!$H54)*NtoN2O*kgtoGg,IF('Net zero activities &amp; levers'!$C$14="On",('Net zero Activity data'!AV5*EF!$H36*EF!$H54)*NtoN2O*kgtoGg,"ERROR"))</f>
        <v>6.5008363896980115E-2</v>
      </c>
      <c r="AD1099" s="93">
        <f>IF('Net zero activities &amp; levers'!$C$14="Off",('Activity data'!AW5*EF!$H36*EF!$H54)*NtoN2O*kgtoGg,IF('Net zero activities &amp; levers'!$C$14="On",('Net zero Activity data'!AW5*EF!$H36*EF!$H54)*NtoN2O*kgtoGg,"ERROR"))</f>
        <v>6.5694695873436737E-2</v>
      </c>
      <c r="AE1099" s="93">
        <f>IF('Net zero activities &amp; levers'!$C$14="Off",('Activity data'!AX5*EF!$H36*EF!$H54)*NtoN2O*kgtoGg,IF('Net zero activities &amp; levers'!$C$14="On",('Net zero Activity data'!AX5*EF!$H36*EF!$H54)*NtoN2O*kgtoGg,"ERROR"))</f>
        <v>6.6426252097271987E-2</v>
      </c>
      <c r="AF1099" s="93">
        <f>IF('Net zero activities &amp; levers'!$C$14="Off",('Activity data'!AY5*EF!$H36*EF!$H54)*NtoN2O*kgtoGg,IF('Net zero activities &amp; levers'!$C$14="On",('Net zero Activity data'!AY5*EF!$H36*EF!$H54)*NtoN2O*kgtoGg,"ERROR"))</f>
        <v>6.7199164311483497E-2</v>
      </c>
      <c r="AG1099" s="93">
        <f>IF('Net zero activities &amp; levers'!$C$14="Off",('Activity data'!AZ5*EF!$H36*EF!$H54)*NtoN2O*kgtoGg,IF('Net zero activities &amp; levers'!$C$14="On",('Net zero Activity data'!AZ5*EF!$H36*EF!$H54)*NtoN2O*kgtoGg,"ERROR"))</f>
        <v>6.8084004869535045E-2</v>
      </c>
      <c r="AH1099" s="93">
        <f>IF('Net zero activities &amp; levers'!$C$14="Off",('Activity data'!BA5*EF!$H36*EF!$H54)*NtoN2O*kgtoGg,IF('Net zero activities &amp; levers'!$C$14="On",('Net zero Activity data'!BA5*EF!$H36*EF!$H54)*NtoN2O*kgtoGg,"ERROR"))</f>
        <v>6.8924011500262505E-2</v>
      </c>
      <c r="AI1099" s="93">
        <f>IF('Net zero activities &amp; levers'!$C$14="Off",('Activity data'!BB5*EF!$H36*EF!$H54)*NtoN2O*kgtoGg,IF('Net zero activities &amp; levers'!$C$14="On",('Net zero Activity data'!BB5*EF!$H36*EF!$H54)*NtoN2O*kgtoGg,"ERROR"))</f>
        <v>6.9797036081983663E-2</v>
      </c>
      <c r="AJ1099" s="93">
        <f>IF('Net zero activities &amp; levers'!$C$14="Off",('Activity data'!BC5*EF!$H36*EF!$H54)*NtoN2O*kgtoGg,IF('Net zero activities &amp; levers'!$C$14="On",('Net zero Activity data'!BC5*EF!$H36*EF!$H54)*NtoN2O*kgtoGg,"ERROR"))</f>
        <v>7.0754440540409483E-2</v>
      </c>
      <c r="AK1099" s="93">
        <f>IF('Net zero activities &amp; levers'!$C$14="Off",('Activity data'!BD5*EF!$H36*EF!$H54)*NtoN2O*kgtoGg,IF('Net zero activities &amp; levers'!$C$14="On",('Net zero Activity data'!BD5*EF!$H36*EF!$H54)*NtoN2O*kgtoGg,"ERROR"))</f>
        <v>7.1651987088559452E-2</v>
      </c>
      <c r="AL1099" s="93">
        <f>IF('Net zero activities &amp; levers'!$C$14="Off",('Activity data'!BE5*EF!$H36*EF!$H54)*NtoN2O*kgtoGg,IF('Net zero activities &amp; levers'!$C$14="On",('Net zero Activity data'!BE5*EF!$H36*EF!$H54)*NtoN2O*kgtoGg,"ERROR"))</f>
        <v>7.256155628589081E-2</v>
      </c>
      <c r="AM1099" s="93">
        <f>IF('Net zero activities &amp; levers'!$C$14="Off",('Activity data'!BF5*EF!$H36*EF!$H54)*NtoN2O*kgtoGg,IF('Net zero activities &amp; levers'!$C$14="On",('Net zero Activity data'!BF5*EF!$H36*EF!$H54)*NtoN2O*kgtoGg,"ERROR"))</f>
        <v>7.3485633357634389E-2</v>
      </c>
      <c r="AN1099" s="93">
        <f>IF('Net zero activities &amp; levers'!$C$14="Off",('Activity data'!BG5*EF!$H36*EF!$H54)*NtoN2O*kgtoGg,IF('Net zero activities &amp; levers'!$C$14="On",('Net zero Activity data'!BG5*EF!$H36*EF!$H54)*NtoN2O*kgtoGg,"ERROR"))</f>
        <v>7.4439308897952486E-2</v>
      </c>
      <c r="AO1099" s="93">
        <f>IF('Net zero activities &amp; levers'!$C$14="Off",('Activity data'!BH5*EF!$H36*EF!$H54)*NtoN2O*kgtoGg,IF('Net zero activities &amp; levers'!$C$14="On",('Net zero Activity data'!BH5*EF!$H36*EF!$H54)*NtoN2O*kgtoGg,"ERROR"))</f>
        <v>7.5350293384052608E-2</v>
      </c>
      <c r="AP1099" s="93">
        <f>IF('Net zero activities &amp; levers'!$C$14="Off",('Activity data'!BI5*EF!$H36*EF!$H54)*NtoN2O*kgtoGg,IF('Net zero activities &amp; levers'!$C$14="On",('Net zero Activity data'!BI5*EF!$H36*EF!$H54)*NtoN2O*kgtoGg,"ERROR"))</f>
        <v>7.6293028594737106E-2</v>
      </c>
      <c r="AQ1099" s="93">
        <f>IF('Net zero activities &amp; levers'!$C$14="Off",('Activity data'!BJ5*EF!$H36*EF!$H54)*NtoN2O*kgtoGg,IF('Net zero activities &amp; levers'!$C$14="On",('Net zero Activity data'!BJ5*EF!$H36*EF!$H54)*NtoN2O*kgtoGg,"ERROR"))</f>
        <v>7.7271409543965289E-2</v>
      </c>
      <c r="AR1099" s="93">
        <f>IF('Net zero activities &amp; levers'!$C$14="Off",('Activity data'!BK5*EF!$H36*EF!$H54)*NtoN2O*kgtoGg,IF('Net zero activities &amp; levers'!$C$14="On",('Net zero Activity data'!BK5*EF!$H36*EF!$H54)*NtoN2O*kgtoGg,"ERROR"))</f>
        <v>7.8289518546792614E-2</v>
      </c>
      <c r="AS1099" s="93">
        <f>IF('Net zero activities &amp; levers'!$C$14="Off",('Activity data'!BL5*EF!$H36*EF!$H54)*NtoN2O*kgtoGg,IF('Net zero activities &amp; levers'!$C$14="On",('Net zero Activity data'!BL5*EF!$H36*EF!$H54)*NtoN2O*kgtoGg,"ERROR"))</f>
        <v>7.9288201984877266E-2</v>
      </c>
      <c r="AT1099" s="93">
        <f>IF('Net zero activities &amp; levers'!$C$14="Off",('Activity data'!BM5*EF!$H36*EF!$H54)*NtoN2O*kgtoGg,IF('Net zero activities &amp; levers'!$C$14="On",('Net zero Activity data'!BM5*EF!$H36*EF!$H54)*NtoN2O*kgtoGg,"ERROR"))</f>
        <v>7.9413207171046579E-2</v>
      </c>
      <c r="AU1099" s="93">
        <f>IF('Net zero activities &amp; levers'!$C$14="Off",('Activity data'!BN5*EF!$H36*EF!$H54)*NtoN2O*kgtoGg,IF('Net zero activities &amp; levers'!$C$14="On",('Net zero Activity data'!BN5*EF!$H36*EF!$H54)*NtoN2O*kgtoGg,"ERROR"))</f>
        <v>7.9406560848139351E-2</v>
      </c>
      <c r="AV1099" s="93">
        <f>IF('Net zero activities &amp; levers'!$C$14="Off",('Activity data'!BO5*EF!$H36*EF!$H54)*NtoN2O*kgtoGg,IF('Net zero activities &amp; levers'!$C$14="On",('Net zero Activity data'!BO5*EF!$H36*EF!$H54)*NtoN2O*kgtoGg,"ERROR"))</f>
        <v>7.9442675494348886E-2</v>
      </c>
      <c r="AW1099" s="93">
        <f>IF('Net zero activities &amp; levers'!$C$14="Off",('Activity data'!BP5*EF!$H36*EF!$H54)*NtoN2O*kgtoGg,IF('Net zero activities &amp; levers'!$C$14="On",('Net zero Activity data'!BP5*EF!$H36*EF!$H54)*NtoN2O*kgtoGg,"ERROR"))</f>
        <v>7.944082765615551E-2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0.26230283090767742</v>
      </c>
      <c r="T1100" s="93">
        <f>IF('Net zero activities &amp; levers'!$C$14="Off",('Activity data'!AM6*EF!$H37*EF!$H55)*NtoN2O*kgtoGg,IF('Net zero activities &amp; levers'!$C$14="On",('Net zero Activity data'!AM6*EF!$H37*EF!$H55)*NtoN2O*kgtoGg,"ERROR"))</f>
        <v>0.26509319437310713</v>
      </c>
      <c r="U1100" s="93">
        <f>IF('Net zero activities &amp; levers'!$C$14="Off",('Activity data'!AN6*EF!$H37*EF!$H55)*NtoN2O*kgtoGg,IF('Net zero activities &amp; levers'!$C$14="On",('Net zero Activity data'!AN6*EF!$H37*EF!$H55)*NtoN2O*kgtoGg,"ERROR"))</f>
        <v>0.26689473146797682</v>
      </c>
      <c r="V1100" s="93">
        <f>IF('Net zero activities &amp; levers'!$C$14="Off",('Activity data'!AO6*EF!$H37*EF!$H55)*NtoN2O*kgtoGg,IF('Net zero activities &amp; levers'!$C$14="On",('Net zero Activity data'!AO6*EF!$H37*EF!$H55)*NtoN2O*kgtoGg,"ERROR"))</f>
        <v>0.26847263721913406</v>
      </c>
      <c r="W1100" s="93">
        <f>IF('Net zero activities &amp; levers'!$C$14="Off",('Activity data'!AP6*EF!$H37*EF!$H55)*NtoN2O*kgtoGg,IF('Net zero activities &amp; levers'!$C$14="On",('Net zero Activity data'!AP6*EF!$H37*EF!$H55)*NtoN2O*kgtoGg,"ERROR"))</f>
        <v>0.27031146041796794</v>
      </c>
      <c r="X1100" s="93">
        <f>IF('Net zero activities &amp; levers'!$C$14="Off",('Activity data'!AQ6*EF!$H37*EF!$H55)*NtoN2O*kgtoGg,IF('Net zero activities &amp; levers'!$C$14="On",('Net zero Activity data'!AQ6*EF!$H37*EF!$H55)*NtoN2O*kgtoGg,"ERROR"))</f>
        <v>0.27247252549932949</v>
      </c>
      <c r="Y1100" s="93">
        <f>IF('Net zero activities &amp; levers'!$C$14="Off",('Activity data'!AR6*EF!$H37*EF!$H55)*NtoN2O*kgtoGg,IF('Net zero activities &amp; levers'!$C$14="On",('Net zero Activity data'!AR6*EF!$H37*EF!$H55)*NtoN2O*kgtoGg,"ERROR"))</f>
        <v>0.27463108436277217</v>
      </c>
      <c r="Z1100" s="93">
        <f>IF('Net zero activities &amp; levers'!$C$14="Off",('Activity data'!AS6*EF!$H37*EF!$H55)*NtoN2O*kgtoGg,IF('Net zero activities &amp; levers'!$C$14="On",('Net zero Activity data'!AS6*EF!$H37*EF!$H55)*NtoN2O*kgtoGg,"ERROR"))</f>
        <v>0.27702524106768295</v>
      </c>
      <c r="AA1100" s="93">
        <f>IF('Net zero activities &amp; levers'!$C$14="Off",('Activity data'!AT6*EF!$H37*EF!$H55)*NtoN2O*kgtoGg,IF('Net zero activities &amp; levers'!$C$14="On",('Net zero Activity data'!AT6*EF!$H37*EF!$H55)*NtoN2O*kgtoGg,"ERROR"))</f>
        <v>0.27941345650905608</v>
      </c>
      <c r="AB1100" s="93">
        <f>IF('Net zero activities &amp; levers'!$C$14="Off",('Activity data'!AU6*EF!$H37*EF!$H55)*NtoN2O*kgtoGg,IF('Net zero activities &amp; levers'!$C$14="On",('Net zero Activity data'!AU6*EF!$H37*EF!$H55)*NtoN2O*kgtoGg,"ERROR"))</f>
        <v>0.28202352462535807</v>
      </c>
      <c r="AC1100" s="93">
        <f>IF('Net zero activities &amp; levers'!$C$14="Off",('Activity data'!AV6*EF!$H37*EF!$H55)*NtoN2O*kgtoGg,IF('Net zero activities &amp; levers'!$C$14="On",('Net zero Activity data'!AV6*EF!$H37*EF!$H55)*NtoN2O*kgtoGg,"ERROR"))</f>
        <v>0.28464771117820842</v>
      </c>
      <c r="AD1100" s="93">
        <f>IF('Net zero activities &amp; levers'!$C$14="Off",('Activity data'!AW6*EF!$H37*EF!$H55)*NtoN2O*kgtoGg,IF('Net zero activities &amp; levers'!$C$14="On",('Net zero Activity data'!AW6*EF!$H37*EF!$H55)*NtoN2O*kgtoGg,"ERROR"))</f>
        <v>0.2876529064253367</v>
      </c>
      <c r="AE1100" s="93">
        <f>IF('Net zero activities &amp; levers'!$C$14="Off",('Activity data'!AX6*EF!$H37*EF!$H55)*NtoN2O*kgtoGg,IF('Net zero activities &amp; levers'!$C$14="On",('Net zero Activity data'!AX6*EF!$H37*EF!$H55)*NtoN2O*kgtoGg,"ERROR"))</f>
        <v>0.29085612201530103</v>
      </c>
      <c r="AF1100" s="93">
        <f>IF('Net zero activities &amp; levers'!$C$14="Off",('Activity data'!AY6*EF!$H37*EF!$H55)*NtoN2O*kgtoGg,IF('Net zero activities &amp; levers'!$C$14="On",('Net zero Activity data'!AY6*EF!$H37*EF!$H55)*NtoN2O*kgtoGg,"ERROR"))</f>
        <v>0.29424042027368569</v>
      </c>
      <c r="AG1100" s="93">
        <f>IF('Net zero activities &amp; levers'!$C$14="Off",('Activity data'!AZ6*EF!$H37*EF!$H55)*NtoN2O*kgtoGg,IF('Net zero activities &amp; levers'!$C$14="On",('Net zero Activity data'!AZ6*EF!$H37*EF!$H55)*NtoN2O*kgtoGg,"ERROR"))</f>
        <v>0.29811481157518288</v>
      </c>
      <c r="AH1100" s="93">
        <f>IF('Net zero activities &amp; levers'!$C$14="Off",('Activity data'!BA6*EF!$H37*EF!$H55)*NtoN2O*kgtoGg,IF('Net zero activities &amp; levers'!$C$14="On",('Net zero Activity data'!BA6*EF!$H37*EF!$H55)*NtoN2O*kgtoGg,"ERROR"))</f>
        <v>0.30179289160177769</v>
      </c>
      <c r="AI1100" s="93">
        <f>IF('Net zero activities &amp; levers'!$C$14="Off",('Activity data'!BB6*EF!$H37*EF!$H55)*NtoN2O*kgtoGg,IF('Net zero activities &amp; levers'!$C$14="On",('Net zero Activity data'!BB6*EF!$H37*EF!$H55)*NtoN2O*kgtoGg,"ERROR"))</f>
        <v>0.30561554508961269</v>
      </c>
      <c r="AJ1100" s="93">
        <f>IF('Net zero activities &amp; levers'!$C$14="Off",('Activity data'!BC6*EF!$H37*EF!$H55)*NtoN2O*kgtoGg,IF('Net zero activities &amp; levers'!$C$14="On",('Net zero Activity data'!BC6*EF!$H37*EF!$H55)*NtoN2O*kgtoGg,"ERROR"))</f>
        <v>0.30980766701710183</v>
      </c>
      <c r="AK1100" s="93">
        <f>IF('Net zero activities &amp; levers'!$C$14="Off",('Activity data'!BD6*EF!$H37*EF!$H55)*NtoN2O*kgtoGg,IF('Net zero activities &amp; levers'!$C$14="On",('Net zero Activity data'!BD6*EF!$H37*EF!$H55)*NtoN2O*kgtoGg,"ERROR"))</f>
        <v>0.3137376931751461</v>
      </c>
      <c r="AL1100" s="93">
        <f>IF('Net zero activities &amp; levers'!$C$14="Off",('Activity data'!BE6*EF!$H37*EF!$H55)*NtoN2O*kgtoGg,IF('Net zero activities &amp; levers'!$C$14="On",('Net zero Activity data'!BE6*EF!$H37*EF!$H55)*NtoN2O*kgtoGg,"ERROR"))</f>
        <v>0.31772036209123911</v>
      </c>
      <c r="AM1100" s="93">
        <f>IF('Net zero activities &amp; levers'!$C$14="Off",('Activity data'!BF6*EF!$H37*EF!$H55)*NtoN2O*kgtoGg,IF('Net zero activities &amp; levers'!$C$14="On",('Net zero Activity data'!BF6*EF!$H37*EF!$H55)*NtoN2O*kgtoGg,"ERROR"))</f>
        <v>0.32176655565243856</v>
      </c>
      <c r="AN1100" s="93">
        <f>IF('Net zero activities &amp; levers'!$C$14="Off",('Activity data'!BG6*EF!$H37*EF!$H55)*NtoN2O*kgtoGg,IF('Net zero activities &amp; levers'!$C$14="On",('Net zero Activity data'!BG6*EF!$H37*EF!$H55)*NtoN2O*kgtoGg,"ERROR"))</f>
        <v>0.32594235001927385</v>
      </c>
      <c r="AO1100" s="93">
        <f>IF('Net zero activities &amp; levers'!$C$14="Off",('Activity data'!BH6*EF!$H37*EF!$H55)*NtoN2O*kgtoGg,IF('Net zero activities &amp; levers'!$C$14="On",('Net zero Activity data'!BH6*EF!$H37*EF!$H55)*NtoN2O*kgtoGg,"ERROR"))</f>
        <v>0.32993121596424962</v>
      </c>
      <c r="AP1100" s="93">
        <f>IF('Net zero activities &amp; levers'!$C$14="Off",('Activity data'!BI6*EF!$H37*EF!$H55)*NtoN2O*kgtoGg,IF('Net zero activities &amp; levers'!$C$14="On",('Net zero Activity data'!BI6*EF!$H37*EF!$H55)*NtoN2O*kgtoGg,"ERROR"))</f>
        <v>0.33405910665218791</v>
      </c>
      <c r="AQ1100" s="93">
        <f>IF('Net zero activities &amp; levers'!$C$14="Off",('Activity data'!BJ6*EF!$H37*EF!$H55)*NtoN2O*kgtoGg,IF('Net zero activities &amp; levers'!$C$14="On",('Net zero Activity data'!BJ6*EF!$H37*EF!$H55)*NtoN2O*kgtoGg,"ERROR"))</f>
        <v>0.33834307691637577</v>
      </c>
      <c r="AR1100" s="93">
        <f>IF('Net zero activities &amp; levers'!$C$14="Off",('Activity data'!BK6*EF!$H37*EF!$H55)*NtoN2O*kgtoGg,IF('Net zero activities &amp; levers'!$C$14="On",('Net zero Activity data'!BK6*EF!$H37*EF!$H55)*NtoN2O*kgtoGg,"ERROR"))</f>
        <v>0.34280100171269862</v>
      </c>
      <c r="AS1100" s="93">
        <f>IF('Net zero activities &amp; levers'!$C$14="Off",('Activity data'!BL6*EF!$H37*EF!$H55)*NtoN2O*kgtoGg,IF('Net zero activities &amp; levers'!$C$14="On",('Net zero Activity data'!BL6*EF!$H37*EF!$H55)*NtoN2O*kgtoGg,"ERROR"))</f>
        <v>0.34717386910700609</v>
      </c>
      <c r="AT1100" s="93">
        <f>IF('Net zero activities &amp; levers'!$C$14="Off",('Activity data'!BM6*EF!$H37*EF!$H55)*NtoN2O*kgtoGg,IF('Net zero activities &amp; levers'!$C$14="On",('Net zero Activity data'!BM6*EF!$H37*EF!$H55)*NtoN2O*kgtoGg,"ERROR"))</f>
        <v>0.34772122083216089</v>
      </c>
      <c r="AU1100" s="93">
        <f>IF('Net zero activities &amp; levers'!$C$14="Off",('Activity data'!BN6*EF!$H37*EF!$H55)*NtoN2O*kgtoGg,IF('Net zero activities &amp; levers'!$C$14="On",('Net zero Activity data'!BN6*EF!$H37*EF!$H55)*NtoN2O*kgtoGg,"ERROR"))</f>
        <v>0.34769211902910219</v>
      </c>
      <c r="AV1100" s="93">
        <f>IF('Net zero activities &amp; levers'!$C$14="Off",('Activity data'!BO6*EF!$H37*EF!$H55)*NtoN2O*kgtoGg,IF('Net zero activities &amp; levers'!$C$14="On",('Net zero Activity data'!BO6*EF!$H37*EF!$H55)*NtoN2O*kgtoGg,"ERROR"))</f>
        <v>0.34785025177952567</v>
      </c>
      <c r="AW1100" s="93">
        <f>IF('Net zero activities &amp; levers'!$C$14="Off",('Activity data'!BP6*EF!$H37*EF!$H55)*NtoN2O*kgtoGg,IF('Net zero activities &amp; levers'!$C$14="On",('Net zero Activity data'!BP6*EF!$H37*EF!$H55)*NtoN2O*kgtoGg,"ERROR"))</f>
        <v>0.34784216077583252</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1.1670927062969525E-2</v>
      </c>
      <c r="T1101" s="93">
        <f>IF('Net zero activities &amp; levers'!$C$14="Off",('Activity data'!AM7*EF!$H38*EF!$H56)*NtoN2O*kgtoGg,IF('Net zero activities &amp; levers'!$C$14="On",('Net zero Activity data'!AM7*EF!$H38*EF!$H56)*NtoN2O*kgtoGg,"ERROR"))</f>
        <v>1.1795081759933766E-2</v>
      </c>
      <c r="U1101" s="93">
        <f>IF('Net zero activities &amp; levers'!$C$14="Off",('Activity data'!AN7*EF!$H38*EF!$H56)*NtoN2O*kgtoGg,IF('Net zero activities &amp; levers'!$C$14="On",('Net zero Activity data'!AN7*EF!$H38*EF!$H56)*NtoN2O*kgtoGg,"ERROR"))</f>
        <v>1.1875239522481353E-2</v>
      </c>
      <c r="V1101" s="93">
        <f>IF('Net zero activities &amp; levers'!$C$14="Off",('Activity data'!AO7*EF!$H38*EF!$H56)*NtoN2O*kgtoGg,IF('Net zero activities &amp; levers'!$C$14="On",('Net zero Activity data'!AO7*EF!$H38*EF!$H56)*NtoN2O*kgtoGg,"ERROR"))</f>
        <v>1.1945447010788935E-2</v>
      </c>
      <c r="W1101" s="93">
        <f>IF('Net zero activities &amp; levers'!$C$14="Off",('Activity data'!AP7*EF!$H38*EF!$H56)*NtoN2O*kgtoGg,IF('Net zero activities &amp; levers'!$C$14="On",('Net zero Activity data'!AP7*EF!$H38*EF!$H56)*NtoN2O*kgtoGg,"ERROR"))</f>
        <v>1.2027263784786468E-2</v>
      </c>
      <c r="X1101" s="93">
        <f>IF('Net zero activities &amp; levers'!$C$14="Off",('Activity data'!AQ7*EF!$H38*EF!$H56)*NtoN2O*kgtoGg,IF('Net zero activities &amp; levers'!$C$14="On",('Net zero Activity data'!AQ7*EF!$H38*EF!$H56)*NtoN2O*kgtoGg,"ERROR"))</f>
        <v>1.2123418419700712E-2</v>
      </c>
      <c r="Y1101" s="93">
        <f>IF('Net zero activities &amp; levers'!$C$14="Off",('Activity data'!AR7*EF!$H38*EF!$H56)*NtoN2O*kgtoGg,IF('Net zero activities &amp; levers'!$C$14="On",('Net zero Activity data'!AR7*EF!$H38*EF!$H56)*NtoN2O*kgtoGg,"ERROR"))</f>
        <v>1.2219461542716924E-2</v>
      </c>
      <c r="Z1101" s="93">
        <f>IF('Net zero activities &amp; levers'!$C$14="Off",('Activity data'!AS7*EF!$H38*EF!$H56)*NtoN2O*kgtoGg,IF('Net zero activities &amp; levers'!$C$14="On",('Net zero Activity data'!AS7*EF!$H38*EF!$H56)*NtoN2O*kgtoGg,"ERROR"))</f>
        <v>1.2325987378460451E-2</v>
      </c>
      <c r="AA1101" s="93">
        <f>IF('Net zero activities &amp; levers'!$C$14="Off",('Activity data'!AT7*EF!$H38*EF!$H56)*NtoN2O*kgtoGg,IF('Net zero activities &amp; levers'!$C$14="On",('Net zero Activity data'!AT7*EF!$H38*EF!$H56)*NtoN2O*kgtoGg,"ERROR"))</f>
        <v>1.2432248863060035E-2</v>
      </c>
      <c r="AB1101" s="93">
        <f>IF('Net zero activities &amp; levers'!$C$14="Off",('Activity data'!AU7*EF!$H38*EF!$H56)*NtoN2O*kgtoGg,IF('Net zero activities &amp; levers'!$C$14="On",('Net zero Activity data'!AU7*EF!$H38*EF!$H56)*NtoN2O*kgtoGg,"ERROR"))</f>
        <v>1.254838148164189E-2</v>
      </c>
      <c r="AC1101" s="93">
        <f>IF('Net zero activities &amp; levers'!$C$14="Off",('Activity data'!AV7*EF!$H38*EF!$H56)*NtoN2O*kgtoGg,IF('Net zero activities &amp; levers'!$C$14="On",('Net zero Activity data'!AV7*EF!$H38*EF!$H56)*NtoN2O*kgtoGg,"ERROR"))</f>
        <v>1.2665142287280017E-2</v>
      </c>
      <c r="AD1101" s="93">
        <f>IF('Net zero activities &amp; levers'!$C$14="Off",('Activity data'!AW7*EF!$H38*EF!$H56)*NtoN2O*kgtoGg,IF('Net zero activities &amp; levers'!$C$14="On",('Net zero Activity data'!AW7*EF!$H38*EF!$H56)*NtoN2O*kgtoGg,"ERROR"))</f>
        <v>1.279885572993654E-2</v>
      </c>
      <c r="AE1101" s="93">
        <f>IF('Net zero activities &amp; levers'!$C$14="Off",('Activity data'!AX7*EF!$H38*EF!$H56)*NtoN2O*kgtoGg,IF('Net zero activities &amp; levers'!$C$14="On",('Net zero Activity data'!AX7*EF!$H38*EF!$H56)*NtoN2O*kgtoGg,"ERROR"))</f>
        <v>1.2941379908528415E-2</v>
      </c>
      <c r="AF1101" s="93">
        <f>IF('Net zero activities &amp; levers'!$C$14="Off",('Activity data'!AY7*EF!$H38*EF!$H56)*NtoN2O*kgtoGg,IF('Net zero activities &amp; levers'!$C$14="On",('Net zero Activity data'!AY7*EF!$H38*EF!$H56)*NtoN2O*kgtoGg,"ERROR"))</f>
        <v>1.3091961196562033E-2</v>
      </c>
      <c r="AG1101" s="93">
        <f>IF('Net zero activities &amp; levers'!$C$14="Off",('Activity data'!AZ7*EF!$H38*EF!$H56)*NtoN2O*kgtoGg,IF('Net zero activities &amp; levers'!$C$14="On",('Net zero Activity data'!AZ7*EF!$H38*EF!$H56)*NtoN2O*kgtoGg,"ERROR"))</f>
        <v>1.3264348730988194E-2</v>
      </c>
      <c r="AH1101" s="93">
        <f>IF('Net zero activities &amp; levers'!$C$14="Off",('Activity data'!BA7*EF!$H38*EF!$H56)*NtoN2O*kgtoGg,IF('Net zero activities &amp; levers'!$C$14="On",('Net zero Activity data'!BA7*EF!$H38*EF!$H56)*NtoN2O*kgtoGg,"ERROR"))</f>
        <v>1.3428001572909914E-2</v>
      </c>
      <c r="AI1101" s="93">
        <f>IF('Net zero activities &amp; levers'!$C$14="Off",('Activity data'!BB7*EF!$H38*EF!$H56)*NtoN2O*kgtoGg,IF('Net zero activities &amp; levers'!$C$14="On",('Net zero Activity data'!BB7*EF!$H38*EF!$H56)*NtoN2O*kgtoGg,"ERROR"))</f>
        <v>1.3598087080142702E-2</v>
      </c>
      <c r="AJ1101" s="93">
        <f>IF('Net zero activities &amp; levers'!$C$14="Off",('Activity data'!BC7*EF!$H38*EF!$H56)*NtoN2O*kgtoGg,IF('Net zero activities &amp; levers'!$C$14="On",('Net zero Activity data'!BC7*EF!$H38*EF!$H56)*NtoN2O*kgtoGg,"ERROR"))</f>
        <v>1.3784611751208953E-2</v>
      </c>
      <c r="AK1101" s="93">
        <f>IF('Net zero activities &amp; levers'!$C$14="Off",('Activity data'!BD7*EF!$H38*EF!$H56)*NtoN2O*kgtoGg,IF('Net zero activities &amp; levers'!$C$14="On",('Net zero Activity data'!BD7*EF!$H38*EF!$H56)*NtoN2O*kgtoGg,"ERROR"))</f>
        <v>1.3959474708224619E-2</v>
      </c>
      <c r="AL1101" s="93">
        <f>IF('Net zero activities &amp; levers'!$C$14="Off",('Activity data'!BE7*EF!$H38*EF!$H56)*NtoN2O*kgtoGg,IF('Net zero activities &amp; levers'!$C$14="On",('Net zero Activity data'!BE7*EF!$H38*EF!$H56)*NtoN2O*kgtoGg,"ERROR"))</f>
        <v>1.4136679957115114E-2</v>
      </c>
      <c r="AM1101" s="93">
        <f>IF('Net zero activities &amp; levers'!$C$14="Off",('Activity data'!BF7*EF!$H38*EF!$H56)*NtoN2O*kgtoGg,IF('Net zero activities &amp; levers'!$C$14="On",('Net zero Activity data'!BF7*EF!$H38*EF!$H56)*NtoN2O*kgtoGg,"ERROR"))</f>
        <v>1.4316711677596386E-2</v>
      </c>
      <c r="AN1101" s="93">
        <f>IF('Net zero activities &amp; levers'!$C$14="Off",('Activity data'!BG7*EF!$H38*EF!$H56)*NtoN2O*kgtoGg,IF('Net zero activities &amp; levers'!$C$14="On",('Net zero Activity data'!BG7*EF!$H38*EF!$H56)*NtoN2O*kgtoGg,"ERROR"))</f>
        <v>1.4502509868628669E-2</v>
      </c>
      <c r="AO1101" s="93">
        <f>IF('Net zero activities &amp; levers'!$C$14="Off",('Activity data'!BH7*EF!$H38*EF!$H56)*NtoN2O*kgtoGg,IF('Net zero activities &amp; levers'!$C$14="On",('Net zero Activity data'!BH7*EF!$H38*EF!$H56)*NtoN2O*kgtoGg,"ERROR"))</f>
        <v>1.4679990848710658E-2</v>
      </c>
      <c r="AP1101" s="93">
        <f>IF('Net zero activities &amp; levers'!$C$14="Off",('Activity data'!BI7*EF!$H38*EF!$H56)*NtoN2O*kgtoGg,IF('Net zero activities &amp; levers'!$C$14="On",('Net zero Activity data'!BI7*EF!$H38*EF!$H56)*NtoN2O*kgtoGg,"ERROR"))</f>
        <v>1.4863657608905846E-2</v>
      </c>
      <c r="AQ1101" s="93">
        <f>IF('Net zero activities &amp; levers'!$C$14="Off",('Activity data'!BJ7*EF!$H38*EF!$H56)*NtoN2O*kgtoGg,IF('Net zero activities &amp; levers'!$C$14="On",('Net zero Activity data'!BJ7*EF!$H38*EF!$H56)*NtoN2O*kgtoGg,"ERROR"))</f>
        <v>1.5054268988585789E-2</v>
      </c>
      <c r="AR1101" s="93">
        <f>IF('Net zero activities &amp; levers'!$C$14="Off",('Activity data'!BK7*EF!$H38*EF!$H56)*NtoN2O*kgtoGg,IF('Net zero activities &amp; levers'!$C$14="On",('Net zero Activity data'!BK7*EF!$H38*EF!$H56)*NtoN2O*kgtoGg,"ERROR"))</f>
        <v>1.5252620317734802E-2</v>
      </c>
      <c r="AS1101" s="93">
        <f>IF('Net zero activities &amp; levers'!$C$14="Off",('Activity data'!BL7*EF!$H38*EF!$H56)*NtoN2O*kgtoGg,IF('Net zero activities &amp; levers'!$C$14="On",('Net zero Activity data'!BL7*EF!$H38*EF!$H56)*NtoN2O*kgtoGg,"ERROR"))</f>
        <v>1.5447187094762699E-2</v>
      </c>
      <c r="AT1101" s="93">
        <f>IF('Net zero activities &amp; levers'!$C$14="Off",('Activity data'!BM7*EF!$H38*EF!$H56)*NtoN2O*kgtoGg,IF('Net zero activities &amp; levers'!$C$14="On",('Net zero Activity data'!BM7*EF!$H38*EF!$H56)*NtoN2O*kgtoGg,"ERROR"))</f>
        <v>1.5471541014390508E-2</v>
      </c>
      <c r="AU1101" s="93">
        <f>IF('Net zero activities &amp; levers'!$C$14="Off",('Activity data'!BN7*EF!$H38*EF!$H56)*NtoN2O*kgtoGg,IF('Net zero activities &amp; levers'!$C$14="On",('Net zero Activity data'!BN7*EF!$H38*EF!$H56)*NtoN2O*kgtoGg,"ERROR"))</f>
        <v>1.5470246156002119E-2</v>
      </c>
      <c r="AV1101" s="93">
        <f>IF('Net zero activities &amp; levers'!$C$14="Off",('Activity data'!BO7*EF!$H38*EF!$H56)*NtoN2O*kgtoGg,IF('Net zero activities &amp; levers'!$C$14="On",('Net zero Activity data'!BO7*EF!$H38*EF!$H56)*NtoN2O*kgtoGg,"ERROR"))</f>
        <v>1.5477282129613506E-2</v>
      </c>
      <c r="AW1101" s="93">
        <f>IF('Net zero activities &amp; levers'!$C$14="Off",('Activity data'!BP7*EF!$H38*EF!$H56)*NtoN2O*kgtoGg,IF('Net zero activities &amp; levers'!$C$14="On",('Net zero Activity data'!BP7*EF!$H38*EF!$H56)*NtoN2O*kgtoGg,"ERROR"))</f>
        <v>1.5476922127726977E-2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0.42165320205642409</v>
      </c>
      <c r="T1102" s="93">
        <f>IF('Net zero activities &amp; levers'!$C$14="Off",('Activity data'!AM8*EF!$H39*EF!$H57)*NtoN2O*kgtoGg,IF('Net zero activities &amp; levers'!$C$14="On",('Net zero Activity data'!AM8*EF!$H39*EF!$H57)*NtoN2O*kgtoGg,"ERROR"))</f>
        <v>0.42847449685915795</v>
      </c>
      <c r="U1102" s="93">
        <f>IF('Net zero activities &amp; levers'!$C$14="Off",('Activity data'!AN8*EF!$H39*EF!$H57)*NtoN2O*kgtoGg,IF('Net zero activities &amp; levers'!$C$14="On",('Net zero Activity data'!AN8*EF!$H39*EF!$H57)*NtoN2O*kgtoGg,"ERROR"))</f>
        <v>0.42995140158022116</v>
      </c>
      <c r="V1102" s="93">
        <f>IF('Net zero activities &amp; levers'!$C$14="Off",('Activity data'!AO8*EF!$H39*EF!$H57)*NtoN2O*kgtoGg,IF('Net zero activities &amp; levers'!$C$14="On",('Net zero Activity data'!AO8*EF!$H39*EF!$H57)*NtoN2O*kgtoGg,"ERROR"))</f>
        <v>0.43004529212182702</v>
      </c>
      <c r="W1102" s="93">
        <f>IF('Net zero activities &amp; levers'!$C$14="Off",('Activity data'!AP8*EF!$H39*EF!$H57)*NtoN2O*kgtoGg,IF('Net zero activities &amp; levers'!$C$14="On",('Net zero Activity data'!AP8*EF!$H39*EF!$H57)*NtoN2O*kgtoGg,"ERROR"))</f>
        <v>0.43114265262669882</v>
      </c>
      <c r="X1102" s="93">
        <f>IF('Net zero activities &amp; levers'!$C$14="Off",('Activity data'!AQ8*EF!$H39*EF!$H57)*NtoN2O*kgtoGg,IF('Net zero activities &amp; levers'!$C$14="On",('Net zero Activity data'!AQ8*EF!$H39*EF!$H57)*NtoN2O*kgtoGg,"ERROR"))</f>
        <v>0.43349367275869694</v>
      </c>
      <c r="Y1102" s="93">
        <f>IF('Net zero activities &amp; levers'!$C$14="Off",('Activity data'!AR8*EF!$H39*EF!$H57)*NtoN2O*kgtoGg,IF('Net zero activities &amp; levers'!$C$14="On",('Net zero Activity data'!AR8*EF!$H39*EF!$H57)*NtoN2O*kgtoGg,"ERROR"))</f>
        <v>0.4363806555897467</v>
      </c>
      <c r="Z1102" s="93">
        <f>IF('Net zero activities &amp; levers'!$C$14="Off",('Activity data'!AS8*EF!$H39*EF!$H57)*NtoN2O*kgtoGg,IF('Net zero activities &amp; levers'!$C$14="On",('Net zero Activity data'!AS8*EF!$H39*EF!$H57)*NtoN2O*kgtoGg,"ERROR"))</f>
        <v>0.44005201030077179</v>
      </c>
      <c r="AA1102" s="93">
        <f>IF('Net zero activities &amp; levers'!$C$14="Off",('Activity data'!AT8*EF!$H39*EF!$H57)*NtoN2O*kgtoGg,IF('Net zero activities &amp; levers'!$C$14="On",('Net zero Activity data'!AT8*EF!$H39*EF!$H57)*NtoN2O*kgtoGg,"ERROR"))</f>
        <v>0.44338536040309012</v>
      </c>
      <c r="AB1102" s="93">
        <f>IF('Net zero activities &amp; levers'!$C$14="Off",('Activity data'!AU8*EF!$H39*EF!$H57)*NtoN2O*kgtoGg,IF('Net zero activities &amp; levers'!$C$14="On",('Net zero Activity data'!AU8*EF!$H39*EF!$H57)*NtoN2O*kgtoGg,"ERROR"))</f>
        <v>0.44740877118878691</v>
      </c>
      <c r="AC1102" s="93">
        <f>IF('Net zero activities &amp; levers'!$C$14="Off",('Activity data'!AV8*EF!$H39*EF!$H57)*NtoN2O*kgtoGg,IF('Net zero activities &amp; levers'!$C$14="On",('Net zero Activity data'!AV8*EF!$H39*EF!$H57)*NtoN2O*kgtoGg,"ERROR"))</f>
        <v>0.45118197874966381</v>
      </c>
      <c r="AD1102" s="93">
        <f>IF('Net zero activities &amp; levers'!$C$14="Off",('Activity data'!AW8*EF!$H39*EF!$H57)*NtoN2O*kgtoGg,IF('Net zero activities &amp; levers'!$C$14="On",('Net zero Activity data'!AW8*EF!$H39*EF!$H57)*NtoN2O*kgtoGg,"ERROR"))</f>
        <v>0.4530917693188562</v>
      </c>
      <c r="AE1102" s="93">
        <f>IF('Net zero activities &amp; levers'!$C$14="Off",('Activity data'!AX8*EF!$H39*EF!$H57)*NtoN2O*kgtoGg,IF('Net zero activities &amp; levers'!$C$14="On",('Net zero Activity data'!AX8*EF!$H39*EF!$H57)*NtoN2O*kgtoGg,"ERROR"))</f>
        <v>0.45532406434075945</v>
      </c>
      <c r="AF1102" s="93">
        <f>IF('Net zero activities &amp; levers'!$C$14="Off",('Activity data'!AY8*EF!$H39*EF!$H57)*NtoN2O*kgtoGg,IF('Net zero activities &amp; levers'!$C$14="On",('Net zero Activity data'!AY8*EF!$H39*EF!$H57)*NtoN2O*kgtoGg,"ERROR"))</f>
        <v>0.4577690167774639</v>
      </c>
      <c r="AG1102" s="93">
        <f>IF('Net zero activities &amp; levers'!$C$14="Off",('Activity data'!AZ8*EF!$H39*EF!$H57)*NtoN2O*kgtoGg,IF('Net zero activities &amp; levers'!$C$14="On",('Net zero Activity data'!AZ8*EF!$H39*EF!$H57)*NtoN2O*kgtoGg,"ERROR"))</f>
        <v>0.46162476755401327</v>
      </c>
      <c r="AH1102" s="93">
        <f>IF('Net zero activities &amp; levers'!$C$14="Off",('Activity data'!BA8*EF!$H39*EF!$H57)*NtoN2O*kgtoGg,IF('Net zero activities &amp; levers'!$C$14="On",('Net zero Activity data'!BA8*EF!$H39*EF!$H57)*NtoN2O*kgtoGg,"ERROR"))</f>
        <v>0.46409402302126446</v>
      </c>
      <c r="AI1102" s="93">
        <f>IF('Net zero activities &amp; levers'!$C$14="Off",('Activity data'!BB8*EF!$H39*EF!$H57)*NtoN2O*kgtoGg,IF('Net zero activities &amp; levers'!$C$14="On",('Net zero Activity data'!BB8*EF!$H39*EF!$H57)*NtoN2O*kgtoGg,"ERROR"))</f>
        <v>0.46707210767669788</v>
      </c>
      <c r="AJ1102" s="93">
        <f>IF('Net zero activities &amp; levers'!$C$14="Off",('Activity data'!BC8*EF!$H39*EF!$H57)*NtoN2O*kgtoGg,IF('Net zero activities &amp; levers'!$C$14="On",('Net zero Activity data'!BC8*EF!$H39*EF!$H57)*NtoN2O*kgtoGg,"ERROR"))</f>
        <v>0.47082199585022816</v>
      </c>
      <c r="AK1102" s="93">
        <f>IF('Net zero activities &amp; levers'!$C$14="Off",('Activity data'!BD8*EF!$H39*EF!$H57)*NtoN2O*kgtoGg,IF('Net zero activities &amp; levers'!$C$14="On",('Net zero Activity data'!BD8*EF!$H39*EF!$H57)*NtoN2O*kgtoGg,"ERROR"))</f>
        <v>0.47297141527450626</v>
      </c>
      <c r="AL1102" s="93">
        <f>IF('Net zero activities &amp; levers'!$C$14="Off",('Activity data'!BE8*EF!$H39*EF!$H57)*NtoN2O*kgtoGg,IF('Net zero activities &amp; levers'!$C$14="On",('Net zero Activity data'!BE8*EF!$H39*EF!$H57)*NtoN2O*kgtoGg,"ERROR"))</f>
        <v>0.47471854566329597</v>
      </c>
      <c r="AM1102" s="93">
        <f>IF('Net zero activities &amp; levers'!$C$14="Off",('Activity data'!BF8*EF!$H39*EF!$H57)*NtoN2O*kgtoGg,IF('Net zero activities &amp; levers'!$C$14="On",('Net zero Activity data'!BF8*EF!$H39*EF!$H57)*NtoN2O*kgtoGg,"ERROR"))</f>
        <v>0.47610131740069805</v>
      </c>
      <c r="AN1102" s="93">
        <f>IF('Net zero activities &amp; levers'!$C$14="Off",('Activity data'!BG8*EF!$H39*EF!$H57)*NtoN2O*kgtoGg,IF('Net zero activities &amp; levers'!$C$14="On",('Net zero Activity data'!BG8*EF!$H39*EF!$H57)*NtoN2O*kgtoGg,"ERROR"))</f>
        <v>0.48020943370261487</v>
      </c>
      <c r="AO1102" s="93">
        <f>IF('Net zero activities &amp; levers'!$C$14="Off",('Activity data'!BH8*EF!$H39*EF!$H57)*NtoN2O*kgtoGg,IF('Net zero activities &amp; levers'!$C$14="On",('Net zero Activity data'!BH8*EF!$H39*EF!$H57)*NtoN2O*kgtoGg,"ERROR"))</f>
        <v>0.48320380248014</v>
      </c>
      <c r="AP1102" s="93">
        <f>IF('Net zero activities &amp; levers'!$C$14="Off",('Activity data'!BI8*EF!$H39*EF!$H57)*NtoN2O*kgtoGg,IF('Net zero activities &amp; levers'!$C$14="On",('Net zero Activity data'!BI8*EF!$H39*EF!$H57)*NtoN2O*kgtoGg,"ERROR"))</f>
        <v>0.48618884461866663</v>
      </c>
      <c r="AQ1102" s="93">
        <f>IF('Net zero activities &amp; levers'!$C$14="Off",('Activity data'!BJ8*EF!$H39*EF!$H57)*NtoN2O*kgtoGg,IF('Net zero activities &amp; levers'!$C$14="On",('Net zero Activity data'!BJ8*EF!$H39*EF!$H57)*NtoN2O*kgtoGg,"ERROR"))</f>
        <v>0.48920064146171827</v>
      </c>
      <c r="AR1102" s="93">
        <f>IF('Net zero activities &amp; levers'!$C$14="Off",('Activity data'!BK8*EF!$H39*EF!$H57)*NtoN2O*kgtoGg,IF('Net zero activities &amp; levers'!$C$14="On",('Net zero Activity data'!BK8*EF!$H39*EF!$H57)*NtoN2O*kgtoGg,"ERROR"))</f>
        <v>0.49227346355378415</v>
      </c>
      <c r="AS1102" s="93">
        <f>IF('Net zero activities &amp; levers'!$C$14="Off",('Activity data'!BL8*EF!$H39*EF!$H57)*NtoN2O*kgtoGg,IF('Net zero activities &amp; levers'!$C$14="On",('Net zero Activity data'!BL8*EF!$H39*EF!$H57)*NtoN2O*kgtoGg,"ERROR"))</f>
        <v>0.49499252531358245</v>
      </c>
      <c r="AT1102" s="93">
        <f>IF('Net zero activities &amp; levers'!$C$14="Off",('Activity data'!BM8*EF!$H39*EF!$H57)*NtoN2O*kgtoGg,IF('Net zero activities &amp; levers'!$C$14="On",('Net zero Activity data'!BM8*EF!$H39*EF!$H57)*NtoN2O*kgtoGg,"ERROR"))</f>
        <v>0.48586558925507067</v>
      </c>
      <c r="AU1102" s="93">
        <f>IF('Net zero activities &amp; levers'!$C$14="Off",('Activity data'!BN8*EF!$H39*EF!$H57)*NtoN2O*kgtoGg,IF('Net zero activities &amp; levers'!$C$14="On",('Net zero Activity data'!BN8*EF!$H39*EF!$H57)*NtoN2O*kgtoGg,"ERROR"))</f>
        <v>0.47508354932010177</v>
      </c>
      <c r="AV1102" s="93">
        <f>IF('Net zero activities &amp; levers'!$C$14="Off",('Activity data'!BO8*EF!$H39*EF!$H57)*NtoN2O*kgtoGg,IF('Net zero activities &amp; levers'!$C$14="On",('Net zero Activity data'!BO8*EF!$H39*EF!$H57)*NtoN2O*kgtoGg,"ERROR"))</f>
        <v>0.46492801872783662</v>
      </c>
      <c r="AW1102" s="93">
        <f>IF('Net zero activities &amp; levers'!$C$14="Off",('Activity data'!BP8*EF!$H39*EF!$H57)*NtoN2O*kgtoGg,IF('Net zero activities &amp; levers'!$C$14="On",('Net zero Activity data'!BP8*EF!$H39*EF!$H57)*NtoN2O*kgtoGg,"ERROR"))</f>
        <v>0.45438163103299062</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0.64584379583077745</v>
      </c>
      <c r="T1103" s="93">
        <f>IF('Net zero activities &amp; levers'!$C$14="Off",('Activity data'!AM9*EF!$H40*EF!$H58)*NtoN2O*kgtoGg,IF('Net zero activities &amp; levers'!$C$14="On",('Net zero Activity data'!AM9*EF!$H40*EF!$H58)*NtoN2O*kgtoGg,"ERROR"))</f>
        <v>0.65629193403153729</v>
      </c>
      <c r="U1103" s="93">
        <f>IF('Net zero activities &amp; levers'!$C$14="Off",('Activity data'!AN9*EF!$H40*EF!$H58)*NtoN2O*kgtoGg,IF('Net zero activities &amp; levers'!$C$14="On",('Net zero Activity data'!AN9*EF!$H40*EF!$H58)*NtoN2O*kgtoGg,"ERROR"))</f>
        <v>0.65855410053822983</v>
      </c>
      <c r="V1103" s="93">
        <f>IF('Net zero activities &amp; levers'!$C$14="Off",('Activity data'!AO9*EF!$H40*EF!$H58)*NtoN2O*kgtoGg,IF('Net zero activities &amp; levers'!$C$14="On",('Net zero Activity data'!AO9*EF!$H40*EF!$H58)*NtoN2O*kgtoGg,"ERROR"))</f>
        <v>0.65869791214333018</v>
      </c>
      <c r="W1103" s="93">
        <f>IF('Net zero activities &amp; levers'!$C$14="Off",('Activity data'!AP9*EF!$H40*EF!$H58)*NtoN2O*kgtoGg,IF('Net zero activities &amp; levers'!$C$14="On",('Net zero Activity data'!AP9*EF!$H40*EF!$H58)*NtoN2O*kgtoGg,"ERROR"))</f>
        <v>0.66037873294678828</v>
      </c>
      <c r="X1103" s="93">
        <f>IF('Net zero activities &amp; levers'!$C$14="Off",('Activity data'!AQ9*EF!$H40*EF!$H58)*NtoN2O*kgtoGg,IF('Net zero activities &amp; levers'!$C$14="On",('Net zero Activity data'!AQ9*EF!$H40*EF!$H58)*NtoN2O*kgtoGg,"ERROR"))</f>
        <v>0.66397977702452537</v>
      </c>
      <c r="Y1103" s="93">
        <f>IF('Net zero activities &amp; levers'!$C$14="Off",('Activity data'!AR9*EF!$H40*EF!$H58)*NtoN2O*kgtoGg,IF('Net zero activities &amp; levers'!$C$14="On",('Net zero Activity data'!AR9*EF!$H40*EF!$H58)*NtoN2O*kgtoGg,"ERROR"))</f>
        <v>0.66840175210027508</v>
      </c>
      <c r="Z1103" s="93">
        <f>IF('Net zero activities &amp; levers'!$C$14="Off",('Activity data'!AS9*EF!$H40*EF!$H58)*NtoN2O*kgtoGg,IF('Net zero activities &amp; levers'!$C$14="On",('Net zero Activity data'!AS9*EF!$H40*EF!$H58)*NtoN2O*kgtoGg,"ERROR"))</f>
        <v>0.67402514509443601</v>
      </c>
      <c r="AA1103" s="93">
        <f>IF('Net zero activities &amp; levers'!$C$14="Off",('Activity data'!AT9*EF!$H40*EF!$H58)*NtoN2O*kgtoGg,IF('Net zero activities &amp; levers'!$C$14="On",('Net zero Activity data'!AT9*EF!$H40*EF!$H58)*NtoN2O*kgtoGg,"ERROR"))</f>
        <v>0.67913081836435241</v>
      </c>
      <c r="AB1103" s="93">
        <f>IF('Net zero activities &amp; levers'!$C$14="Off",('Activity data'!AU9*EF!$H40*EF!$H58)*NtoN2O*kgtoGg,IF('Net zero activities &amp; levers'!$C$14="On",('Net zero Activity data'!AU9*EF!$H40*EF!$H58)*NtoN2O*kgtoGg,"ERROR"))</f>
        <v>0.68529345363273886</v>
      </c>
      <c r="AC1103" s="93">
        <f>IF('Net zero activities &amp; levers'!$C$14="Off",('Activity data'!AV9*EF!$H40*EF!$H58)*NtoN2O*kgtoGg,IF('Net zero activities &amp; levers'!$C$14="On",('Net zero Activity data'!AV9*EF!$H40*EF!$H58)*NtoN2O*kgtoGg,"ERROR"))</f>
        <v>0.69107285405396002</v>
      </c>
      <c r="AD1103" s="93">
        <f>IF('Net zero activities &amp; levers'!$C$14="Off",('Activity data'!AW9*EF!$H40*EF!$H58)*NtoN2O*kgtoGg,IF('Net zero activities &amp; levers'!$C$14="On",('Net zero Activity data'!AW9*EF!$H40*EF!$H58)*NtoN2O*kgtoGg,"ERROR"))</f>
        <v>0.69399806933617181</v>
      </c>
      <c r="AE1103" s="93">
        <f>IF('Net zero activities &amp; levers'!$C$14="Off",('Activity data'!AX9*EF!$H40*EF!$H58)*NtoN2O*kgtoGg,IF('Net zero activities &amp; levers'!$C$14="On",('Net zero Activity data'!AX9*EF!$H40*EF!$H58)*NtoN2O*kgtoGg,"ERROR"))</f>
        <v>0.69741726284241989</v>
      </c>
      <c r="AF1103" s="93">
        <f>IF('Net zero activities &amp; levers'!$C$14="Off",('Activity data'!AY9*EF!$H40*EF!$H58)*NtoN2O*kgtoGg,IF('Net zero activities &amp; levers'!$C$14="On",('Net zero Activity data'!AY9*EF!$H40*EF!$H58)*NtoN2O*kgtoGg,"ERROR"))</f>
        <v>0.70116218249355922</v>
      </c>
      <c r="AG1103" s="93">
        <f>IF('Net zero activities &amp; levers'!$C$14="Off",('Activity data'!AZ9*EF!$H40*EF!$H58)*NtoN2O*kgtoGg,IF('Net zero activities &amp; levers'!$C$14="On",('Net zero Activity data'!AZ9*EF!$H40*EF!$H58)*NtoN2O*kgtoGg,"ERROR"))</f>
        <v>0.70706801388570606</v>
      </c>
      <c r="AH1103" s="93">
        <f>IF('Net zero activities &amp; levers'!$C$14="Off",('Activity data'!BA9*EF!$H40*EF!$H58)*NtoN2O*kgtoGg,IF('Net zero activities &amp; levers'!$C$14="On",('Net zero Activity data'!BA9*EF!$H40*EF!$H58)*NtoN2O*kgtoGg,"ERROR"))</f>
        <v>0.71085015834961085</v>
      </c>
      <c r="AI1103" s="93">
        <f>IF('Net zero activities &amp; levers'!$C$14="Off",('Activity data'!BB9*EF!$H40*EF!$H58)*NtoN2O*kgtoGg,IF('Net zero activities &amp; levers'!$C$14="On",('Net zero Activity data'!BB9*EF!$H40*EF!$H58)*NtoN2O*kgtoGg,"ERROR"))</f>
        <v>0.71541167356825563</v>
      </c>
      <c r="AJ1103" s="93">
        <f>IF('Net zero activities &amp; levers'!$C$14="Off",('Activity data'!BC9*EF!$H40*EF!$H58)*NtoN2O*kgtoGg,IF('Net zero activities &amp; levers'!$C$14="On",('Net zero Activity data'!BC9*EF!$H40*EF!$H58)*NtoN2O*kgtoGg,"ERROR"))</f>
        <v>0.72115535581736989</v>
      </c>
      <c r="AK1103" s="93">
        <f>IF('Net zero activities &amp; levers'!$C$14="Off",('Activity data'!BD9*EF!$H40*EF!$H58)*NtoN2O*kgtoGg,IF('Net zero activities &amp; levers'!$C$14="On",('Net zero Activity data'!BD9*EF!$H40*EF!$H58)*NtoN2O*kgtoGg,"ERROR"))</f>
        <v>0.72444760924515816</v>
      </c>
      <c r="AL1103" s="93">
        <f>IF('Net zero activities &amp; levers'!$C$14="Off",('Activity data'!BE9*EF!$H40*EF!$H58)*NtoN2O*kgtoGg,IF('Net zero activities &amp; levers'!$C$14="On",('Net zero Activity data'!BE9*EF!$H40*EF!$H58)*NtoN2O*kgtoGg,"ERROR"))</f>
        <v>0.72712367886019746</v>
      </c>
      <c r="AM1103" s="93">
        <f>IF('Net zero activities &amp; levers'!$C$14="Off",('Activity data'!BF9*EF!$H40*EF!$H58)*NtoN2O*kgtoGg,IF('Net zero activities &amp; levers'!$C$14="On",('Net zero Activity data'!BF9*EF!$H40*EF!$H58)*NtoN2O*kgtoGg,"ERROR"))</f>
        <v>0.72924166241468225</v>
      </c>
      <c r="AN1103" s="93">
        <f>IF('Net zero activities &amp; levers'!$C$14="Off",('Activity data'!BG9*EF!$H40*EF!$H58)*NtoN2O*kgtoGg,IF('Net zero activities &amp; levers'!$C$14="On",('Net zero Activity data'!BG9*EF!$H40*EF!$H58)*NtoN2O*kgtoGg,"ERROR"))</f>
        <v>0.73553404063736483</v>
      </c>
      <c r="AO1103" s="93">
        <f>IF('Net zero activities &amp; levers'!$C$14="Off",('Activity data'!BH9*EF!$H40*EF!$H58)*NtoN2O*kgtoGg,IF('Net zero activities &amp; levers'!$C$14="On",('Net zero Activity data'!BH9*EF!$H40*EF!$H58)*NtoN2O*kgtoGg,"ERROR"))</f>
        <v>0.74012049815259839</v>
      </c>
      <c r="AP1103" s="93">
        <f>IF('Net zero activities &amp; levers'!$C$14="Off",('Activity data'!BI9*EF!$H40*EF!$H58)*NtoN2O*kgtoGg,IF('Net zero activities &amp; levers'!$C$14="On",('Net zero Activity data'!BI9*EF!$H40*EF!$H58)*NtoN2O*kgtoGg,"ERROR"))</f>
        <v>0.74469267010826845</v>
      </c>
      <c r="AQ1103" s="93">
        <f>IF('Net zero activities &amp; levers'!$C$14="Off",('Activity data'!BJ9*EF!$H40*EF!$H58)*NtoN2O*kgtoGg,IF('Net zero activities &amp; levers'!$C$14="On",('Net zero Activity data'!BJ9*EF!$H40*EF!$H58)*NtoN2O*kgtoGg,"ERROR"))</f>
        <v>0.74930582209170149</v>
      </c>
      <c r="AR1103" s="93">
        <f>IF('Net zero activities &amp; levers'!$C$14="Off",('Activity data'!BK9*EF!$H40*EF!$H58)*NtoN2O*kgtoGg,IF('Net zero activities &amp; levers'!$C$14="On",('Net zero Activity data'!BK9*EF!$H40*EF!$H58)*NtoN2O*kgtoGg,"ERROR"))</f>
        <v>0.75401244609971041</v>
      </c>
      <c r="AS1103" s="93">
        <f>IF('Net zero activities &amp; levers'!$C$14="Off",('Activity data'!BL9*EF!$H40*EF!$H58)*NtoN2O*kgtoGg,IF('Net zero activities &amp; levers'!$C$14="On",('Net zero Activity data'!BL9*EF!$H40*EF!$H58)*NtoN2O*kgtoGg,"ERROR"))</f>
        <v>0.75817721743189037</v>
      </c>
      <c r="AT1103" s="93">
        <f>IF('Net zero activities &amp; levers'!$C$14="Off",('Activity data'!BM9*EF!$H40*EF!$H58)*NtoN2O*kgtoGg,IF('Net zero activities &amp; levers'!$C$14="On",('Net zero Activity data'!BM9*EF!$H40*EF!$H58)*NtoN2O*kgtoGg,"ERROR"))</f>
        <v>0.74419754171832797</v>
      </c>
      <c r="AU1103" s="93">
        <f>IF('Net zero activities &amp; levers'!$C$14="Off",('Activity data'!BN9*EF!$H40*EF!$H58)*NtoN2O*kgtoGg,IF('Net zero activities &amp; levers'!$C$14="On",('Net zero Activity data'!BN9*EF!$H40*EF!$H58)*NtoN2O*kgtoGg,"ERROR"))</f>
        <v>0.72768275287185891</v>
      </c>
      <c r="AV1103" s="93">
        <f>IF('Net zero activities &amp; levers'!$C$14="Off",('Activity data'!BO9*EF!$H40*EF!$H58)*NtoN2O*kgtoGg,IF('Net zero activities &amp; levers'!$C$14="On",('Net zero Activity data'!BO9*EF!$H40*EF!$H58)*NtoN2O*kgtoGg,"ERROR"))</f>
        <v>0.71212758479914884</v>
      </c>
      <c r="AW1103" s="93">
        <f>IF('Net zero activities &amp; levers'!$C$14="Off",('Activity data'!BP9*EF!$H40*EF!$H58)*NtoN2O*kgtoGg,IF('Net zero activities &amp; levers'!$C$14="On",('Net zero Activity data'!BP9*EF!$H40*EF!$H58)*NtoN2O*kgtoGg,"ERROR"))</f>
        <v>0.6959737431398817</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1.0869418314074915</v>
      </c>
      <c r="T1104" s="93">
        <f>IF('Net zero activities &amp; levers'!$C$14="Off",('Activity data'!AM10*EF!$H41*EF!$H59)*NtoN2O*kgtoGg,IF('Net zero activities &amp; levers'!$C$14="On",('Net zero Activity data'!AM10*EF!$H41*EF!$H59)*NtoN2O*kgtoGg,"ERROR"))</f>
        <v>1.131136835812725</v>
      </c>
      <c r="U1104" s="93">
        <f>IF('Net zero activities &amp; levers'!$C$14="Off",('Activity data'!AN10*EF!$H41*EF!$H59)*NtoN2O*kgtoGg,IF('Net zero activities &amp; levers'!$C$14="On",('Net zero Activity data'!AN10*EF!$H41*EF!$H59)*NtoN2O*kgtoGg,"ERROR"))</f>
        <v>1.1620062950073664</v>
      </c>
      <c r="V1104" s="93">
        <f>IF('Net zero activities &amp; levers'!$C$14="Off",('Activity data'!AO10*EF!$H41*EF!$H59)*NtoN2O*kgtoGg,IF('Net zero activities &amp; levers'!$C$14="On",('Net zero Activity data'!AO10*EF!$H41*EF!$H59)*NtoN2O*kgtoGg,"ERROR"))</f>
        <v>1.1895264929352176</v>
      </c>
      <c r="W1104" s="93">
        <f>IF('Net zero activities &amp; levers'!$C$14="Off",('Activity data'!AP10*EF!$H41*EF!$H59)*NtoN2O*kgtoGg,IF('Net zero activities &amp; levers'!$C$14="On",('Net zero Activity data'!AP10*EF!$H41*EF!$H59)*NtoN2O*kgtoGg,"ERROR"))</f>
        <v>1.2202098556851493</v>
      </c>
      <c r="X1104" s="93">
        <f>IF('Net zero activities &amp; levers'!$C$14="Off",('Activity data'!AQ10*EF!$H41*EF!$H59)*NtoN2O*kgtoGg,IF('Net zero activities &amp; levers'!$C$14="On",('Net zero Activity data'!AQ10*EF!$H41*EF!$H59)*NtoN2O*kgtoGg,"ERROR"))</f>
        <v>1.2549967414734373</v>
      </c>
      <c r="Y1104" s="93">
        <f>IF('Net zero activities &amp; levers'!$C$14="Off",('Activity data'!AR10*EF!$H41*EF!$H59)*NtoN2O*kgtoGg,IF('Net zero activities &amp; levers'!$C$14="On",('Net zero Activity data'!AR10*EF!$H41*EF!$H59)*NtoN2O*kgtoGg,"ERROR"))</f>
        <v>1.2920319263629687</v>
      </c>
      <c r="Z1104" s="93">
        <f>IF('Net zero activities &amp; levers'!$C$14="Off",('Activity data'!AS10*EF!$H41*EF!$H59)*NtoN2O*kgtoGg,IF('Net zero activities &amp; levers'!$C$14="On",('Net zero Activity data'!AS10*EF!$H41*EF!$H59)*NtoN2O*kgtoGg,"ERROR"))</f>
        <v>1.332200059786194</v>
      </c>
      <c r="AA1104" s="93">
        <f>IF('Net zero activities &amp; levers'!$C$14="Off",('Activity data'!AT10*EF!$H41*EF!$H59)*NtoN2O*kgtoGg,IF('Net zero activities &amp; levers'!$C$14="On",('Net zero Activity data'!AT10*EF!$H41*EF!$H59)*NtoN2O*kgtoGg,"ERROR"))</f>
        <v>1.3722134749109216</v>
      </c>
      <c r="AB1104" s="93">
        <f>IF('Net zero activities &amp; levers'!$C$14="Off",('Activity data'!AU10*EF!$H41*EF!$H59)*NtoN2O*kgtoGg,IF('Net zero activities &amp; levers'!$C$14="On",('Net zero Activity data'!AU10*EF!$H41*EF!$H59)*NtoN2O*kgtoGg,"ERROR"))</f>
        <v>1.4152844936845421</v>
      </c>
      <c r="AC1104" s="93">
        <f>IF('Net zero activities &amp; levers'!$C$14="Off",('Activity data'!AV10*EF!$H41*EF!$H59)*NtoN2O*kgtoGg,IF('Net zero activities &amp; levers'!$C$14="On",('Net zero Activity data'!AV10*EF!$H41*EF!$H59)*NtoN2O*kgtoGg,"ERROR"))</f>
        <v>1.4585463861000587</v>
      </c>
      <c r="AD1104" s="93">
        <f>IF('Net zero activities &amp; levers'!$C$14="Off",('Activity data'!AW10*EF!$H41*EF!$H59)*NtoN2O*kgtoGg,IF('Net zero activities &amp; levers'!$C$14="On",('Net zero Activity data'!AW10*EF!$H41*EF!$H59)*NtoN2O*kgtoGg,"ERROR"))</f>
        <v>1.513294300622922</v>
      </c>
      <c r="AE1104" s="93">
        <f>IF('Net zero activities &amp; levers'!$C$14="Off",('Activity data'!AX10*EF!$H41*EF!$H59)*NtoN2O*kgtoGg,IF('Net zero activities &amp; levers'!$C$14="On",('Net zero Activity data'!AX10*EF!$H41*EF!$H59)*NtoN2O*kgtoGg,"ERROR"))</f>
        <v>1.5712788789881398</v>
      </c>
      <c r="AF1104" s="93">
        <f>IF('Net zero activities &amp; levers'!$C$14="Off",('Activity data'!AY10*EF!$H41*EF!$H59)*NtoN2O*kgtoGg,IF('Net zero activities &amp; levers'!$C$14="On",('Net zero Activity data'!AY10*EF!$H41*EF!$H59)*NtoN2O*kgtoGg,"ERROR"))</f>
        <v>1.6323383225699046</v>
      </c>
      <c r="AG1104" s="93">
        <f>IF('Net zero activities &amp; levers'!$C$14="Off",('Activity data'!AZ10*EF!$H41*EF!$H59)*NtoN2O*kgtoGg,IF('Net zero activities &amp; levers'!$C$14="On",('Net zero Activity data'!AZ10*EF!$H41*EF!$H59)*NtoN2O*kgtoGg,"ERROR"))</f>
        <v>1.7010946959267546</v>
      </c>
      <c r="AH1104" s="93">
        <f>IF('Net zero activities &amp; levers'!$C$14="Off",('Activity data'!BA10*EF!$H41*EF!$H59)*NtoN2O*kgtoGg,IF('Net zero activities &amp; levers'!$C$14="On",('Net zero Activity data'!BA10*EF!$H41*EF!$H59)*NtoN2O*kgtoGg,"ERROR"))</f>
        <v>1.7675602463371387</v>
      </c>
      <c r="AI1104" s="93">
        <f>IF('Net zero activities &amp; levers'!$C$14="Off",('Activity data'!BB10*EF!$H41*EF!$H59)*NtoN2O*kgtoGg,IF('Net zero activities &amp; levers'!$C$14="On",('Net zero Activity data'!BB10*EF!$H41*EF!$H59)*NtoN2O*kgtoGg,"ERROR"))</f>
        <v>1.8388361997339808</v>
      </c>
      <c r="AJ1104" s="93">
        <f>IF('Net zero activities &amp; levers'!$C$14="Off",('Activity data'!BC10*EF!$H41*EF!$H59)*NtoN2O*kgtoGg,IF('Net zero activities &amp; levers'!$C$14="On",('Net zero Activity data'!BC10*EF!$H41*EF!$H59)*NtoN2O*kgtoGg,"ERROR"))</f>
        <v>1.9163617432541113</v>
      </c>
      <c r="AK1104" s="93">
        <f>IF('Net zero activities &amp; levers'!$C$14="Off",('Activity data'!BD10*EF!$H41*EF!$H59)*NtoN2O*kgtoGg,IF('Net zero activities &amp; levers'!$C$14="On",('Net zero Activity data'!BD10*EF!$H41*EF!$H59)*NtoN2O*kgtoGg,"ERROR"))</f>
        <v>1.9906591584739999</v>
      </c>
      <c r="AL1104" s="93">
        <f>IF('Net zero activities &amp; levers'!$C$14="Off",('Activity data'!BE10*EF!$H41*EF!$H59)*NtoN2O*kgtoGg,IF('Net zero activities &amp; levers'!$C$14="On",('Net zero Activity data'!BE10*EF!$H41*EF!$H59)*NtoN2O*kgtoGg,"ERROR"))</f>
        <v>2.0664650956256372</v>
      </c>
      <c r="AM1104" s="93">
        <f>IF('Net zero activities &amp; levers'!$C$14="Off",('Activity data'!BF10*EF!$H41*EF!$H59)*NtoN2O*kgtoGg,IF('Net zero activities &amp; levers'!$C$14="On",('Net zero Activity data'!BF10*EF!$H41*EF!$H59)*NtoN2O*kgtoGg,"ERROR"))</f>
        <v>2.1439707773000634</v>
      </c>
      <c r="AN1104" s="93">
        <f>IF('Net zero activities &amp; levers'!$C$14="Off",('Activity data'!BG10*EF!$H41*EF!$H59)*NtoN2O*kgtoGg,IF('Net zero activities &amp; levers'!$C$14="On",('Net zero Activity data'!BG10*EF!$H41*EF!$H59)*NtoN2O*kgtoGg,"ERROR"))</f>
        <v>2.2234849821020477</v>
      </c>
      <c r="AO1104" s="93">
        <f>IF('Net zero activities &amp; levers'!$C$14="Off",('Activity data'!BH10*EF!$H41*EF!$H59)*NtoN2O*kgtoGg,IF('Net zero activities &amp; levers'!$C$14="On",('Net zero Activity data'!BH10*EF!$H41*EF!$H59)*NtoN2O*kgtoGg,"ERROR"))</f>
        <v>2.3006952010990989</v>
      </c>
      <c r="AP1104" s="93">
        <f>IF('Net zero activities &amp; levers'!$C$14="Off",('Activity data'!BI10*EF!$H41*EF!$H59)*NtoN2O*kgtoGg,IF('Net zero activities &amp; levers'!$C$14="On",('Net zero Activity data'!BI10*EF!$H41*EF!$H59)*NtoN2O*kgtoGg,"ERROR"))</f>
        <v>2.3807047359589446</v>
      </c>
      <c r="AQ1104" s="93">
        <f>IF('Net zero activities &amp; levers'!$C$14="Off",('Activity data'!BJ10*EF!$H41*EF!$H59)*NtoN2O*kgtoGg,IF('Net zero activities &amp; levers'!$C$14="On",('Net zero Activity data'!BJ10*EF!$H41*EF!$H59)*NtoN2O*kgtoGg,"ERROR"))</f>
        <v>2.4638333593799318</v>
      </c>
      <c r="AR1104" s="93">
        <f>IF('Net zero activities &amp; levers'!$C$14="Off",('Activity data'!BK10*EF!$H41*EF!$H59)*NtoN2O*kgtoGg,IF('Net zero activities &amp; levers'!$C$14="On",('Net zero Activity data'!BK10*EF!$H41*EF!$H59)*NtoN2O*kgtoGg,"ERROR"))</f>
        <v>2.5504211420833234</v>
      </c>
      <c r="AS1104" s="93">
        <f>IF('Net zero activities &amp; levers'!$C$14="Off",('Activity data'!BL10*EF!$H41*EF!$H59)*NtoN2O*kgtoGg,IF('Net zero activities &amp; levers'!$C$14="On",('Net zero Activity data'!BL10*EF!$H41*EF!$H59)*NtoN2O*kgtoGg,"ERROR"))</f>
        <v>2.6384456728747945</v>
      </c>
      <c r="AT1104" s="93">
        <f>IF('Net zero activities &amp; levers'!$C$14="Off",('Activity data'!BM10*EF!$H41*EF!$H59)*NtoN2O*kgtoGg,IF('Net zero activities &amp; levers'!$C$14="On",('Net zero Activity data'!BM10*EF!$H41*EF!$H59)*NtoN2O*kgtoGg,"ERROR"))</f>
        <v>2.6648829599470334</v>
      </c>
      <c r="AU1104" s="93">
        <f>IF('Net zero activities &amp; levers'!$C$14="Off",('Activity data'!BN10*EF!$H41*EF!$H59)*NtoN2O*kgtoGg,IF('Net zero activities &amp; levers'!$C$14="On",('Net zero Activity data'!BN10*EF!$H41*EF!$H59)*NtoN2O*kgtoGg,"ERROR"))</f>
        <v>2.6817517543284377</v>
      </c>
      <c r="AV1104" s="93">
        <f>IF('Net zero activities &amp; levers'!$C$14="Off",('Activity data'!BO10*EF!$H41*EF!$H59)*NtoN2O*kgtoGg,IF('Net zero activities &amp; levers'!$C$14="On",('Net zero Activity data'!BO10*EF!$H41*EF!$H59)*NtoN2O*kgtoGg,"ERROR"))</f>
        <v>2.7014737973059932</v>
      </c>
      <c r="AW1104" s="93">
        <f>IF('Net zero activities &amp; levers'!$C$14="Off",('Activity data'!BP10*EF!$H41*EF!$H59)*NtoN2O*kgtoGg,IF('Net zero activities &amp; levers'!$C$14="On",('Net zero Activity data'!BP10*EF!$H41*EF!$H59)*NtoN2O*kgtoGg,"ERROR"))</f>
        <v>2.7182415962380375</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0.11955913069255579</v>
      </c>
      <c r="T1105" s="93">
        <f>IF('Net zero activities &amp; levers'!$C$14="Off",('Activity data'!AM11*EF!$H42*EF!$H60)*NtoN2O*kgtoGg,IF('Net zero activities &amp; levers'!$C$14="On",('Net zero Activity data'!AM11*EF!$H42*EF!$H60)*NtoN2O*kgtoGg,"ERROR"))</f>
        <v>0.11973941840498301</v>
      </c>
      <c r="U1105" s="93">
        <f>IF('Net zero activities &amp; levers'!$C$14="Off",('Activity data'!AN11*EF!$H42*EF!$H60)*NtoN2O*kgtoGg,IF('Net zero activities &amp; levers'!$C$14="On",('Net zero Activity data'!AN11*EF!$H42*EF!$H60)*NtoN2O*kgtoGg,"ERROR"))</f>
        <v>0.11994057985495052</v>
      </c>
      <c r="V1105" s="93">
        <f>IF('Net zero activities &amp; levers'!$C$14="Off",('Activity data'!AO11*EF!$H42*EF!$H60)*NtoN2O*kgtoGg,IF('Net zero activities &amp; levers'!$C$14="On",('Net zero Activity data'!AO11*EF!$H42*EF!$H60)*NtoN2O*kgtoGg,"ERROR"))</f>
        <v>0.12016726564666307</v>
      </c>
      <c r="W1105" s="93">
        <f>IF('Net zero activities &amp; levers'!$C$14="Off",('Activity data'!AP11*EF!$H42*EF!$H60)*NtoN2O*kgtoGg,IF('Net zero activities &amp; levers'!$C$14="On",('Net zero Activity data'!AP11*EF!$H42*EF!$H60)*NtoN2O*kgtoGg,"ERROR"))</f>
        <v>0.12042198351979162</v>
      </c>
      <c r="X1105" s="93">
        <f>IF('Net zero activities &amp; levers'!$C$14="Off",('Activity data'!AQ11*EF!$H42*EF!$H60)*NtoN2O*kgtoGg,IF('Net zero activities &amp; levers'!$C$14="On",('Net zero Activity data'!AQ11*EF!$H42*EF!$H60)*NtoN2O*kgtoGg,"ERROR"))</f>
        <v>0.12070387777028845</v>
      </c>
      <c r="Y1105" s="93">
        <f>IF('Net zero activities &amp; levers'!$C$14="Off",('Activity data'!AR11*EF!$H42*EF!$H60)*NtoN2O*kgtoGg,IF('Net zero activities &amp; levers'!$C$14="On",('Net zero Activity data'!AR11*EF!$H42*EF!$H60)*NtoN2O*kgtoGg,"ERROR"))</f>
        <v>0.12087757542614058</v>
      </c>
      <c r="Z1105" s="93">
        <f>IF('Net zero activities &amp; levers'!$C$14="Off",('Activity data'!AS11*EF!$H42*EF!$H60)*NtoN2O*kgtoGg,IF('Net zero activities &amp; levers'!$C$14="On",('Net zero Activity data'!AS11*EF!$H42*EF!$H60)*NtoN2O*kgtoGg,"ERROR"))</f>
        <v>0.12107397703438585</v>
      </c>
      <c r="AA1105" s="93">
        <f>IF('Net zero activities &amp; levers'!$C$14="Off",('Activity data'!AT11*EF!$H42*EF!$H60)*NtoN2O*kgtoGg,IF('Net zero activities &amp; levers'!$C$14="On",('Net zero Activity data'!AT11*EF!$H42*EF!$H60)*NtoN2O*kgtoGg,"ERROR"))</f>
        <v>0.12129003283511702</v>
      </c>
      <c r="AB1105" s="93">
        <f>IF('Net zero activities &amp; levers'!$C$14="Off",('Activity data'!AU11*EF!$H42*EF!$H60)*NtoN2O*kgtoGg,IF('Net zero activities &amp; levers'!$C$14="On",('Net zero Activity data'!AU11*EF!$H42*EF!$H60)*NtoN2O*kgtoGg,"ERROR"))</f>
        <v>0.12152672270419047</v>
      </c>
      <c r="AC1105" s="93">
        <f>IF('Net zero activities &amp; levers'!$C$14="Off",('Activity data'!AV11*EF!$H42*EF!$H60)*NtoN2O*kgtoGg,IF('Net zero activities &amp; levers'!$C$14="On",('Net zero Activity data'!AV11*EF!$H42*EF!$H60)*NtoN2O*kgtoGg,"ERROR"))</f>
        <v>0.12178147735269397</v>
      </c>
      <c r="AD1105" s="93">
        <f>IF('Net zero activities &amp; levers'!$C$14="Off",('Activity data'!AW11*EF!$H42*EF!$H60)*NtoN2O*kgtoGg,IF('Net zero activities &amp; levers'!$C$14="On",('Net zero Activity data'!AW11*EF!$H42*EF!$H60)*NtoN2O*kgtoGg,"ERROR"))</f>
        <v>0.12195058775686123</v>
      </c>
      <c r="AE1105" s="93">
        <f>IF('Net zero activities &amp; levers'!$C$14="Off",('Activity data'!AX11*EF!$H42*EF!$H60)*NtoN2O*kgtoGg,IF('Net zero activities &amp; levers'!$C$14="On",('Net zero Activity data'!AX11*EF!$H42*EF!$H60)*NtoN2O*kgtoGg,"ERROR"))</f>
        <v>0.12213687066039443</v>
      </c>
      <c r="AF1105" s="93">
        <f>IF('Net zero activities &amp; levers'!$C$14="Off",('Activity data'!AY11*EF!$H42*EF!$H60)*NtoN2O*kgtoGg,IF('Net zero activities &amp; levers'!$C$14="On",('Net zero Activity data'!AY11*EF!$H42*EF!$H60)*NtoN2O*kgtoGg,"ERROR"))</f>
        <v>0.12233952591185901</v>
      </c>
      <c r="AG1105" s="93">
        <f>IF('Net zero activities &amp; levers'!$C$14="Off",('Activity data'!AZ11*EF!$H42*EF!$H60)*NtoN2O*kgtoGg,IF('Net zero activities &amp; levers'!$C$14="On",('Net zero Activity data'!AZ11*EF!$H42*EF!$H60)*NtoN2O*kgtoGg,"ERROR"))</f>
        <v>0.12256053300791123</v>
      </c>
      <c r="AH1105" s="93">
        <f>IF('Net zero activities &amp; levers'!$C$14="Off",('Activity data'!BA11*EF!$H42*EF!$H60)*NtoN2O*kgtoGg,IF('Net zero activities &amp; levers'!$C$14="On",('Net zero Activity data'!BA11*EF!$H42*EF!$H60)*NtoN2O*kgtoGg,"ERROR"))</f>
        <v>0.12279361173885509</v>
      </c>
      <c r="AI1105" s="93">
        <f>IF('Net zero activities &amp; levers'!$C$14="Off",('Activity data'!BB11*EF!$H42*EF!$H60)*NtoN2O*kgtoGg,IF('Net zero activities &amp; levers'!$C$14="On",('Net zero Activity data'!BB11*EF!$H42*EF!$H60)*NtoN2O*kgtoGg,"ERROR"))</f>
        <v>0.12294098870029307</v>
      </c>
      <c r="AJ1105" s="93">
        <f>IF('Net zero activities &amp; levers'!$C$14="Off",('Activity data'!BC11*EF!$H42*EF!$H60)*NtoN2O*kgtoGg,IF('Net zero activities &amp; levers'!$C$14="On",('Net zero Activity data'!BC11*EF!$H42*EF!$H60)*NtoN2O*kgtoGg,"ERROR"))</f>
        <v>0.12310341240560993</v>
      </c>
      <c r="AK1105" s="93">
        <f>IF('Net zero activities &amp; levers'!$C$14="Off",('Activity data'!BD11*EF!$H42*EF!$H60)*NtoN2O*kgtoGg,IF('Net zero activities &amp; levers'!$C$14="On",('Net zero Activity data'!BD11*EF!$H42*EF!$H60)*NtoN2O*kgtoGg,"ERROR"))</f>
        <v>0.12327515991291509</v>
      </c>
      <c r="AL1105" s="93">
        <f>IF('Net zero activities &amp; levers'!$C$14="Off",('Activity data'!BE11*EF!$H42*EF!$H60)*NtoN2O*kgtoGg,IF('Net zero activities &amp; levers'!$C$14="On",('Net zero Activity data'!BE11*EF!$H42*EF!$H60)*NtoN2O*kgtoGg,"ERROR"))</f>
        <v>0.12345844068229324</v>
      </c>
      <c r="AM1105" s="93">
        <f>IF('Net zero activities &amp; levers'!$C$14="Off",('Activity data'!BF11*EF!$H42*EF!$H60)*NtoN2O*kgtoGg,IF('Net zero activities &amp; levers'!$C$14="On",('Net zero Activity data'!BF11*EF!$H42*EF!$H60)*NtoN2O*kgtoGg,"ERROR"))</f>
        <v>0.12365295972209839</v>
      </c>
      <c r="AN1105" s="93">
        <f>IF('Net zero activities &amp; levers'!$C$14="Off",('Activity data'!BG11*EF!$H42*EF!$H60)*NtoN2O*kgtoGg,IF('Net zero activities &amp; levers'!$C$14="On",('Net zero Activity data'!BG11*EF!$H42*EF!$H60)*NtoN2O*kgtoGg,"ERROR"))</f>
        <v>0.12376567950710692</v>
      </c>
      <c r="AO1105" s="93">
        <f>IF('Net zero activities &amp; levers'!$C$14="Off",('Activity data'!BH11*EF!$H42*EF!$H60)*NtoN2O*kgtoGg,IF('Net zero activities &amp; levers'!$C$14="On",('Net zero Activity data'!BH11*EF!$H42*EF!$H60)*NtoN2O*kgtoGg,"ERROR"))</f>
        <v>0.12388627444196276</v>
      </c>
      <c r="AP1105" s="93">
        <f>IF('Net zero activities &amp; levers'!$C$14="Off",('Activity data'!BI11*EF!$H42*EF!$H60)*NtoN2O*kgtoGg,IF('Net zero activities &amp; levers'!$C$14="On",('Net zero Activity data'!BI11*EF!$H42*EF!$H60)*NtoN2O*kgtoGg,"ERROR"))</f>
        <v>0.12401713387366396</v>
      </c>
      <c r="AQ1105" s="93">
        <f>IF('Net zero activities &amp; levers'!$C$14="Off",('Activity data'!BJ11*EF!$H42*EF!$H60)*NtoN2O*kgtoGg,IF('Net zero activities &amp; levers'!$C$14="On",('Net zero Activity data'!BJ11*EF!$H42*EF!$H60)*NtoN2O*kgtoGg,"ERROR"))</f>
        <v>0.12415809337715869</v>
      </c>
      <c r="AR1105" s="93">
        <f>IF('Net zero activities &amp; levers'!$C$14="Off",('Activity data'!BK11*EF!$H42*EF!$H60)*NtoN2O*kgtoGg,IF('Net zero activities &amp; levers'!$C$14="On",('Net zero Activity data'!BK11*EF!$H42*EF!$H60)*NtoN2O*kgtoGg,"ERROR"))</f>
        <v>0.12430901585583344</v>
      </c>
      <c r="AS1105" s="93">
        <f>IF('Net zero activities &amp; levers'!$C$14="Off",('Activity data'!BL11*EF!$H42*EF!$H60)*NtoN2O*kgtoGg,IF('Net zero activities &amp; levers'!$C$14="On",('Net zero Activity data'!BL11*EF!$H42*EF!$H60)*NtoN2O*kgtoGg,"ERROR"))</f>
        <v>0.12437332095284816</v>
      </c>
      <c r="AT1105" s="93">
        <f>IF('Net zero activities &amp; levers'!$C$14="Off",('Activity data'!BM11*EF!$H42*EF!$H60)*NtoN2O*kgtoGg,IF('Net zero activities &amp; levers'!$C$14="On",('Net zero Activity data'!BM11*EF!$H42*EF!$H60)*NtoN2O*kgtoGg,"ERROR"))</f>
        <v>0.12441331476739831</v>
      </c>
      <c r="AU1105" s="93">
        <f>IF('Net zero activities &amp; levers'!$C$14="Off",('Activity data'!BN11*EF!$H42*EF!$H60)*NtoN2O*kgtoGg,IF('Net zero activities &amp; levers'!$C$14="On",('Net zero Activity data'!BN11*EF!$H42*EF!$H60)*NtoN2O*kgtoGg,"ERROR"))</f>
        <v>0.12445582230742055</v>
      </c>
      <c r="AV1105" s="93">
        <f>IF('Net zero activities &amp; levers'!$C$14="Off",('Activity data'!BO11*EF!$H42*EF!$H60)*NtoN2O*kgtoGg,IF('Net zero activities &amp; levers'!$C$14="On",('Net zero Activity data'!BO11*EF!$H42*EF!$H60)*NtoN2O*kgtoGg,"ERROR"))</f>
        <v>0.12450696998275416</v>
      </c>
      <c r="AW1105" s="93">
        <f>IF('Net zero activities &amp; levers'!$C$14="Off",('Activity data'!BP11*EF!$H42*EF!$H60)*NtoN2O*kgtoGg,IF('Net zero activities &amp; levers'!$C$14="On",('Net zero Activity data'!BP11*EF!$H42*EF!$H60)*NtoN2O*kgtoGg,"ERROR"))</f>
        <v>0.12456359303532369</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6.3933222123559591E-2</v>
      </c>
      <c r="T1106" s="93">
        <f>IF('Net zero activities &amp; levers'!$C$14="Off",('Activity data'!AM12*EF!$H43*EF!$H61)*NtoN2O*kgtoGg,IF('Net zero activities &amp; levers'!$C$14="On",('Net zero Activity data'!AM12*EF!$H43*EF!$H61)*NtoN2O*kgtoGg,"ERROR"))</f>
        <v>6.4029629435138319E-2</v>
      </c>
      <c r="U1106" s="93">
        <f>IF('Net zero activities &amp; levers'!$C$14="Off",('Activity data'!AN12*EF!$H43*EF!$H61)*NtoN2O*kgtoGg,IF('Net zero activities &amp; levers'!$C$14="On",('Net zero Activity data'!AN12*EF!$H43*EF!$H61)*NtoN2O*kgtoGg,"ERROR"))</f>
        <v>6.4137198799259443E-2</v>
      </c>
      <c r="V1106" s="93">
        <f>IF('Net zero activities &amp; levers'!$C$14="Off",('Activity data'!AO12*EF!$H43*EF!$H61)*NtoN2O*kgtoGg,IF('Net zero activities &amp; levers'!$C$14="On",('Net zero Activity data'!AO12*EF!$H43*EF!$H61)*NtoN2O*kgtoGg,"ERROR"))</f>
        <v>6.4258417086728248E-2</v>
      </c>
      <c r="W1106" s="93">
        <f>IF('Net zero activities &amp; levers'!$C$14="Off",('Activity data'!AP12*EF!$H43*EF!$H61)*NtoN2O*kgtoGg,IF('Net zero activities &amp; levers'!$C$14="On",('Net zero Activity data'!AP12*EF!$H43*EF!$H61)*NtoN2O*kgtoGg,"ERROR"))</f>
        <v>6.4394625289876231E-2</v>
      </c>
      <c r="X1106" s="93">
        <f>IF('Net zero activities &amp; levers'!$C$14="Off",('Activity data'!AQ12*EF!$H43*EF!$H61)*NtoN2O*kgtoGg,IF('Net zero activities &amp; levers'!$C$14="On",('Net zero Activity data'!AQ12*EF!$H43*EF!$H61)*NtoN2O*kgtoGg,"ERROR"))</f>
        <v>6.4545365828285753E-2</v>
      </c>
      <c r="Y1106" s="93">
        <f>IF('Net zero activities &amp; levers'!$C$14="Off",('Activity data'!AR12*EF!$H43*EF!$H61)*NtoN2O*kgtoGg,IF('Net zero activities &amp; levers'!$C$14="On",('Net zero Activity data'!AR12*EF!$H43*EF!$H61)*NtoN2O*kgtoGg,"ERROR"))</f>
        <v>6.4638249163499126E-2</v>
      </c>
      <c r="Z1106" s="93">
        <f>IF('Net zero activities &amp; levers'!$C$14="Off",('Activity data'!AS12*EF!$H43*EF!$H61)*NtoN2O*kgtoGg,IF('Net zero activities &amp; levers'!$C$14="On",('Net zero Activity data'!AS12*EF!$H43*EF!$H61)*NtoN2O*kgtoGg,"ERROR"))</f>
        <v>6.4743273242987093E-2</v>
      </c>
      <c r="AA1106" s="93">
        <f>IF('Net zero activities &amp; levers'!$C$14="Off",('Activity data'!AT12*EF!$H43*EF!$H61)*NtoN2O*kgtoGg,IF('Net zero activities &amp; levers'!$C$14="On",('Net zero Activity data'!AT12*EF!$H43*EF!$H61)*NtoN2O*kgtoGg,"ERROR"))</f>
        <v>6.485880723373473E-2</v>
      </c>
      <c r="AB1106" s="93">
        <f>IF('Net zero activities &amp; levers'!$C$14="Off",('Activity data'!AU12*EF!$H43*EF!$H61)*NtoN2O*kgtoGg,IF('Net zero activities &amp; levers'!$C$14="On",('Net zero Activity data'!AU12*EF!$H43*EF!$H61)*NtoN2O*kgtoGg,"ERROR"))</f>
        <v>6.4985375115971855E-2</v>
      </c>
      <c r="AC1106" s="93">
        <f>IF('Net zero activities &amp; levers'!$C$14="Off",('Activity data'!AV12*EF!$H43*EF!$H61)*NtoN2O*kgtoGg,IF('Net zero activities &amp; levers'!$C$14="On",('Net zero Activity data'!AV12*EF!$H43*EF!$H61)*NtoN2O*kgtoGg,"ERROR"))</f>
        <v>6.5121602984436935E-2</v>
      </c>
      <c r="AD1106" s="93">
        <f>IF('Net zero activities &amp; levers'!$C$14="Off",('Activity data'!AW12*EF!$H43*EF!$H61)*NtoN2O*kgtoGg,IF('Net zero activities &amp; levers'!$C$14="On",('Net zero Activity data'!AW12*EF!$H43*EF!$H61)*NtoN2O*kgtoGg,"ERROR"))</f>
        <v>6.5212033326062888E-2</v>
      </c>
      <c r="AE1106" s="93">
        <f>IF('Net zero activities &amp; levers'!$C$14="Off",('Activity data'!AX12*EF!$H43*EF!$H61)*NtoN2O*kgtoGg,IF('Net zero activities &amp; levers'!$C$14="On",('Net zero Activity data'!AX12*EF!$H43*EF!$H61)*NtoN2O*kgtoGg,"ERROR"))</f>
        <v>6.5311646514787353E-2</v>
      </c>
      <c r="AF1106" s="93">
        <f>IF('Net zero activities &amp; levers'!$C$14="Off",('Activity data'!AY12*EF!$H43*EF!$H61)*NtoN2O*kgtoGg,IF('Net zero activities &amp; levers'!$C$14="On",('Net zero Activity data'!AY12*EF!$H43*EF!$H61)*NtoN2O*kgtoGg,"ERROR"))</f>
        <v>6.5420014676477206E-2</v>
      </c>
      <c r="AG1106" s="93">
        <f>IF('Net zero activities &amp; levers'!$C$14="Off",('Activity data'!AZ12*EF!$H43*EF!$H61)*NtoN2O*kgtoGg,IF('Net zero activities &amp; levers'!$C$14="On",('Net zero Activity data'!AZ12*EF!$H43*EF!$H61)*NtoN2O*kgtoGg,"ERROR"))</f>
        <v>6.5538196330031773E-2</v>
      </c>
      <c r="AH1106" s="93">
        <f>IF('Net zero activities &amp; levers'!$C$14="Off",('Activity data'!BA12*EF!$H43*EF!$H61)*NtoN2O*kgtoGg,IF('Net zero activities &amp; levers'!$C$14="On",('Net zero Activity data'!BA12*EF!$H43*EF!$H61)*NtoN2O*kgtoGg,"ERROR"))</f>
        <v>6.5662833187052988E-2</v>
      </c>
      <c r="AI1106" s="93">
        <f>IF('Net zero activities &amp; levers'!$C$14="Off",('Activity data'!BB12*EF!$H43*EF!$H61)*NtoN2O*kgtoGg,IF('Net zero activities &amp; levers'!$C$14="On",('Net zero Activity data'!BB12*EF!$H43*EF!$H61)*NtoN2O*kgtoGg,"ERROR"))</f>
        <v>6.574164175614286E-2</v>
      </c>
      <c r="AJ1106" s="93">
        <f>IF('Net zero activities &amp; levers'!$C$14="Off",('Activity data'!BC12*EF!$H43*EF!$H61)*NtoN2O*kgtoGg,IF('Net zero activities &amp; levers'!$C$14="On",('Net zero Activity data'!BC12*EF!$H43*EF!$H61)*NtoN2O*kgtoGg,"ERROR"))</f>
        <v>6.5828496442773679E-2</v>
      </c>
      <c r="AK1106" s="93">
        <f>IF('Net zero activities &amp; levers'!$C$14="Off",('Activity data'!BD12*EF!$H43*EF!$H61)*NtoN2O*kgtoGg,IF('Net zero activities &amp; levers'!$C$14="On",('Net zero Activity data'!BD12*EF!$H43*EF!$H61)*NtoN2O*kgtoGg,"ERROR"))</f>
        <v>6.5920336952738107E-2</v>
      </c>
      <c r="AL1106" s="93">
        <f>IF('Net zero activities &amp; levers'!$C$14="Off",('Activity data'!BE12*EF!$H43*EF!$H61)*NtoN2O*kgtoGg,IF('Net zero activities &amp; levers'!$C$14="On",('Net zero Activity data'!BE12*EF!$H43*EF!$H61)*NtoN2O*kgtoGg,"ERROR"))</f>
        <v>6.6018344775911092E-2</v>
      </c>
      <c r="AM1106" s="93">
        <f>IF('Net zero activities &amp; levers'!$C$14="Off",('Activity data'!BF12*EF!$H43*EF!$H61)*NtoN2O*kgtoGg,IF('Net zero activities &amp; levers'!$C$14="On",('Net zero Activity data'!BF12*EF!$H43*EF!$H61)*NtoN2O*kgtoGg,"ERROR"))</f>
        <v>6.6122362168034007E-2</v>
      </c>
      <c r="AN1106" s="93">
        <f>IF('Net zero activities &amp; levers'!$C$14="Off",('Activity data'!BG12*EF!$H43*EF!$H61)*NtoN2O*kgtoGg,IF('Net zero activities &amp; levers'!$C$14="On",('Net zero Activity data'!BG12*EF!$H43*EF!$H61)*NtoN2O*kgtoGg,"ERROR"))</f>
        <v>6.6182638108574263E-2</v>
      </c>
      <c r="AO1106" s="93">
        <f>IF('Net zero activities &amp; levers'!$C$14="Off",('Activity data'!BH12*EF!$H43*EF!$H61)*NtoN2O*kgtoGg,IF('Net zero activities &amp; levers'!$C$14="On",('Net zero Activity data'!BH12*EF!$H43*EF!$H61)*NtoN2O*kgtoGg,"ERROR"))</f>
        <v>6.6247125218111227E-2</v>
      </c>
      <c r="AP1106" s="93">
        <f>IF('Net zero activities &amp; levers'!$C$14="Off",('Activity data'!BI12*EF!$H43*EF!$H61)*NtoN2O*kgtoGg,IF('Net zero activities &amp; levers'!$C$14="On",('Net zero Activity data'!BI12*EF!$H43*EF!$H61)*NtoN2O*kgtoGg,"ERROR"))</f>
        <v>6.6317101179507523E-2</v>
      </c>
      <c r="AQ1106" s="93">
        <f>IF('Net zero activities &amp; levers'!$C$14="Off",('Activity data'!BJ12*EF!$H43*EF!$H61)*NtoN2O*kgtoGg,IF('Net zero activities &amp; levers'!$C$14="On",('Net zero Activity data'!BJ12*EF!$H43*EF!$H61)*NtoN2O*kgtoGg,"ERROR"))</f>
        <v>6.63924780678736E-2</v>
      </c>
      <c r="AR1106" s="93">
        <f>IF('Net zero activities &amp; levers'!$C$14="Off",('Activity data'!BK12*EF!$H43*EF!$H61)*NtoN2O*kgtoGg,IF('Net zero activities &amp; levers'!$C$14="On",('Net zero Activity data'!BK12*EF!$H43*EF!$H61)*NtoN2O*kgtoGg,"ERROR"))</f>
        <v>6.6473182571968409E-2</v>
      </c>
      <c r="AS1106" s="93">
        <f>IF('Net zero activities &amp; levers'!$C$14="Off",('Activity data'!BL12*EF!$H43*EF!$H61)*NtoN2O*kgtoGg,IF('Net zero activities &amp; levers'!$C$14="On",('Net zero Activity data'!BL12*EF!$H43*EF!$H61)*NtoN2O*kgtoGg,"ERROR"))</f>
        <v>6.6507569172366915E-2</v>
      </c>
      <c r="AT1106" s="93">
        <f>IF('Net zero activities &amp; levers'!$C$14="Off",('Activity data'!BM12*EF!$H43*EF!$H61)*NtoN2O*kgtoGg,IF('Net zero activities &amp; levers'!$C$14="On",('Net zero Activity data'!BM12*EF!$H43*EF!$H61)*NtoN2O*kgtoGg,"ERROR"))</f>
        <v>6.6528955522488345E-2</v>
      </c>
      <c r="AU1106" s="93">
        <f>IF('Net zero activities &amp; levers'!$C$14="Off",('Activity data'!BN12*EF!$H43*EF!$H61)*NtoN2O*kgtoGg,IF('Net zero activities &amp; levers'!$C$14="On",('Net zero Activity data'!BN12*EF!$H43*EF!$H61)*NtoN2O*kgtoGg,"ERROR"))</f>
        <v>6.655168606579713E-2</v>
      </c>
      <c r="AV1106" s="93">
        <f>IF('Net zero activities &amp; levers'!$C$14="Off",('Activity data'!BO12*EF!$H43*EF!$H61)*NtoN2O*kgtoGg,IF('Net zero activities &amp; levers'!$C$14="On",('Net zero Activity data'!BO12*EF!$H43*EF!$H61)*NtoN2O*kgtoGg,"ERROR"))</f>
        <v>6.6579036847533885E-2</v>
      </c>
      <c r="AW1106" s="93">
        <f>IF('Net zero activities &amp; levers'!$C$14="Off",('Activity data'!BP12*EF!$H43*EF!$H61)*NtoN2O*kgtoGg,IF('Net zero activities &amp; levers'!$C$14="On",('Net zero Activity data'!BP12*EF!$H43*EF!$H61)*NtoN2O*kgtoGg,"ERROR"))</f>
        <v>6.6609315540397174E-2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1.5080367323362537E-2</v>
      </c>
      <c r="T1107" s="93">
        <f>IF('Net zero activities &amp; levers'!$C$14="Off",('Activity data'!AM13*EF!$H44*EF!$H62)*NtoN2O*kgtoGg,IF('Net zero activities &amp; levers'!$C$14="On",('Net zero Activity data'!AM13*EF!$H44*EF!$H62)*NtoN2O*kgtoGg,"ERROR"))</f>
        <v>1.5123838819510993E-2</v>
      </c>
      <c r="U1107" s="93">
        <f>IF('Net zero activities &amp; levers'!$C$14="Off",('Activity data'!AN13*EF!$H44*EF!$H62)*NtoN2O*kgtoGg,IF('Net zero activities &amp; levers'!$C$14="On",('Net zero Activity data'!AN13*EF!$H44*EF!$H62)*NtoN2O*kgtoGg,"ERROR"))</f>
        <v>1.5170049830034902E-2</v>
      </c>
      <c r="V1107" s="93">
        <f>IF('Net zero activities &amp; levers'!$C$14="Off",('Activity data'!AO13*EF!$H44*EF!$H62)*NtoN2O*kgtoGg,IF('Net zero activities &amp; levers'!$C$14="On",('Net zero Activity data'!AO13*EF!$H44*EF!$H62)*NtoN2O*kgtoGg,"ERROR"))</f>
        <v>1.5219961493898721E-2</v>
      </c>
      <c r="W1107" s="93">
        <f>IF('Net zero activities &amp; levers'!$C$14="Off",('Activity data'!AP13*EF!$H44*EF!$H62)*NtoN2O*kgtoGg,IF('Net zero activities &amp; levers'!$C$14="On",('Net zero Activity data'!AP13*EF!$H44*EF!$H62)*NtoN2O*kgtoGg,"ERROR"))</f>
        <v>1.5274108685499497E-2</v>
      </c>
      <c r="X1107" s="93">
        <f>IF('Net zero activities &amp; levers'!$C$14="Off",('Activity data'!AQ13*EF!$H44*EF!$H62)*NtoN2O*kgtoGg,IF('Net zero activities &amp; levers'!$C$14="On",('Net zero Activity data'!AQ13*EF!$H44*EF!$H62)*NtoN2O*kgtoGg,"ERROR"))</f>
        <v>1.5332376079902751E-2</v>
      </c>
      <c r="Y1107" s="93">
        <f>IF('Net zero activities &amp; levers'!$C$14="Off",('Activity data'!AR13*EF!$H44*EF!$H62)*NtoN2O*kgtoGg,IF('Net zero activities &amp; levers'!$C$14="On",('Net zero Activity data'!AR13*EF!$H44*EF!$H62)*NtoN2O*kgtoGg,"ERROR"))</f>
        <v>1.536924004653889E-2</v>
      </c>
      <c r="Z1107" s="93">
        <f>IF('Net zero activities &amp; levers'!$C$14="Off",('Activity data'!AS13*EF!$H44*EF!$H62)*NtoN2O*kgtoGg,IF('Net zero activities &amp; levers'!$C$14="On",('Net zero Activity data'!AS13*EF!$H44*EF!$H62)*NtoN2O*kgtoGg,"ERROR"))</f>
        <v>1.5409570270530986E-2</v>
      </c>
      <c r="AA1107" s="93">
        <f>IF('Net zero activities &amp; levers'!$C$14="Off",('Activity data'!AT13*EF!$H44*EF!$H62)*NtoN2O*kgtoGg,IF('Net zero activities &amp; levers'!$C$14="On",('Net zero Activity data'!AT13*EF!$H44*EF!$H62)*NtoN2O*kgtoGg,"ERROR"))</f>
        <v>1.5452823237132972E-2</v>
      </c>
      <c r="AB1107" s="93">
        <f>IF('Net zero activities &amp; levers'!$C$14="Off",('Activity data'!AU13*EF!$H44*EF!$H62)*NtoN2O*kgtoGg,IF('Net zero activities &amp; levers'!$C$14="On",('Net zero Activity data'!AU13*EF!$H44*EF!$H62)*NtoN2O*kgtoGg,"ERROR"))</f>
        <v>1.5499211652880674E-2</v>
      </c>
      <c r="AC1107" s="93">
        <f>IF('Net zero activities &amp; levers'!$C$14="Off",('Activity data'!AV13*EF!$H44*EF!$H62)*NtoN2O*kgtoGg,IF('Net zero activities &amp; levers'!$C$14="On",('Net zero Activity data'!AV13*EF!$H44*EF!$H62)*NtoN2O*kgtoGg,"ERROR"))</f>
        <v>1.5548278087973853E-2</v>
      </c>
      <c r="AD1107" s="93">
        <f>IF('Net zero activities &amp; levers'!$C$14="Off",('Activity data'!AW13*EF!$H44*EF!$H62)*NtoN2O*kgtoGg,IF('Net zero activities &amp; levers'!$C$14="On",('Net zero Activity data'!AW13*EF!$H44*EF!$H62)*NtoN2O*kgtoGg,"ERROR"))</f>
        <v>1.558067131302816E-2</v>
      </c>
      <c r="AE1107" s="93">
        <f>IF('Net zero activities &amp; levers'!$C$14="Off",('Activity data'!AX13*EF!$H44*EF!$H62)*NtoN2O*kgtoGg,IF('Net zero activities &amp; levers'!$C$14="On",('Net zero Activity data'!AX13*EF!$H44*EF!$H62)*NtoN2O*kgtoGg,"ERROR"))</f>
        <v>1.561569776374796E-2</v>
      </c>
      <c r="AF1107" s="93">
        <f>IF('Net zero activities &amp; levers'!$C$14="Off",('Activity data'!AY13*EF!$H44*EF!$H62)*NtoN2O*kgtoGg,IF('Net zero activities &amp; levers'!$C$14="On",('Net zero Activity data'!AY13*EF!$H44*EF!$H62)*NtoN2O*kgtoGg,"ERROR"))</f>
        <v>1.5653224182866892E-2</v>
      </c>
      <c r="AG1107" s="93">
        <f>IF('Net zero activities &amp; levers'!$C$14="Off",('Activity data'!AZ13*EF!$H44*EF!$H62)*NtoN2O*kgtoGg,IF('Net zero activities &amp; levers'!$C$14="On",('Net zero Activity data'!AZ13*EF!$H44*EF!$H62)*NtoN2O*kgtoGg,"ERROR"))</f>
        <v>1.5693632298026883E-2</v>
      </c>
      <c r="AH1107" s="93">
        <f>IF('Net zero activities &amp; levers'!$C$14="Off",('Activity data'!BA13*EF!$H44*EF!$H62)*NtoN2O*kgtoGg,IF('Net zero activities &amp; levers'!$C$14="On",('Net zero Activity data'!BA13*EF!$H44*EF!$H62)*NtoN2O*kgtoGg,"ERROR"))</f>
        <v>1.5735768081589552E-2</v>
      </c>
      <c r="AI1107" s="93">
        <f>IF('Net zero activities &amp; levers'!$C$14="Off",('Activity data'!BB13*EF!$H44*EF!$H62)*NtoN2O*kgtoGg,IF('Net zero activities &amp; levers'!$C$14="On",('Net zero Activity data'!BB13*EF!$H44*EF!$H62)*NtoN2O*kgtoGg,"ERROR"))</f>
        <v>1.5761559878357256E-2</v>
      </c>
      <c r="AJ1107" s="93">
        <f>IF('Net zero activities &amp; levers'!$C$14="Off",('Activity data'!BC13*EF!$H44*EF!$H62)*NtoN2O*kgtoGg,IF('Net zero activities &amp; levers'!$C$14="On",('Net zero Activity data'!BC13*EF!$H44*EF!$H62)*NtoN2O*kgtoGg,"ERROR"))</f>
        <v>1.5789724166363976E-2</v>
      </c>
      <c r="AK1107" s="93">
        <f>IF('Net zero activities &amp; levers'!$C$14="Off",('Activity data'!BD13*EF!$H44*EF!$H62)*NtoN2O*kgtoGg,IF('Net zero activities &amp; levers'!$C$14="On",('Net zero Activity data'!BD13*EF!$H44*EF!$H62)*NtoN2O*kgtoGg,"ERROR"))</f>
        <v>1.5819212875110809E-2</v>
      </c>
      <c r="AL1107" s="93">
        <f>IF('Net zero activities &amp; levers'!$C$14="Off",('Activity data'!BE13*EF!$H44*EF!$H62)*NtoN2O*kgtoGg,IF('Net zero activities &amp; levers'!$C$14="On",('Net zero Activity data'!BE13*EF!$H44*EF!$H62)*NtoN2O*kgtoGg,"ERROR"))</f>
        <v>1.585044363792891E-2</v>
      </c>
      <c r="AM1107" s="93">
        <f>IF('Net zero activities &amp; levers'!$C$14="Off",('Activity data'!BF13*EF!$H44*EF!$H62)*NtoN2O*kgtoGg,IF('Net zero activities &amp; levers'!$C$14="On",('Net zero Activity data'!BF13*EF!$H44*EF!$H62)*NtoN2O*kgtoGg,"ERROR"))</f>
        <v>1.5883370010953166E-2</v>
      </c>
      <c r="AN1107" s="93">
        <f>IF('Net zero activities &amp; levers'!$C$14="Off",('Activity data'!BG13*EF!$H44*EF!$H62)*NtoN2O*kgtoGg,IF('Net zero activities &amp; levers'!$C$14="On",('Net zero Activity data'!BG13*EF!$H44*EF!$H62)*NtoN2O*kgtoGg,"ERROR"))</f>
        <v>1.5900944393878996E-2</v>
      </c>
      <c r="AO1107" s="93">
        <f>IF('Net zero activities &amp; levers'!$C$14="Off",('Activity data'!BH13*EF!$H44*EF!$H62)*NtoN2O*kgtoGg,IF('Net zero activities &amp; levers'!$C$14="On",('Net zero Activity data'!BH13*EF!$H44*EF!$H62)*NtoN2O*kgtoGg,"ERROR"))</f>
        <v>1.5919671300837566E-2</v>
      </c>
      <c r="AP1107" s="93">
        <f>IF('Net zero activities &amp; levers'!$C$14="Off",('Activity data'!BI13*EF!$H44*EF!$H62)*NtoN2O*kgtoGg,IF('Net zero activities &amp; levers'!$C$14="On",('Net zero Activity data'!BI13*EF!$H44*EF!$H62)*NtoN2O*kgtoGg,"ERROR"))</f>
        <v>1.5939994159428213E-2</v>
      </c>
      <c r="AQ1107" s="93">
        <f>IF('Net zero activities &amp; levers'!$C$14="Off",('Activity data'!BJ13*EF!$H44*EF!$H62)*NtoN2O*kgtoGg,IF('Net zero activities &amp; levers'!$C$14="On",('Net zero Activity data'!BJ13*EF!$H44*EF!$H62)*NtoN2O*kgtoGg,"ERROR"))</f>
        <v>1.5961886914365574E-2</v>
      </c>
      <c r="AR1107" s="93">
        <f>IF('Net zero activities &amp; levers'!$C$14="Off",('Activity data'!BK13*EF!$H44*EF!$H62)*NtoN2O*kgtoGg,IF('Net zero activities &amp; levers'!$C$14="On",('Net zero Activity data'!BK13*EF!$H44*EF!$H62)*NtoN2O*kgtoGg,"ERROR"))</f>
        <v>1.5985328024654182E-2</v>
      </c>
      <c r="AS1107" s="93">
        <f>IF('Net zero activities &amp; levers'!$C$14="Off",('Activity data'!BL13*EF!$H44*EF!$H62)*NtoN2O*kgtoGg,IF('Net zero activities &amp; levers'!$C$14="On",('Net zero Activity data'!BL13*EF!$H44*EF!$H62)*NtoN2O*kgtoGg,"ERROR"))</f>
        <v>1.5992766162683681E-2</v>
      </c>
      <c r="AT1107" s="93">
        <f>IF('Net zero activities &amp; levers'!$C$14="Off",('Activity data'!BM13*EF!$H44*EF!$H62)*NtoN2O*kgtoGg,IF('Net zero activities &amp; levers'!$C$14="On",('Net zero Activity data'!BM13*EF!$H44*EF!$H62)*NtoN2O*kgtoGg,"ERROR"))</f>
        <v>1.5995595922711735E-2</v>
      </c>
      <c r="AU1107" s="93">
        <f>IF('Net zero activities &amp; levers'!$C$14="Off",('Activity data'!BN13*EF!$H44*EF!$H62)*NtoN2O*kgtoGg,IF('Net zero activities &amp; levers'!$C$14="On",('Net zero Activity data'!BN13*EF!$H44*EF!$H62)*NtoN2O*kgtoGg,"ERROR"))</f>
        <v>1.5998708024840207E-2</v>
      </c>
      <c r="AV1107" s="93">
        <f>IF('Net zero activities &amp; levers'!$C$14="Off",('Activity data'!BO13*EF!$H44*EF!$H62)*NtoN2O*kgtoGg,IF('Net zero activities &amp; levers'!$C$14="On",('Net zero Activity data'!BO13*EF!$H44*EF!$H62)*NtoN2O*kgtoGg,"ERROR"))</f>
        <v>1.6003217033671621E-2</v>
      </c>
      <c r="AW1107" s="93">
        <f>IF('Net zero activities &amp; levers'!$C$14="Off",('Activity data'!BP13*EF!$H44*EF!$H62)*NtoN2O*kgtoGg,IF('Net zero activities &amp; levers'!$C$14="On",('Net zero Activity data'!BP13*EF!$H44*EF!$H62)*NtoN2O*kgtoGg,"ERROR"))</f>
        <v>1.6008552090086375E-2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0.11955544152752927</v>
      </c>
      <c r="T1108" s="93">
        <f>IF('Net zero activities &amp; levers'!$C$14="Off",('Activity data'!AM14*EF!$H45*EF!$H63)*NtoN2O*kgtoGg,IF('Net zero activities &amp; levers'!$C$14="On",('Net zero Activity data'!AM14*EF!$H45*EF!$H63)*NtoN2O*kgtoGg,"ERROR"))</f>
        <v>0.11990007861788972</v>
      </c>
      <c r="U1108" s="93">
        <f>IF('Net zero activities &amp; levers'!$C$14="Off",('Activity data'!AN14*EF!$H45*EF!$H63)*NtoN2O*kgtoGg,IF('Net zero activities &amp; levers'!$C$14="On",('Net zero Activity data'!AN14*EF!$H45*EF!$H63)*NtoN2O*kgtoGg,"ERROR"))</f>
        <v>0.12026643426746732</v>
      </c>
      <c r="V1108" s="93">
        <f>IF('Net zero activities &amp; levers'!$C$14="Off",('Activity data'!AO14*EF!$H45*EF!$H63)*NtoN2O*kgtoGg,IF('Net zero activities &amp; levers'!$C$14="On",('Net zero Activity data'!AO14*EF!$H45*EF!$H63)*NtoN2O*kgtoGg,"ERROR"))</f>
        <v>0.12066212827694729</v>
      </c>
      <c r="W1108" s="93">
        <f>IF('Net zero activities &amp; levers'!$C$14="Off",('Activity data'!AP14*EF!$H45*EF!$H63)*NtoN2O*kgtoGg,IF('Net zero activities &amp; levers'!$C$14="On",('Net zero Activity data'!AP14*EF!$H45*EF!$H63)*NtoN2O*kgtoGg,"ERROR"))</f>
        <v>0.12109140106987706</v>
      </c>
      <c r="X1108" s="93">
        <f>IF('Net zero activities &amp; levers'!$C$14="Off",('Activity data'!AQ14*EF!$H45*EF!$H63)*NtoN2O*kgtoGg,IF('Net zero activities &amp; levers'!$C$14="On",('Net zero Activity data'!AQ14*EF!$H45*EF!$H63)*NtoN2O*kgtoGg,"ERROR"))</f>
        <v>0.1215533383632577</v>
      </c>
      <c r="Y1108" s="93">
        <f>IF('Net zero activities &amp; levers'!$C$14="Off",('Activity data'!AR14*EF!$H45*EF!$H63)*NtoN2O*kgtoGg,IF('Net zero activities &amp; levers'!$C$14="On",('Net zero Activity data'!AR14*EF!$H45*EF!$H63)*NtoN2O*kgtoGg,"ERROR"))</f>
        <v>0.12184559170915679</v>
      </c>
      <c r="Z1108" s="93">
        <f>IF('Net zero activities &amp; levers'!$C$14="Off",('Activity data'!AS14*EF!$H45*EF!$H63)*NtoN2O*kgtoGg,IF('Net zero activities &amp; levers'!$C$14="On",('Net zero Activity data'!AS14*EF!$H45*EF!$H63)*NtoN2O*kgtoGg,"ERROR"))</f>
        <v>0.12216532515018572</v>
      </c>
      <c r="AA1108" s="93">
        <f>IF('Net zero activities &amp; levers'!$C$14="Off",('Activity data'!AT14*EF!$H45*EF!$H63)*NtoN2O*kgtoGg,IF('Net zero activities &amp; levers'!$C$14="On",('Net zero Activity data'!AT14*EF!$H45*EF!$H63)*NtoN2O*kgtoGg,"ERROR"))</f>
        <v>0.12250822976309024</v>
      </c>
      <c r="AB1108" s="93">
        <f>IF('Net zero activities &amp; levers'!$C$14="Off",('Activity data'!AU14*EF!$H45*EF!$H63)*NtoN2O*kgtoGg,IF('Net zero activities &amp; levers'!$C$14="On",('Net zero Activity data'!AU14*EF!$H45*EF!$H63)*NtoN2O*kgtoGg,"ERROR"))</f>
        <v>0.12287599186115848</v>
      </c>
      <c r="AC1108" s="93">
        <f>IF('Net zero activities &amp; levers'!$C$14="Off",('Activity data'!AV14*EF!$H45*EF!$H63)*NtoN2O*kgtoGg,IF('Net zero activities &amp; levers'!$C$14="On",('Net zero Activity data'!AV14*EF!$H45*EF!$H63)*NtoN2O*kgtoGg,"ERROR"))</f>
        <v>0.12326498499282172</v>
      </c>
      <c r="AD1108" s="93">
        <f>IF('Net zero activities &amp; levers'!$C$14="Off",('Activity data'!AW14*EF!$H45*EF!$H63)*NtoN2O*kgtoGg,IF('Net zero activities &amp; levers'!$C$14="On",('Net zero Activity data'!AW14*EF!$H45*EF!$H63)*NtoN2O*kgtoGg,"ERROR"))</f>
        <v>0.12352179480658991</v>
      </c>
      <c r="AE1108" s="93">
        <f>IF('Net zero activities &amp; levers'!$C$14="Off",('Activity data'!AX14*EF!$H45*EF!$H63)*NtoN2O*kgtoGg,IF('Net zero activities &amp; levers'!$C$14="On",('Net zero Activity data'!AX14*EF!$H45*EF!$H63)*NtoN2O*kgtoGg,"ERROR"))</f>
        <v>0.12379948053473928</v>
      </c>
      <c r="AF1108" s="93">
        <f>IF('Net zero activities &amp; levers'!$C$14="Off",('Activity data'!AY14*EF!$H45*EF!$H63)*NtoN2O*kgtoGg,IF('Net zero activities &amp; levers'!$C$14="On",('Net zero Activity data'!AY14*EF!$H45*EF!$H63)*NtoN2O*kgtoGg,"ERROR"))</f>
        <v>0.12409698572877791</v>
      </c>
      <c r="AG1108" s="93">
        <f>IF('Net zero activities &amp; levers'!$C$14="Off",('Activity data'!AZ14*EF!$H45*EF!$H63)*NtoN2O*kgtoGg,IF('Net zero activities &amp; levers'!$C$14="On",('Net zero Activity data'!AZ14*EF!$H45*EF!$H63)*NtoN2O*kgtoGg,"ERROR"))</f>
        <v>0.12441733668215049</v>
      </c>
      <c r="AH1108" s="93">
        <f>IF('Net zero activities &amp; levers'!$C$14="Off",('Activity data'!BA14*EF!$H45*EF!$H63)*NtoN2O*kgtoGg,IF('Net zero activities &amp; levers'!$C$14="On",('Net zero Activity data'!BA14*EF!$H45*EF!$H63)*NtoN2O*kgtoGg,"ERROR"))</f>
        <v>0.12475138439464482</v>
      </c>
      <c r="AI1108" s="93">
        <f>IF('Net zero activities &amp; levers'!$C$14="Off",('Activity data'!BB14*EF!$H45*EF!$H63)*NtoN2O*kgtoGg,IF('Net zero activities &amp; levers'!$C$14="On",('Net zero Activity data'!BB14*EF!$H45*EF!$H63)*NtoN2O*kgtoGg,"ERROR"))</f>
        <v>0.12495585883377697</v>
      </c>
      <c r="AJ1108" s="93">
        <f>IF('Net zero activities &amp; levers'!$C$14="Off",('Activity data'!BC14*EF!$H45*EF!$H63)*NtoN2O*kgtoGg,IF('Net zero activities &amp; levers'!$C$14="On",('Net zero Activity data'!BC14*EF!$H45*EF!$H63)*NtoN2O*kgtoGg,"ERROR"))</f>
        <v>0.12517914211433306</v>
      </c>
      <c r="AK1108" s="93">
        <f>IF('Net zero activities &amp; levers'!$C$14="Off",('Activity data'!BD14*EF!$H45*EF!$H63)*NtoN2O*kgtoGg,IF('Net zero activities &amp; levers'!$C$14="On",('Net zero Activity data'!BD14*EF!$H45*EF!$H63)*NtoN2O*kgtoGg,"ERROR"))</f>
        <v>0.1254129252522837</v>
      </c>
      <c r="AL1108" s="93">
        <f>IF('Net zero activities &amp; levers'!$C$14="Off",('Activity data'!BE14*EF!$H45*EF!$H63)*NtoN2O*kgtoGg,IF('Net zero activities &amp; levers'!$C$14="On",('Net zero Activity data'!BE14*EF!$H45*EF!$H63)*NtoN2O*kgtoGg,"ERROR"))</f>
        <v>0.12566051919730492</v>
      </c>
      <c r="AM1108" s="93">
        <f>IF('Net zero activities &amp; levers'!$C$14="Off",('Activity data'!BF14*EF!$H45*EF!$H63)*NtoN2O*kgtoGg,IF('Net zero activities &amp; levers'!$C$14="On",('Net zero Activity data'!BF14*EF!$H45*EF!$H63)*NtoN2O*kgtoGg,"ERROR"))</f>
        <v>0.12592155574770225</v>
      </c>
      <c r="AN1108" s="93">
        <f>IF('Net zero activities &amp; levers'!$C$14="Off",('Activity data'!BG14*EF!$H45*EF!$H63)*NtoN2O*kgtoGg,IF('Net zero activities &amp; levers'!$C$14="On",('Net zero Activity data'!BG14*EF!$H45*EF!$H63)*NtoN2O*kgtoGg,"ERROR"))</f>
        <v>0.12606088346202232</v>
      </c>
      <c r="AO1108" s="93">
        <f>IF('Net zero activities &amp; levers'!$C$14="Off",('Activity data'!BH14*EF!$H45*EF!$H63)*NtoN2O*kgtoGg,IF('Net zero activities &amp; levers'!$C$14="On",('Net zero Activity data'!BH14*EF!$H45*EF!$H63)*NtoN2O*kgtoGg,"ERROR"))</f>
        <v>0.12620934825613966</v>
      </c>
      <c r="AP1108" s="93">
        <f>IF('Net zero activities &amp; levers'!$C$14="Off",('Activity data'!BI14*EF!$H45*EF!$H63)*NtoN2O*kgtoGg,IF('Net zero activities &amp; levers'!$C$14="On",('Net zero Activity data'!BI14*EF!$H45*EF!$H63)*NtoN2O*kgtoGg,"ERROR"))</f>
        <v>0.12637046557376244</v>
      </c>
      <c r="AQ1108" s="93">
        <f>IF('Net zero activities &amp; levers'!$C$14="Off",('Activity data'!BJ14*EF!$H45*EF!$H63)*NtoN2O*kgtoGg,IF('Net zero activities &amp; levers'!$C$14="On",('Net zero Activity data'!BJ14*EF!$H45*EF!$H63)*NtoN2O*kgtoGg,"ERROR"))</f>
        <v>0.12654402885154384</v>
      </c>
      <c r="AR1108" s="93">
        <f>IF('Net zero activities &amp; levers'!$C$14="Off",('Activity data'!BK14*EF!$H45*EF!$H63)*NtoN2O*kgtoGg,IF('Net zero activities &amp; levers'!$C$14="On",('Net zero Activity data'!BK14*EF!$H45*EF!$H63)*NtoN2O*kgtoGg,"ERROR"))</f>
        <v>0.12672986731491526</v>
      </c>
      <c r="AS1108" s="93">
        <f>IF('Net zero activities &amp; levers'!$C$14="Off",('Activity data'!BL14*EF!$H45*EF!$H63)*NtoN2O*kgtoGg,IF('Net zero activities &amp; levers'!$C$14="On",('Net zero Activity data'!BL14*EF!$H45*EF!$H63)*NtoN2O*kgtoGg,"ERROR"))</f>
        <v>0.12678883602948235</v>
      </c>
      <c r="AT1108" s="93">
        <f>IF('Net zero activities &amp; levers'!$C$14="Off",('Activity data'!BM14*EF!$H45*EF!$H63)*NtoN2O*kgtoGg,IF('Net zero activities &amp; levers'!$C$14="On",('Net zero Activity data'!BM14*EF!$H45*EF!$H63)*NtoN2O*kgtoGg,"ERROR"))</f>
        <v>0.12681127004599649</v>
      </c>
      <c r="AU1108" s="93">
        <f>IF('Net zero activities &amp; levers'!$C$14="Off",('Activity data'!BN14*EF!$H45*EF!$H63)*NtoN2O*kgtoGg,IF('Net zero activities &amp; levers'!$C$14="On",('Net zero Activity data'!BN14*EF!$H45*EF!$H63)*NtoN2O*kgtoGg,"ERROR"))</f>
        <v>0.12683594243865576</v>
      </c>
      <c r="AV1108" s="93">
        <f>IF('Net zero activities &amp; levers'!$C$14="Off",('Activity data'!BO14*EF!$H45*EF!$H63)*NtoN2O*kgtoGg,IF('Net zero activities &amp; levers'!$C$14="On",('Net zero Activity data'!BO14*EF!$H45*EF!$H63)*NtoN2O*kgtoGg,"ERROR"))</f>
        <v>0.12687168934920059</v>
      </c>
      <c r="AW1108" s="93">
        <f>IF('Net zero activities &amp; levers'!$C$14="Off",('Activity data'!BP14*EF!$H45*EF!$H63)*NtoN2O*kgtoGg,IF('Net zero activities &amp; levers'!$C$14="On",('Net zero Activity data'!BP14*EF!$H45*EF!$H63)*NtoN2O*kgtoGg,"ERROR"))</f>
        <v>0.12691398507128504</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8.1130273298335012E-2</v>
      </c>
      <c r="T1111" s="93">
        <f>IF('Net zero activities &amp; levers'!$C$14="Off",('Activity data'!AM17*EF!$H48*EF!$H66)*NtoN2O*kgtoGg,IF('Net zero activities &amp; levers'!$C$14="On",('Net zero Activity data'!AM17*EF!$H48*EF!$H66)*NtoN2O*kgtoGg,"ERROR"))</f>
        <v>8.2153680189223185E-2</v>
      </c>
      <c r="U1111" s="93">
        <f>IF('Net zero activities &amp; levers'!$C$14="Off",('Activity data'!AN17*EF!$H48*EF!$H66)*NtoN2O*kgtoGg,IF('Net zero activities &amp; levers'!$C$14="On",('Net zero Activity data'!AN17*EF!$H48*EF!$H66)*NtoN2O*kgtoGg,"ERROR"))</f>
        <v>8.2136722913635787E-2</v>
      </c>
      <c r="V1111" s="93">
        <f>IF('Net zero activities &amp; levers'!$C$14="Off",('Activity data'!AO17*EF!$H48*EF!$H66)*NtoN2O*kgtoGg,IF('Net zero activities &amp; levers'!$C$14="On",('Net zero Activity data'!AO17*EF!$H48*EF!$H66)*NtoN2O*kgtoGg,"ERROR"))</f>
        <v>8.1861401282136564E-2</v>
      </c>
      <c r="W1111" s="93">
        <f>IF('Net zero activities &amp; levers'!$C$14="Off",('Activity data'!AP17*EF!$H48*EF!$H66)*NtoN2O*kgtoGg,IF('Net zero activities &amp; levers'!$C$14="On",('Net zero Activity data'!AP17*EF!$H48*EF!$H66)*NtoN2O*kgtoGg,"ERROR"))</f>
        <v>8.1795654740914145E-2</v>
      </c>
      <c r="X1111" s="93">
        <f>IF('Net zero activities &amp; levers'!$C$14="Off",('Activity data'!AQ17*EF!$H48*EF!$H66)*NtoN2O*kgtoGg,IF('Net zero activities &amp; levers'!$C$14="On",('Net zero Activity data'!AQ17*EF!$H48*EF!$H66)*NtoN2O*kgtoGg,"ERROR"))</f>
        <v>8.1986726072017291E-2</v>
      </c>
      <c r="Y1111" s="93">
        <f>IF('Net zero activities &amp; levers'!$C$14="Off",('Activity data'!AR17*EF!$H48*EF!$H66)*NtoN2O*kgtoGg,IF('Net zero activities &amp; levers'!$C$14="On",('Net zero Activity data'!AR17*EF!$H48*EF!$H66)*NtoN2O*kgtoGg,"ERROR"))</f>
        <v>8.2320944188715453E-2</v>
      </c>
      <c r="Z1111" s="93">
        <f>IF('Net zero activities &amp; levers'!$C$14="Off",('Activity data'!AS17*EF!$H48*EF!$H66)*NtoN2O*kgtoGg,IF('Net zero activities &amp; levers'!$C$14="On",('Net zero Activity data'!AS17*EF!$H48*EF!$H66)*NtoN2O*kgtoGg,"ERROR"))</f>
        <v>8.2817021719838055E-2</v>
      </c>
      <c r="AA1111" s="93">
        <f>IF('Net zero activities &amp; levers'!$C$14="Off",('Activity data'!AT17*EF!$H48*EF!$H66)*NtoN2O*kgtoGg,IF('Net zero activities &amp; levers'!$C$14="On",('Net zero Activity data'!AT17*EF!$H48*EF!$H66)*NtoN2O*kgtoGg,"ERROR"))</f>
        <v>8.3255341673289379E-2</v>
      </c>
      <c r="AB1111" s="93">
        <f>IF('Net zero activities &amp; levers'!$C$14="Off",('Activity data'!AU17*EF!$H48*EF!$H66)*NtoN2O*kgtoGg,IF('Net zero activities &amp; levers'!$C$14="On",('Net zero Activity data'!AU17*EF!$H48*EF!$H66)*NtoN2O*kgtoGg,"ERROR"))</f>
        <v>8.3835778669857683E-2</v>
      </c>
      <c r="AC1111" s="93">
        <f>IF('Net zero activities &amp; levers'!$C$14="Off",('Activity data'!AV17*EF!$H48*EF!$H66)*NtoN2O*kgtoGg,IF('Net zero activities &amp; levers'!$C$14="On",('Net zero Activity data'!AV17*EF!$H48*EF!$H66)*NtoN2O*kgtoGg,"ERROR"))</f>
        <v>8.437483165515855E-2</v>
      </c>
      <c r="AD1111" s="93">
        <f>IF('Net zero activities &amp; levers'!$C$14="Off",('Activity data'!AW17*EF!$H48*EF!$H66)*NtoN2O*kgtoGg,IF('Net zero activities &amp; levers'!$C$14="On",('Net zero Activity data'!AW17*EF!$H48*EF!$H66)*NtoN2O*kgtoGg,"ERROR"))</f>
        <v>8.5325590150724356E-2</v>
      </c>
      <c r="AE1111" s="93">
        <f>IF('Net zero activities &amp; levers'!$C$14="Off",('Activity data'!AX17*EF!$H48*EF!$H66)*NtoN2O*kgtoGg,IF('Net zero activities &amp; levers'!$C$14="On",('Net zero Activity data'!AX17*EF!$H48*EF!$H66)*NtoN2O*kgtoGg,"ERROR"))</f>
        <v>8.6377588406465089E-2</v>
      </c>
      <c r="AF1111" s="93">
        <f>IF('Net zero activities &amp; levers'!$C$14="Off",('Activity data'!AY17*EF!$H48*EF!$H66)*NtoN2O*kgtoGg,IF('Net zero activities &amp; levers'!$C$14="On",('Net zero Activity data'!AY17*EF!$H48*EF!$H66)*NtoN2O*kgtoGg,"ERROR"))</f>
        <v>8.7511938423898428E-2</v>
      </c>
      <c r="AG1111" s="93">
        <f>IF('Net zero activities &amp; levers'!$C$14="Off",('Activity data'!AZ17*EF!$H48*EF!$H66)*NtoN2O*kgtoGg,IF('Net zero activities &amp; levers'!$C$14="On",('Net zero Activity data'!AZ17*EF!$H48*EF!$H66)*NtoN2O*kgtoGg,"ERROR"))</f>
        <v>8.8971510924990643E-2</v>
      </c>
      <c r="AH1111" s="93">
        <f>IF('Net zero activities &amp; levers'!$C$14="Off",('Activity data'!BA17*EF!$H48*EF!$H66)*NtoN2O*kgtoGg,IF('Net zero activities &amp; levers'!$C$14="On",('Net zero Activity data'!BA17*EF!$H48*EF!$H66)*NtoN2O*kgtoGg,"ERROR"))</f>
        <v>9.0199843949514011E-2</v>
      </c>
      <c r="AI1111" s="93">
        <f>IF('Net zero activities &amp; levers'!$C$14="Off",('Activity data'!BB17*EF!$H48*EF!$H66)*NtoN2O*kgtoGg,IF('Net zero activities &amp; levers'!$C$14="On",('Net zero Activity data'!BB17*EF!$H48*EF!$H66)*NtoN2O*kgtoGg,"ERROR"))</f>
        <v>9.1596806576500656E-2</v>
      </c>
      <c r="AJ1111" s="93">
        <f>IF('Net zero activities &amp; levers'!$C$14="Off",('Activity data'!BC17*EF!$H48*EF!$H66)*NtoN2O*kgtoGg,IF('Net zero activities &amp; levers'!$C$14="On",('Net zero Activity data'!BC17*EF!$H48*EF!$H66)*NtoN2O*kgtoGg,"ERROR"))</f>
        <v>9.3202761874181292E-2</v>
      </c>
      <c r="AK1111" s="93">
        <f>IF('Net zero activities &amp; levers'!$C$14="Off",('Activity data'!BD17*EF!$H48*EF!$H66)*NtoN2O*kgtoGg,IF('Net zero activities &amp; levers'!$C$14="On",('Net zero Activity data'!BD17*EF!$H48*EF!$H66)*NtoN2O*kgtoGg,"ERROR"))</f>
        <v>9.4531802300452383E-2</v>
      </c>
      <c r="AL1111" s="93">
        <f>IF('Net zero activities &amp; levers'!$C$14="Off",('Activity data'!BE17*EF!$H48*EF!$H66)*NtoN2O*kgtoGg,IF('Net zero activities &amp; levers'!$C$14="On",('Net zero Activity data'!BE17*EF!$H48*EF!$H66)*NtoN2O*kgtoGg,"ERROR"))</f>
        <v>9.5828483320742106E-2</v>
      </c>
      <c r="AM1111" s="93">
        <f>IF('Net zero activities &amp; levers'!$C$14="Off",('Activity data'!BF17*EF!$H48*EF!$H66)*NtoN2O*kgtoGg,IF('Net zero activities &amp; levers'!$C$14="On",('Net zero Activity data'!BF17*EF!$H48*EF!$H66)*NtoN2O*kgtoGg,"ERROR"))</f>
        <v>9.7101010348394148E-2</v>
      </c>
      <c r="AN1111" s="93">
        <f>IF('Net zero activities &amp; levers'!$C$14="Off",('Activity data'!BG17*EF!$H48*EF!$H66)*NtoN2O*kgtoGg,IF('Net zero activities &amp; levers'!$C$14="On",('Net zero Activity data'!BG17*EF!$H48*EF!$H66)*NtoN2O*kgtoGg,"ERROR"))</f>
        <v>9.8505395700082432E-2</v>
      </c>
      <c r="AO1111" s="93">
        <f>IF('Net zero activities &amp; levers'!$C$14="Off",('Activity data'!BH17*EF!$H48*EF!$H66)*NtoN2O*kgtoGg,IF('Net zero activities &amp; levers'!$C$14="On",('Net zero Activity data'!BH17*EF!$H48*EF!$H66)*NtoN2O*kgtoGg,"ERROR"))</f>
        <v>9.9703884746142085E-2</v>
      </c>
      <c r="AP1111" s="93">
        <f>IF('Net zero activities &amp; levers'!$C$14="Off",('Activity data'!BI17*EF!$H48*EF!$H66)*NtoN2O*kgtoGg,IF('Net zero activities &amp; levers'!$C$14="On",('Net zero Activity data'!BI17*EF!$H48*EF!$H66)*NtoN2O*kgtoGg,"ERROR"))</f>
        <v>0.1009317170498201</v>
      </c>
      <c r="AQ1111" s="93">
        <f>IF('Net zero activities &amp; levers'!$C$14="Off",('Activity data'!BJ17*EF!$H48*EF!$H66)*NtoN2O*kgtoGg,IF('Net zero activities &amp; levers'!$C$14="On",('Net zero Activity data'!BJ17*EF!$H48*EF!$H66)*NtoN2O*kgtoGg,"ERROR"))</f>
        <v>0.10219791970592079</v>
      </c>
      <c r="AR1111" s="93">
        <f>IF('Net zero activities &amp; levers'!$C$14="Off",('Activity data'!BK17*EF!$H48*EF!$H66)*NtoN2O*kgtoGg,IF('Net zero activities &amp; levers'!$C$14="On",('Net zero Activity data'!BK17*EF!$H48*EF!$H66)*NtoN2O*kgtoGg,"ERROR"))</f>
        <v>0.10351140589441934</v>
      </c>
      <c r="AS1111" s="93">
        <f>IF('Net zero activities &amp; levers'!$C$14="Off",('Activity data'!BL17*EF!$H48*EF!$H66)*NtoN2O*kgtoGg,IF('Net zero activities &amp; levers'!$C$14="On",('Net zero Activity data'!BL17*EF!$H48*EF!$H66)*NtoN2O*kgtoGg,"ERROR"))</f>
        <v>0.10479766744914856</v>
      </c>
      <c r="AT1111" s="93">
        <f>IF('Net zero activities &amp; levers'!$C$14="Off",('Activity data'!BM17*EF!$H48*EF!$H66)*NtoN2O*kgtoGg,IF('Net zero activities &amp; levers'!$C$14="On",('Net zero Activity data'!BM17*EF!$H48*EF!$H66)*NtoN2O*kgtoGg,"ERROR"))</f>
        <v>0.10350110047387504</v>
      </c>
      <c r="AU1111" s="93">
        <f>IF('Net zero activities &amp; levers'!$C$14="Off",('Activity data'!BN17*EF!$H48*EF!$H66)*NtoN2O*kgtoGg,IF('Net zero activities &amp; levers'!$C$14="On",('Net zero Activity data'!BN17*EF!$H48*EF!$H66)*NtoN2O*kgtoGg,"ERROR"))</f>
        <v>0.10183777378691165</v>
      </c>
      <c r="AV1111" s="93">
        <f>IF('Net zero activities &amp; levers'!$C$14="Off",('Activity data'!BO17*EF!$H48*EF!$H66)*NtoN2O*kgtoGg,IF('Net zero activities &amp; levers'!$C$14="On",('Net zero Activity data'!BO17*EF!$H48*EF!$H66)*NtoN2O*kgtoGg,"ERROR"))</f>
        <v>0.10031086189654977</v>
      </c>
      <c r="AW1111" s="93">
        <f>IF('Net zero activities &amp; levers'!$C$14="Off",('Activity data'!BP17*EF!$H48*EF!$H66)*NtoN2O*kgtoGg,IF('Net zero activities &amp; levers'!$C$14="On",('Net zero Activity data'!BP17*EF!$H48*EF!$H66)*NtoN2O*kgtoGg,"ERROR"))</f>
        <v>9.8693039434826463E-2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3.1739805541684062E-2</v>
      </c>
      <c r="T1112" s="93">
        <f>IF('Net zero activities &amp; levers'!$C$14="Off",('Activity data'!AM18*EF!$H49*EF!$H67)*NtoN2O*kgtoGg,IF('Net zero activities &amp; levers'!$C$14="On",('Net zero Activity data'!AM18*EF!$H49*EF!$H67)*NtoN2O*kgtoGg,"ERROR"))</f>
        <v>3.2140183038101004E-2</v>
      </c>
      <c r="U1112" s="93">
        <f>IF('Net zero activities &amp; levers'!$C$14="Off",('Activity data'!AN18*EF!$H49*EF!$H67)*NtoN2O*kgtoGg,IF('Net zero activities &amp; levers'!$C$14="On",('Net zero Activity data'!AN18*EF!$H49*EF!$H67)*NtoN2O*kgtoGg,"ERROR"))</f>
        <v>3.2133549008560865E-2</v>
      </c>
      <c r="V1112" s="93">
        <f>IF('Net zero activities &amp; levers'!$C$14="Off",('Activity data'!AO18*EF!$H49*EF!$H67)*NtoN2O*kgtoGg,IF('Net zero activities &amp; levers'!$C$14="On",('Net zero Activity data'!AO18*EF!$H49*EF!$H67)*NtoN2O*kgtoGg,"ERROR"))</f>
        <v>3.2025837611939903E-2</v>
      </c>
      <c r="W1112" s="93">
        <f>IF('Net zero activities &amp; levers'!$C$14="Off",('Activity data'!AP18*EF!$H49*EF!$H67)*NtoN2O*kgtoGg,IF('Net zero activities &amp; levers'!$C$14="On",('Net zero Activity data'!AP18*EF!$H49*EF!$H67)*NtoN2O*kgtoGg,"ERROR"))</f>
        <v>3.200011623385747E-2</v>
      </c>
      <c r="X1112" s="93">
        <f>IF('Net zero activities &amp; levers'!$C$14="Off",('Activity data'!AQ18*EF!$H49*EF!$H67)*NtoN2O*kgtoGg,IF('Net zero activities &amp; levers'!$C$14="On",('Net zero Activity data'!AQ18*EF!$H49*EF!$H67)*NtoN2O*kgtoGg,"ERROR"))</f>
        <v>3.2074867207165583E-2</v>
      </c>
      <c r="Y1112" s="93">
        <f>IF('Net zero activities &amp; levers'!$C$14="Off",('Activity data'!AR18*EF!$H49*EF!$H67)*NtoN2O*kgtoGg,IF('Net zero activities &amp; levers'!$C$14="On",('Net zero Activity data'!AR18*EF!$H49*EF!$H67)*NtoN2O*kgtoGg,"ERROR"))</f>
        <v>3.2205620101260976E-2</v>
      </c>
      <c r="Z1112" s="93">
        <f>IF('Net zero activities &amp; levers'!$C$14="Off",('Activity data'!AS18*EF!$H49*EF!$H67)*NtoN2O*kgtoGg,IF('Net zero activities &amp; levers'!$C$14="On",('Net zero Activity data'!AS18*EF!$H49*EF!$H67)*NtoN2O*kgtoGg,"ERROR"))</f>
        <v>3.2399695675412322E-2</v>
      </c>
      <c r="AA1112" s="93">
        <f>IF('Net zero activities &amp; levers'!$C$14="Off",('Activity data'!AT18*EF!$H49*EF!$H67)*NtoN2O*kgtoGg,IF('Net zero activities &amp; levers'!$C$14="On",('Net zero Activity data'!AT18*EF!$H49*EF!$H67)*NtoN2O*kgtoGg,"ERROR"))</f>
        <v>3.257117531577329E-2</v>
      </c>
      <c r="AB1112" s="93">
        <f>IF('Net zero activities &amp; levers'!$C$14="Off",('Activity data'!AU18*EF!$H49*EF!$H67)*NtoN2O*kgtoGg,IF('Net zero activities &amp; levers'!$C$14="On",('Net zero Activity data'!AU18*EF!$H49*EF!$H67)*NtoN2O*kgtoGg,"ERROR"))</f>
        <v>3.279825402081514E-2</v>
      </c>
      <c r="AC1112" s="93">
        <f>IF('Net zero activities &amp; levers'!$C$14="Off",('Activity data'!AV18*EF!$H49*EF!$H67)*NtoN2O*kgtoGg,IF('Net zero activities &amp; levers'!$C$14="On",('Net zero Activity data'!AV18*EF!$H49*EF!$H67)*NtoN2O*kgtoGg,"ERROR"))</f>
        <v>3.3009142462755894E-2</v>
      </c>
      <c r="AD1112" s="93">
        <f>IF('Net zero activities &amp; levers'!$C$14="Off",('Activity data'!AW18*EF!$H49*EF!$H67)*NtoN2O*kgtoGg,IF('Net zero activities &amp; levers'!$C$14="On",('Net zero Activity data'!AW18*EF!$H49*EF!$H67)*NtoN2O*kgtoGg,"ERROR"))</f>
        <v>3.3381098436026137E-2</v>
      </c>
      <c r="AE1112" s="93">
        <f>IF('Net zero activities &amp; levers'!$C$14="Off",('Activity data'!AX18*EF!$H49*EF!$H67)*NtoN2O*kgtoGg,IF('Net zero activities &amp; levers'!$C$14="On",('Net zero Activity data'!AX18*EF!$H49*EF!$H67)*NtoN2O*kgtoGg,"ERROR"))</f>
        <v>3.3792661453256691E-2</v>
      </c>
      <c r="AF1112" s="93">
        <f>IF('Net zero activities &amp; levers'!$C$14="Off",('Activity data'!AY18*EF!$H49*EF!$H67)*NtoN2O*kgtoGg,IF('Net zero activities &amp; levers'!$C$14="On",('Net zero Activity data'!AY18*EF!$H49*EF!$H67)*NtoN2O*kgtoGg,"ERROR"))</f>
        <v>3.4236442147019971E-2</v>
      </c>
      <c r="AG1112" s="93">
        <f>IF('Net zero activities &amp; levers'!$C$14="Off",('Activity data'!AZ18*EF!$H49*EF!$H67)*NtoN2O*kgtoGg,IF('Net zero activities &amp; levers'!$C$14="On",('Net zero Activity data'!AZ18*EF!$H49*EF!$H67)*NtoN2O*kgtoGg,"ERROR"))</f>
        <v>3.4807456461101005E-2</v>
      </c>
      <c r="AH1112" s="93">
        <f>IF('Net zero activities &amp; levers'!$C$14="Off",('Activity data'!BA18*EF!$H49*EF!$H67)*NtoN2O*kgtoGg,IF('Net zero activities &amp; levers'!$C$14="On",('Net zero Activity data'!BA18*EF!$H49*EF!$H67)*NtoN2O*kgtoGg,"ERROR"))</f>
        <v>3.5288005210091851E-2</v>
      </c>
      <c r="AI1112" s="93">
        <f>IF('Net zero activities &amp; levers'!$C$14="Off",('Activity data'!BB18*EF!$H49*EF!$H67)*NtoN2O*kgtoGg,IF('Net zero activities &amp; levers'!$C$14="On",('Net zero Activity data'!BB18*EF!$H49*EF!$H67)*NtoN2O*kgtoGg,"ERROR"))</f>
        <v>3.5834525273774016E-2</v>
      </c>
      <c r="AJ1112" s="93">
        <f>IF('Net zero activities &amp; levers'!$C$14="Off",('Activity data'!BC18*EF!$H49*EF!$H67)*NtoN2O*kgtoGg,IF('Net zero activities &amp; levers'!$C$14="On",('Net zero Activity data'!BC18*EF!$H49*EF!$H67)*NtoN2O*kgtoGg,"ERROR"))</f>
        <v>3.6462807501661768E-2</v>
      </c>
      <c r="AK1112" s="93">
        <f>IF('Net zero activities &amp; levers'!$C$14="Off",('Activity data'!BD18*EF!$H49*EF!$H67)*NtoN2O*kgtoGg,IF('Net zero activities &amp; levers'!$C$14="On",('Net zero Activity data'!BD18*EF!$H49*EF!$H67)*NtoN2O*kgtoGg,"ERROR"))</f>
        <v>3.6982755025217647E-2</v>
      </c>
      <c r="AL1112" s="93">
        <f>IF('Net zero activities &amp; levers'!$C$14="Off",('Activity data'!BE18*EF!$H49*EF!$H67)*NtoN2O*kgtoGg,IF('Net zero activities &amp; levers'!$C$14="On",('Net zero Activity data'!BE18*EF!$H49*EF!$H67)*NtoN2O*kgtoGg,"ERROR"))</f>
        <v>3.7490042893979614E-2</v>
      </c>
      <c r="AM1112" s="93">
        <f>IF('Net zero activities &amp; levers'!$C$14="Off",('Activity data'!BF18*EF!$H49*EF!$H67)*NtoN2O*kgtoGg,IF('Net zero activities &amp; levers'!$C$14="On",('Net zero Activity data'!BF18*EF!$H49*EF!$H67)*NtoN2O*kgtoGg,"ERROR"))</f>
        <v>3.7987881231780977E-2</v>
      </c>
      <c r="AN1112" s="93">
        <f>IF('Net zero activities &amp; levers'!$C$14="Off",('Activity data'!BG18*EF!$H49*EF!$H67)*NtoN2O*kgtoGg,IF('Net zero activities &amp; levers'!$C$14="On",('Net zero Activity data'!BG18*EF!$H49*EF!$H67)*NtoN2O*kgtoGg,"ERROR"))</f>
        <v>3.8537305215652733E-2</v>
      </c>
      <c r="AO1112" s="93">
        <f>IF('Net zero activities &amp; levers'!$C$14="Off",('Activity data'!BH18*EF!$H49*EF!$H67)*NtoN2O*kgtoGg,IF('Net zero activities &amp; levers'!$C$14="On",('Net zero Activity data'!BH18*EF!$H49*EF!$H67)*NtoN2O*kgtoGg,"ERROR"))</f>
        <v>3.9006178396023897E-2</v>
      </c>
      <c r="AP1112" s="93">
        <f>IF('Net zero activities &amp; levers'!$C$14="Off",('Activity data'!BI18*EF!$H49*EF!$H67)*NtoN2O*kgtoGg,IF('Net zero activities &amp; levers'!$C$14="On",('Net zero Activity data'!BI18*EF!$H49*EF!$H67)*NtoN2O*kgtoGg,"ERROR"))</f>
        <v>3.9486531252882047E-2</v>
      </c>
      <c r="AQ1112" s="93">
        <f>IF('Net zero activities &amp; levers'!$C$14="Off",('Activity data'!BJ18*EF!$H49*EF!$H67)*NtoN2O*kgtoGg,IF('Net zero activities &amp; levers'!$C$14="On",('Net zero Activity data'!BJ18*EF!$H49*EF!$H67)*NtoN2O*kgtoGg,"ERROR"))</f>
        <v>3.9981895368484323E-2</v>
      </c>
      <c r="AR1112" s="93">
        <f>IF('Net zero activities &amp; levers'!$C$14="Off",('Activity data'!BK18*EF!$H49*EF!$H67)*NtoN2O*kgtoGg,IF('Net zero activities &amp; levers'!$C$14="On",('Net zero Activity data'!BK18*EF!$H49*EF!$H67)*NtoN2O*kgtoGg,"ERROR"))</f>
        <v>4.0495757759300248E-2</v>
      </c>
      <c r="AS1112" s="93">
        <f>IF('Net zero activities &amp; levers'!$C$14="Off",('Activity data'!BL18*EF!$H49*EF!$H67)*NtoN2O*kgtoGg,IF('Net zero activities &amp; levers'!$C$14="On",('Net zero Activity data'!BL18*EF!$H49*EF!$H67)*NtoN2O*kgtoGg,"ERROR"))</f>
        <v>4.0998969322174235E-2</v>
      </c>
      <c r="AT1112" s="93">
        <f>IF('Net zero activities &amp; levers'!$C$14="Off",('Activity data'!BM18*EF!$H49*EF!$H67)*NtoN2O*kgtoGg,IF('Net zero activities &amp; levers'!$C$14="On",('Net zero Activity data'!BM18*EF!$H49*EF!$H67)*NtoN2O*kgtoGg,"ERROR"))</f>
        <v>4.0491726070131642E-2</v>
      </c>
      <c r="AU1112" s="93">
        <f>IF('Net zero activities &amp; levers'!$C$14="Off",('Activity data'!BN18*EF!$H49*EF!$H67)*NtoN2O*kgtoGg,IF('Net zero activities &amp; levers'!$C$14="On",('Net zero Activity data'!BN18*EF!$H49*EF!$H67)*NtoN2O*kgtoGg,"ERROR"))</f>
        <v>3.9840998993170167E-2</v>
      </c>
      <c r="AV1112" s="93">
        <f>IF('Net zero activities &amp; levers'!$C$14="Off",('Activity data'!BO18*EF!$H49*EF!$H67)*NtoN2O*kgtoGg,IF('Net zero activities &amp; levers'!$C$14="On",('Net zero Activity data'!BO18*EF!$H49*EF!$H67)*NtoN2O*kgtoGg,"ERROR"))</f>
        <v>3.9243640146600554E-2</v>
      </c>
      <c r="AW1112" s="93">
        <f>IF('Net zero activities &amp; levers'!$C$14="Off",('Activity data'!BP18*EF!$H49*EF!$H67)*NtoN2O*kgtoGg,IF('Net zero activities &amp; levers'!$C$14="On",('Net zero Activity data'!BP18*EF!$H49*EF!$H67)*NtoN2O*kgtoGg,"ERROR"))</f>
        <v>3.8610715243867361E-2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0.35383822662590492</v>
      </c>
      <c r="T1113" s="93">
        <f>IF('Net zero activities &amp; levers'!$C$14="Off",('Activity data'!AM19*EF!$H50*EF!$H68)*NtoN2O*kgtoGg,IF('Net zero activities &amp; levers'!$C$14="On",('Net zero Activity data'!AM19*EF!$H50*EF!$H68)*NtoN2O*kgtoGg,"ERROR"))</f>
        <v>0.3626854885364949</v>
      </c>
      <c r="U1113" s="93">
        <f>IF('Net zero activities &amp; levers'!$C$14="Off",('Activity data'!AN19*EF!$H50*EF!$H68)*NtoN2O*kgtoGg,IF('Net zero activities &amp; levers'!$C$14="On",('Net zero Activity data'!AN19*EF!$H50*EF!$H68)*NtoN2O*kgtoGg,"ERROR"))</f>
        <v>0.36919782029846049</v>
      </c>
      <c r="V1113" s="93">
        <f>IF('Net zero activities &amp; levers'!$C$14="Off",('Activity data'!AO19*EF!$H50*EF!$H68)*NtoN2O*kgtoGg,IF('Net zero activities &amp; levers'!$C$14="On",('Net zero Activity data'!AO19*EF!$H50*EF!$H68)*NtoN2O*kgtoGg,"ERROR"))</f>
        <v>0.37512299667925436</v>
      </c>
      <c r="W1113" s="93">
        <f>IF('Net zero activities &amp; levers'!$C$14="Off",('Activity data'!AP19*EF!$H50*EF!$H68)*NtoN2O*kgtoGg,IF('Net zero activities &amp; levers'!$C$14="On",('Net zero Activity data'!AP19*EF!$H50*EF!$H68)*NtoN2O*kgtoGg,"ERROR"))</f>
        <v>0.38159162682164721</v>
      </c>
      <c r="X1113" s="93">
        <f>IF('Net zero activities &amp; levers'!$C$14="Off",('Activity data'!AQ19*EF!$H50*EF!$H68)*NtoN2O*kgtoGg,IF('Net zero activities &amp; levers'!$C$14="On",('Net zero Activity data'!AQ19*EF!$H50*EF!$H68)*NtoN2O*kgtoGg,"ERROR"))</f>
        <v>0.38876188740399625</v>
      </c>
      <c r="Y1113" s="93">
        <f>IF('Net zero activities &amp; levers'!$C$14="Off",('Activity data'!AR19*EF!$H50*EF!$H68)*NtoN2O*kgtoGg,IF('Net zero activities &amp; levers'!$C$14="On",('Net zero Activity data'!AR19*EF!$H50*EF!$H68)*NtoN2O*kgtoGg,"ERROR"))</f>
        <v>0.39605666695966335</v>
      </c>
      <c r="Z1113" s="93">
        <f>IF('Net zero activities &amp; levers'!$C$14="Off",('Activity data'!AS19*EF!$H50*EF!$H68)*NtoN2O*kgtoGg,IF('Net zero activities &amp; levers'!$C$14="On",('Net zero Activity data'!AS19*EF!$H50*EF!$H68)*NtoN2O*kgtoGg,"ERROR"))</f>
        <v>0.40387265495474683</v>
      </c>
      <c r="AA1113" s="93">
        <f>IF('Net zero activities &amp; levers'!$C$14="Off",('Activity data'!AT19*EF!$H50*EF!$H68)*NtoN2O*kgtoGg,IF('Net zero activities &amp; levers'!$C$14="On",('Net zero Activity data'!AT19*EF!$H50*EF!$H68)*NtoN2O*kgtoGg,"ERROR"))</f>
        <v>0.41164375967672828</v>
      </c>
      <c r="AB1113" s="93">
        <f>IF('Net zero activities &amp; levers'!$C$14="Off",('Activity data'!AU19*EF!$H50*EF!$H68)*NtoN2O*kgtoGg,IF('Net zero activities &amp; levers'!$C$14="On",('Net zero Activity data'!AU19*EF!$H50*EF!$H68)*NtoN2O*kgtoGg,"ERROR"))</f>
        <v>0.41991853258792566</v>
      </c>
      <c r="AC1113" s="93">
        <f>IF('Net zero activities &amp; levers'!$C$14="Off",('Activity data'!AV19*EF!$H50*EF!$H68)*NtoN2O*kgtoGg,IF('Net zero activities &amp; levers'!$C$14="On",('Net zero Activity data'!AV19*EF!$H50*EF!$H68)*NtoN2O*kgtoGg,"ERROR"))</f>
        <v>0.42820558995576041</v>
      </c>
      <c r="AD1113" s="93">
        <f>IF('Net zero activities &amp; levers'!$C$14="Off",('Activity data'!AW19*EF!$H50*EF!$H68)*NtoN2O*kgtoGg,IF('Net zero activities &amp; levers'!$C$14="On",('Net zero Activity data'!AW19*EF!$H50*EF!$H68)*NtoN2O*kgtoGg,"ERROR"))</f>
        <v>0.43754042474943189</v>
      </c>
      <c r="AE1113" s="93">
        <f>IF('Net zero activities &amp; levers'!$C$14="Off",('Activity data'!AX19*EF!$H50*EF!$H68)*NtoN2O*kgtoGg,IF('Net zero activities &amp; levers'!$C$14="On",('Net zero Activity data'!AX19*EF!$H50*EF!$H68)*NtoN2O*kgtoGg,"ERROR"))</f>
        <v>0.44734892502871404</v>
      </c>
      <c r="AF1113" s="93">
        <f>IF('Net zero activities &amp; levers'!$C$14="Off",('Activity data'!AY19*EF!$H50*EF!$H68)*NtoN2O*kgtoGg,IF('Net zero activities &amp; levers'!$C$14="On",('Net zero Activity data'!AY19*EF!$H50*EF!$H68)*NtoN2O*kgtoGg,"ERROR"))</f>
        <v>0.45759693500069432</v>
      </c>
      <c r="AG1113" s="93">
        <f>IF('Net zero activities &amp; levers'!$C$14="Off",('Activity data'!AZ19*EF!$H50*EF!$H68)*NtoN2O*kgtoGg,IF('Net zero activities &amp; levers'!$C$14="On",('Net zero Activity data'!AZ19*EF!$H50*EF!$H68)*NtoN2O*kgtoGg,"ERROR"))</f>
        <v>0.46904814672145345</v>
      </c>
      <c r="AH1113" s="93">
        <f>IF('Net zero activities &amp; levers'!$C$14="Off",('Activity data'!BA19*EF!$H50*EF!$H68)*NtoN2O*kgtoGg,IF('Net zero activities &amp; levers'!$C$14="On",('Net zero Activity data'!BA19*EF!$H50*EF!$H68)*NtoN2O*kgtoGg,"ERROR"))</f>
        <v>0.48002862275666097</v>
      </c>
      <c r="AI1113" s="93">
        <f>IF('Net zero activities &amp; levers'!$C$14="Off",('Activity data'!BB19*EF!$H50*EF!$H68)*NtoN2O*kgtoGg,IF('Net zero activities &amp; levers'!$C$14="On",('Net zero Activity data'!BB19*EF!$H50*EF!$H68)*NtoN2O*kgtoGg,"ERROR"))</f>
        <v>0.49151537875194934</v>
      </c>
      <c r="AJ1113" s="93">
        <f>IF('Net zero activities &amp; levers'!$C$14="Off",('Activity data'!BC19*EF!$H50*EF!$H68)*NtoN2O*kgtoGg,IF('Net zero activities &amp; levers'!$C$14="On",('Net zero Activity data'!BC19*EF!$H50*EF!$H68)*NtoN2O*kgtoGg,"ERROR"))</f>
        <v>0.50393262897322999</v>
      </c>
      <c r="AK1113" s="93">
        <f>IF('Net zero activities &amp; levers'!$C$14="Off",('Activity data'!BD19*EF!$H50*EF!$H68)*NtoN2O*kgtoGg,IF('Net zero activities &amp; levers'!$C$14="On",('Net zero Activity data'!BD19*EF!$H50*EF!$H68)*NtoN2O*kgtoGg,"ERROR"))</f>
        <v>0.51571902741724662</v>
      </c>
      <c r="AL1113" s="93">
        <f>IF('Net zero activities &amp; levers'!$C$14="Off",('Activity data'!BE19*EF!$H50*EF!$H68)*NtoN2O*kgtoGg,IF('Net zero activities &amp; levers'!$C$14="On",('Net zero Activity data'!BE19*EF!$H50*EF!$H68)*NtoN2O*kgtoGg,"ERROR"))</f>
        <v>0.52765376492675775</v>
      </c>
      <c r="AM1113" s="93">
        <f>IF('Net zero activities &amp; levers'!$C$14="Off",('Activity data'!BF19*EF!$H50*EF!$H68)*NtoN2O*kgtoGg,IF('Net zero activities &amp; levers'!$C$14="On",('Net zero Activity data'!BF19*EF!$H50*EF!$H68)*NtoN2O*kgtoGg,"ERROR"))</f>
        <v>0.53976573505694736</v>
      </c>
      <c r="AN1113" s="93">
        <f>IF('Net zero activities &amp; levers'!$C$14="Off",('Activity data'!BG19*EF!$H50*EF!$H68)*NtoN2O*kgtoGg,IF('Net zero activities &amp; levers'!$C$14="On",('Net zero Activity data'!BG19*EF!$H50*EF!$H68)*NtoN2O*kgtoGg,"ERROR"))</f>
        <v>0.55235608063587927</v>
      </c>
      <c r="AO1113" s="93">
        <f>IF('Net zero activities &amp; levers'!$C$14="Off",('Activity data'!BH19*EF!$H50*EF!$H68)*NtoN2O*kgtoGg,IF('Net zero activities &amp; levers'!$C$14="On",('Net zero Activity data'!BH19*EF!$H50*EF!$H68)*NtoN2O*kgtoGg,"ERROR"))</f>
        <v>0.56449790687403256</v>
      </c>
      <c r="AP1113" s="93">
        <f>IF('Net zero activities &amp; levers'!$C$14="Off",('Activity data'!BI19*EF!$H50*EF!$H68)*NtoN2O*kgtoGg,IF('Net zero activities &amp; levers'!$C$14="On",('Net zero Activity data'!BI19*EF!$H50*EF!$H68)*NtoN2O*kgtoGg,"ERROR"))</f>
        <v>0.57701210225380073</v>
      </c>
      <c r="AQ1113" s="93">
        <f>IF('Net zero activities &amp; levers'!$C$14="Off",('Activity data'!BJ19*EF!$H50*EF!$H68)*NtoN2O*kgtoGg,IF('Net zero activities &amp; levers'!$C$14="On",('Net zero Activity data'!BJ19*EF!$H50*EF!$H68)*NtoN2O*kgtoGg,"ERROR"))</f>
        <v>0.58994559999863116</v>
      </c>
      <c r="AR1113" s="93">
        <f>IF('Net zero activities &amp; levers'!$C$14="Off",('Activity data'!BK19*EF!$H50*EF!$H68)*NtoN2O*kgtoGg,IF('Net zero activities &amp; levers'!$C$14="On",('Net zero Activity data'!BK19*EF!$H50*EF!$H68)*NtoN2O*kgtoGg,"ERROR"))</f>
        <v>0.60334786649458561</v>
      </c>
      <c r="AS1113" s="93">
        <f>IF('Net zero activities &amp; levers'!$C$14="Off",('Activity data'!BL19*EF!$H50*EF!$H68)*NtoN2O*kgtoGg,IF('Net zero activities &amp; levers'!$C$14="On",('Net zero Activity data'!BL19*EF!$H50*EF!$H68)*NtoN2O*kgtoGg,"ERROR"))</f>
        <v>0.61669735295220163</v>
      </c>
      <c r="AT1113" s="93">
        <f>IF('Net zero activities &amp; levers'!$C$14="Off",('Activity data'!BM19*EF!$H50*EF!$H68)*NtoN2O*kgtoGg,IF('Net zero activities &amp; levers'!$C$14="On",('Net zero Activity data'!BM19*EF!$H50*EF!$H68)*NtoN2O*kgtoGg,"ERROR"))</f>
        <v>0.62025892279064465</v>
      </c>
      <c r="AU1113" s="93">
        <f>IF('Net zero activities &amp; levers'!$C$14="Off",('Activity data'!BN19*EF!$H50*EF!$H68)*NtoN2O*kgtoGg,IF('Net zero activities &amp; levers'!$C$14="On",('Net zero Activity data'!BN19*EF!$H50*EF!$H68)*NtoN2O*kgtoGg,"ERROR"))</f>
        <v>0.62230399030363781</v>
      </c>
      <c r="AV1113" s="93">
        <f>IF('Net zero activities &amp; levers'!$C$14="Off",('Activity data'!BO19*EF!$H50*EF!$H68)*NtoN2O*kgtoGg,IF('Net zero activities &amp; levers'!$C$14="On",('Net zero Activity data'!BO19*EF!$H50*EF!$H68)*NtoN2O*kgtoGg,"ERROR"))</f>
        <v>0.62479173783082131</v>
      </c>
      <c r="AW1113" s="93">
        <f>IF('Net zero activities &amp; levers'!$C$14="Off",('Activity data'!BP19*EF!$H50*EF!$H68)*NtoN2O*kgtoGg,IF('Net zero activities &amp; levers'!$C$14="On",('Net zero Activity data'!BP19*EF!$H50*EF!$H68)*NtoN2O*kgtoGg,"ERROR"))</f>
        <v>0.62681248623851804</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1.5039020075966305</v>
      </c>
      <c r="T1114" s="93">
        <f>IF('Net zero activities &amp; levers'!$C$14="Off",('Activity data'!AM20*EF!$H51*EF!$H69)*NtoN2O*kgtoGg,IF('Net zero activities &amp; levers'!$C$14="On",('Net zero Activity data'!AM20*EF!$H51*EF!$H69)*NtoN2O*kgtoGg,"ERROR"))</f>
        <v>1.5627222620583752</v>
      </c>
      <c r="U1114" s="93">
        <f>IF('Net zero activities &amp; levers'!$C$14="Off",('Activity data'!AN20*EF!$H51*EF!$H69)*NtoN2O*kgtoGg,IF('Net zero activities &amp; levers'!$C$14="On",('Net zero Activity data'!AN20*EF!$H51*EF!$H69)*NtoN2O*kgtoGg,"ERROR"))</f>
        <v>1.5917770183338138</v>
      </c>
      <c r="V1114" s="93">
        <f>IF('Net zero activities &amp; levers'!$C$14="Off",('Activity data'!AO20*EF!$H51*EF!$H69)*NtoN2O*kgtoGg,IF('Net zero activities &amp; levers'!$C$14="On",('Net zero Activity data'!AO20*EF!$H51*EF!$H69)*NtoN2O*kgtoGg,"ERROR"))</f>
        <v>1.6130831325533028</v>
      </c>
      <c r="W1114" s="93">
        <f>IF('Net zero activities &amp; levers'!$C$14="Off",('Activity data'!AP20*EF!$H51*EF!$H69)*NtoN2O*kgtoGg,IF('Net zero activities &amp; levers'!$C$14="On",('Net zero Activity data'!AP20*EF!$H51*EF!$H69)*NtoN2O*kgtoGg,"ERROR"))</f>
        <v>1.6404343335153744</v>
      </c>
      <c r="X1114" s="93">
        <f>IF('Net zero activities &amp; levers'!$C$14="Off",('Activity data'!AQ20*EF!$H51*EF!$H69)*NtoN2O*kgtoGg,IF('Net zero activities &amp; levers'!$C$14="On",('Net zero Activity data'!AQ20*EF!$H51*EF!$H69)*NtoN2O*kgtoGg,"ERROR"))</f>
        <v>1.6755518143651351</v>
      </c>
      <c r="Y1114" s="93">
        <f>IF('Net zero activities &amp; levers'!$C$14="Off",('Activity data'!AR20*EF!$H51*EF!$H69)*NtoN2O*kgtoGg,IF('Net zero activities &amp; levers'!$C$14="On",('Net zero Activity data'!AR20*EF!$H51*EF!$H69)*NtoN2O*kgtoGg,"ERROR"))</f>
        <v>1.7167089334752998</v>
      </c>
      <c r="Z1114" s="93">
        <f>IF('Net zero activities &amp; levers'!$C$14="Off",('Activity data'!AS20*EF!$H51*EF!$H69)*NtoN2O*kgtoGg,IF('Net zero activities &amp; levers'!$C$14="On",('Net zero Activity data'!AS20*EF!$H51*EF!$H69)*NtoN2O*kgtoGg,"ERROR"))</f>
        <v>1.7632656799133932</v>
      </c>
      <c r="AA1114" s="93">
        <f>IF('Net zero activities &amp; levers'!$C$14="Off",('Activity data'!AT20*EF!$H51*EF!$H69)*NtoN2O*kgtoGg,IF('Net zero activities &amp; levers'!$C$14="On",('Net zero Activity data'!AT20*EF!$H51*EF!$H69)*NtoN2O*kgtoGg,"ERROR"))</f>
        <v>1.8085041614130093</v>
      </c>
      <c r="AB1114" s="93">
        <f>IF('Net zero activities &amp; levers'!$C$14="Off",('Activity data'!AU20*EF!$H51*EF!$H69)*NtoN2O*kgtoGg,IF('Net zero activities &amp; levers'!$C$14="On",('Net zero Activity data'!AU20*EF!$H51*EF!$H69)*NtoN2O*kgtoGg,"ERROR"))</f>
        <v>1.8587948699132508</v>
      </c>
      <c r="AC1114" s="93">
        <f>IF('Net zero activities &amp; levers'!$C$14="Off",('Activity data'!AV20*EF!$H51*EF!$H69)*NtoN2O*kgtoGg,IF('Net zero activities &amp; levers'!$C$14="On",('Net zero Activity data'!AV20*EF!$H51*EF!$H69)*NtoN2O*kgtoGg,"ERROR"))</f>
        <v>1.9083906284265915</v>
      </c>
      <c r="AD1114" s="93">
        <f>IF('Net zero activities &amp; levers'!$C$14="Off",('Activity data'!AW20*EF!$H51*EF!$H69)*NtoN2O*kgtoGg,IF('Net zero activities &amp; levers'!$C$14="On",('Net zero Activity data'!AW20*EF!$H51*EF!$H69)*NtoN2O*kgtoGg,"ERROR"))</f>
        <v>1.9733148161031748</v>
      </c>
      <c r="AE1114" s="93">
        <f>IF('Net zero activities &amp; levers'!$C$14="Off",('Activity data'!AX20*EF!$H51*EF!$H69)*NtoN2O*kgtoGg,IF('Net zero activities &amp; levers'!$C$14="On",('Net zero Activity data'!AX20*EF!$H51*EF!$H69)*NtoN2O*kgtoGg,"ERROR"))</f>
        <v>2.0426437674093929</v>
      </c>
      <c r="AF1114" s="93">
        <f>IF('Net zero activities &amp; levers'!$C$14="Off",('Activity data'!AY20*EF!$H51*EF!$H69)*NtoN2O*kgtoGg,IF('Net zero activities &amp; levers'!$C$14="On",('Net zero Activity data'!AY20*EF!$H51*EF!$H69)*NtoN2O*kgtoGg,"ERROR"))</f>
        <v>2.1159097536386708</v>
      </c>
      <c r="AG1114" s="93">
        <f>IF('Net zero activities &amp; levers'!$C$14="Off",('Activity data'!AZ20*EF!$H51*EF!$H69)*NtoN2O*kgtoGg,IF('Net zero activities &amp; levers'!$C$14="On",('Net zero Activity data'!AZ20*EF!$H51*EF!$H69)*NtoN2O*kgtoGg,"ERROR"))</f>
        <v>2.2015552442526598</v>
      </c>
      <c r="AH1114" s="93">
        <f>IF('Net zero activities &amp; levers'!$C$14="Off",('Activity data'!BA20*EF!$H51*EF!$H69)*NtoN2O*kgtoGg,IF('Net zero activities &amp; levers'!$C$14="On",('Net zero Activity data'!BA20*EF!$H51*EF!$H69)*NtoN2O*kgtoGg,"ERROR"))</f>
        <v>2.2808024471194068</v>
      </c>
      <c r="AI1114" s="93">
        <f>IF('Net zero activities &amp; levers'!$C$14="Off",('Activity data'!BB20*EF!$H51*EF!$H69)*NtoN2O*kgtoGg,IF('Net zero activities &amp; levers'!$C$14="On",('Net zero Activity data'!BB20*EF!$H51*EF!$H69)*NtoN2O*kgtoGg,"ERROR"))</f>
        <v>2.3684681139813608</v>
      </c>
      <c r="AJ1114" s="93">
        <f>IF('Net zero activities &amp; levers'!$C$14="Off",('Activity data'!BC20*EF!$H51*EF!$H69)*NtoN2O*kgtoGg,IF('Net zero activities &amp; levers'!$C$14="On",('Net zero Activity data'!BC20*EF!$H51*EF!$H69)*NtoN2O*kgtoGg,"ERROR"))</f>
        <v>2.4651933330812499</v>
      </c>
      <c r="AK1114" s="93">
        <f>IF('Net zero activities &amp; levers'!$C$14="Off",('Activity data'!BD20*EF!$H51*EF!$H69)*NtoN2O*kgtoGg,IF('Net zero activities &amp; levers'!$C$14="On",('Net zero Activity data'!BD20*EF!$H51*EF!$H69)*NtoN2O*kgtoGg,"ERROR"))</f>
        <v>2.5538575408357072</v>
      </c>
      <c r="AL1114" s="93">
        <f>IF('Net zero activities &amp; levers'!$C$14="Off",('Activity data'!BE20*EF!$H51*EF!$H69)*NtoN2O*kgtoGg,IF('Net zero activities &amp; levers'!$C$14="On",('Net zero Activity data'!BE20*EF!$H51*EF!$H69)*NtoN2O*kgtoGg,"ERROR"))</f>
        <v>2.6430345465853575</v>
      </c>
      <c r="AM1114" s="93">
        <f>IF('Net zero activities &amp; levers'!$C$14="Off",('Activity data'!BF20*EF!$H51*EF!$H69)*NtoN2O*kgtoGg,IF('Net zero activities &amp; levers'!$C$14="On",('Net zero Activity data'!BF20*EF!$H51*EF!$H69)*NtoN2O*kgtoGg,"ERROR"))</f>
        <v>2.7330349423316522</v>
      </c>
      <c r="AN1114" s="93">
        <f>IF('Net zero activities &amp; levers'!$C$14="Off",('Activity data'!BG20*EF!$H51*EF!$H69)*NtoN2O*kgtoGg,IF('Net zero activities &amp; levers'!$C$14="On",('Net zero Activity data'!BG20*EF!$H51*EF!$H69)*NtoN2O*kgtoGg,"ERROR"))</f>
        <v>2.8306817522427643</v>
      </c>
      <c r="AO1114" s="93">
        <f>IF('Net zero activities &amp; levers'!$C$14="Off",('Activity data'!BH20*EF!$H51*EF!$H69)*NtoN2O*kgtoGg,IF('Net zero activities &amp; levers'!$C$14="On",('Net zero Activity data'!BH20*EF!$H51*EF!$H69)*NtoN2O*kgtoGg,"ERROR"))</f>
        <v>2.9224750190776758</v>
      </c>
      <c r="AP1114" s="93">
        <f>IF('Net zero activities &amp; levers'!$C$14="Off",('Activity data'!BI20*EF!$H51*EF!$H69)*NtoN2O*kgtoGg,IF('Net zero activities &amp; levers'!$C$14="On",('Net zero Activity data'!BI20*EF!$H51*EF!$H69)*NtoN2O*kgtoGg,"ERROR"))</f>
        <v>3.0171799364108285</v>
      </c>
      <c r="AQ1114" s="93">
        <f>IF('Net zero activities &amp; levers'!$C$14="Off",('Activity data'!BJ20*EF!$H51*EF!$H69)*NtoN2O*kgtoGg,IF('Net zero activities &amp; levers'!$C$14="On",('Net zero Activity data'!BJ20*EF!$H51*EF!$H69)*NtoN2O*kgtoGg,"ERROR"))</f>
        <v>3.1152474382977524</v>
      </c>
      <c r="AR1114" s="93">
        <f>IF('Net zero activities &amp; levers'!$C$14="Off",('Activity data'!BK20*EF!$H51*EF!$H69)*NtoN2O*kgtoGg,IF('Net zero activities &amp; levers'!$C$14="On",('Net zero Activity data'!BK20*EF!$H51*EF!$H69)*NtoN2O*kgtoGg,"ERROR"))</f>
        <v>3.2171452960576303</v>
      </c>
      <c r="AS1114" s="93">
        <f>IF('Net zero activities &amp; levers'!$C$14="Off",('Activity data'!BL20*EF!$H51*EF!$H69)*NtoN2O*kgtoGg,IF('Net zero activities &amp; levers'!$C$14="On",('Net zero Activity data'!BL20*EF!$H51*EF!$H69)*NtoN2O*kgtoGg,"ERROR"))</f>
        <v>3.3210250894598712</v>
      </c>
      <c r="AT1114" s="93">
        <f>IF('Net zero activities &amp; levers'!$C$14="Off",('Activity data'!BM20*EF!$H51*EF!$H69)*NtoN2O*kgtoGg,IF('Net zero activities &amp; levers'!$C$14="On",('Net zero Activity data'!BM20*EF!$H51*EF!$H69)*NtoN2O*kgtoGg,"ERROR"))</f>
        <v>3.3229585845203804</v>
      </c>
      <c r="AU1114" s="93">
        <f>IF('Net zero activities &amp; levers'!$C$14="Off",('Activity data'!BN20*EF!$H51*EF!$H69)*NtoN2O*kgtoGg,IF('Net zero activities &amp; levers'!$C$14="On",('Net zero Activity data'!BN20*EF!$H51*EF!$H69)*NtoN2O*kgtoGg,"ERROR"))</f>
        <v>3.3094028161323226</v>
      </c>
      <c r="AV1114" s="93">
        <f>IF('Net zero activities &amp; levers'!$C$14="Off",('Activity data'!BO20*EF!$H51*EF!$H69)*NtoN2O*kgtoGg,IF('Net zero activities &amp; levers'!$C$14="On",('Net zero Activity data'!BO20*EF!$H51*EF!$H69)*NtoN2O*kgtoGg,"ERROR"))</f>
        <v>3.3005790791128726</v>
      </c>
      <c r="AW1114" s="93">
        <f>IF('Net zero activities &amp; levers'!$C$14="Off",('Activity data'!BP20*EF!$H51*EF!$H69)*NtoN2O*kgtoGg,IF('Net zero activities &amp; levers'!$C$14="On",('Net zero Activity data'!BP20*EF!$H51*EF!$H69)*NtoN2O*kgtoGg,"ERROR"))</f>
        <v>3.287176382301995</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1.4743259442746052E-2</v>
      </c>
      <c r="T1115" s="93">
        <f>IF('Net zero activities &amp; levers'!$C$14="Off",('Activity data'!AM21*EF!$H52*EF!$H70)*NtoN2O*kgtoGg,IF('Net zero activities &amp; levers'!$C$14="On",('Net zero Activity data'!AM21*EF!$H52*EF!$H70)*NtoN2O*kgtoGg,"ERROR"))</f>
        <v>1.5111895355687303E-2</v>
      </c>
      <c r="U1115" s="93">
        <f>IF('Net zero activities &amp; levers'!$C$14="Off",('Activity data'!AN21*EF!$H52*EF!$H70)*NtoN2O*kgtoGg,IF('Net zero activities &amp; levers'!$C$14="On",('Net zero Activity data'!AN21*EF!$H52*EF!$H70)*NtoN2O*kgtoGg,"ERROR"))</f>
        <v>1.5383242512435868E-2</v>
      </c>
      <c r="V1115" s="93">
        <f>IF('Net zero activities &amp; levers'!$C$14="Off",('Activity data'!AO21*EF!$H52*EF!$H70)*NtoN2O*kgtoGg,IF('Net zero activities &amp; levers'!$C$14="On",('Net zero Activity data'!AO21*EF!$H52*EF!$H70)*NtoN2O*kgtoGg,"ERROR"))</f>
        <v>1.5630124861635612E-2</v>
      </c>
      <c r="W1115" s="93">
        <f>IF('Net zero activities &amp; levers'!$C$14="Off",('Activity data'!AP21*EF!$H52*EF!$H70)*NtoN2O*kgtoGg,IF('Net zero activities &amp; levers'!$C$14="On",('Net zero Activity data'!AP21*EF!$H52*EF!$H70)*NtoN2O*kgtoGg,"ERROR"))</f>
        <v>1.589965111756865E-2</v>
      </c>
      <c r="X1115" s="93">
        <f>IF('Net zero activities &amp; levers'!$C$14="Off",('Activity data'!AQ21*EF!$H52*EF!$H70)*NtoN2O*kgtoGg,IF('Net zero activities &amp; levers'!$C$14="On",('Net zero Activity data'!AQ21*EF!$H52*EF!$H70)*NtoN2O*kgtoGg,"ERROR"))</f>
        <v>1.6198411975166523E-2</v>
      </c>
      <c r="Y1115" s="93">
        <f>IF('Net zero activities &amp; levers'!$C$14="Off",('Activity data'!AR21*EF!$H52*EF!$H70)*NtoN2O*kgtoGg,IF('Net zero activities &amp; levers'!$C$14="On",('Net zero Activity data'!AR21*EF!$H52*EF!$H70)*NtoN2O*kgtoGg,"ERROR"))</f>
        <v>1.6502361123319324E-2</v>
      </c>
      <c r="Z1115" s="93">
        <f>IF('Net zero activities &amp; levers'!$C$14="Off",('Activity data'!AS21*EF!$H52*EF!$H70)*NtoN2O*kgtoGg,IF('Net zero activities &amp; levers'!$C$14="On",('Net zero Activity data'!AS21*EF!$H52*EF!$H70)*NtoN2O*kgtoGg,"ERROR"))</f>
        <v>1.6828027289781132E-2</v>
      </c>
      <c r="AA1115" s="93">
        <f>IF('Net zero activities &amp; levers'!$C$14="Off",('Activity data'!AT21*EF!$H52*EF!$H70)*NtoN2O*kgtoGg,IF('Net zero activities &amp; levers'!$C$14="On",('Net zero Activity data'!AT21*EF!$H52*EF!$H70)*NtoN2O*kgtoGg,"ERROR"))</f>
        <v>1.7151823319863691E-2</v>
      </c>
      <c r="AB1115" s="93">
        <f>IF('Net zero activities &amp; levers'!$C$14="Off",('Activity data'!AU21*EF!$H52*EF!$H70)*NtoN2O*kgtoGg,IF('Net zero activities &amp; levers'!$C$14="On",('Net zero Activity data'!AU21*EF!$H52*EF!$H70)*NtoN2O*kgtoGg,"ERROR"))</f>
        <v>1.7496605524496917E-2</v>
      </c>
      <c r="AC1115" s="93">
        <f>IF('Net zero activities &amp; levers'!$C$14="Off",('Activity data'!AV21*EF!$H52*EF!$H70)*NtoN2O*kgtoGg,IF('Net zero activities &amp; levers'!$C$14="On",('Net zero Activity data'!AV21*EF!$H52*EF!$H70)*NtoN2O*kgtoGg,"ERROR"))</f>
        <v>1.7841899581490028E-2</v>
      </c>
      <c r="AD1115" s="93">
        <f>IF('Net zero activities &amp; levers'!$C$14="Off",('Activity data'!AW21*EF!$H52*EF!$H70)*NtoN2O*kgtoGg,IF('Net zero activities &amp; levers'!$C$14="On",('Net zero Activity data'!AW21*EF!$H52*EF!$H70)*NtoN2O*kgtoGg,"ERROR"))</f>
        <v>1.8230851031226344E-2</v>
      </c>
      <c r="AE1115" s="93">
        <f>IF('Net zero activities &amp; levers'!$C$14="Off",('Activity data'!AX21*EF!$H52*EF!$H70)*NtoN2O*kgtoGg,IF('Net zero activities &amp; levers'!$C$14="On",('Net zero Activity data'!AX21*EF!$H52*EF!$H70)*NtoN2O*kgtoGg,"ERROR"))</f>
        <v>1.8639538542863106E-2</v>
      </c>
      <c r="AF1115" s="93">
        <f>IF('Net zero activities &amp; levers'!$C$14="Off",('Activity data'!AY21*EF!$H52*EF!$H70)*NtoN2O*kgtoGg,IF('Net zero activities &amp; levers'!$C$14="On",('Net zero Activity data'!AY21*EF!$H52*EF!$H70)*NtoN2O*kgtoGg,"ERROR"))</f>
        <v>1.9066538958362279E-2</v>
      </c>
      <c r="AG1115" s="93">
        <f>IF('Net zero activities &amp; levers'!$C$14="Off",('Activity data'!AZ21*EF!$H52*EF!$H70)*NtoN2O*kgtoGg,IF('Net zero activities &amp; levers'!$C$14="On",('Net zero Activity data'!AZ21*EF!$H52*EF!$H70)*NtoN2O*kgtoGg,"ERROR"))</f>
        <v>1.954367278006058E-2</v>
      </c>
      <c r="AH1115" s="93">
        <f>IF('Net zero activities &amp; levers'!$C$14="Off",('Activity data'!BA21*EF!$H52*EF!$H70)*NtoN2O*kgtoGg,IF('Net zero activities &amp; levers'!$C$14="On",('Net zero Activity data'!BA21*EF!$H52*EF!$H70)*NtoN2O*kgtoGg,"ERROR"))</f>
        <v>2.0001192614860892E-2</v>
      </c>
      <c r="AI1115" s="93">
        <f>IF('Net zero activities &amp; levers'!$C$14="Off",('Activity data'!BB21*EF!$H52*EF!$H70)*NtoN2O*kgtoGg,IF('Net zero activities &amp; levers'!$C$14="On",('Net zero Activity data'!BB21*EF!$H52*EF!$H70)*NtoN2O*kgtoGg,"ERROR"))</f>
        <v>2.0479807447997905E-2</v>
      </c>
      <c r="AJ1115" s="93">
        <f>IF('Net zero activities &amp; levers'!$C$14="Off",('Activity data'!BC21*EF!$H52*EF!$H70)*NtoN2O*kgtoGg,IF('Net zero activities &amp; levers'!$C$14="On",('Net zero Activity data'!BC21*EF!$H52*EF!$H70)*NtoN2O*kgtoGg,"ERROR"))</f>
        <v>2.0997192873884605E-2</v>
      </c>
      <c r="AK1115" s="93">
        <f>IF('Net zero activities &amp; levers'!$C$14="Off",('Activity data'!BD21*EF!$H52*EF!$H70)*NtoN2O*kgtoGg,IF('Net zero activities &amp; levers'!$C$14="On",('Net zero Activity data'!BD21*EF!$H52*EF!$H70)*NtoN2O*kgtoGg,"ERROR"))</f>
        <v>2.1488292809051963E-2</v>
      </c>
      <c r="AL1115" s="93">
        <f>IF('Net zero activities &amp; levers'!$C$14="Off",('Activity data'!BE21*EF!$H52*EF!$H70)*NtoN2O*kgtoGg,IF('Net zero activities &amp; levers'!$C$14="On",('Net zero Activity data'!BE21*EF!$H52*EF!$H70)*NtoN2O*kgtoGg,"ERROR"))</f>
        <v>2.1985573538614932E-2</v>
      </c>
      <c r="AM1115" s="93">
        <f>IF('Net zero activities &amp; levers'!$C$14="Off",('Activity data'!BF21*EF!$H52*EF!$H70)*NtoN2O*kgtoGg,IF('Net zero activities &amp; levers'!$C$14="On",('Net zero Activity data'!BF21*EF!$H52*EF!$H70)*NtoN2O*kgtoGg,"ERROR"))</f>
        <v>2.2490238960706156E-2</v>
      </c>
      <c r="AN1115" s="93">
        <f>IF('Net zero activities &amp; levers'!$C$14="Off",('Activity data'!BG21*EF!$H52*EF!$H70)*NtoN2O*kgtoGg,IF('Net zero activities &amp; levers'!$C$14="On",('Net zero Activity data'!BG21*EF!$H52*EF!$H70)*NtoN2O*kgtoGg,"ERROR"))</f>
        <v>2.3014836693161657E-2</v>
      </c>
      <c r="AO1115" s="93">
        <f>IF('Net zero activities &amp; levers'!$C$14="Off",('Activity data'!BH21*EF!$H52*EF!$H70)*NtoN2O*kgtoGg,IF('Net zero activities &amp; levers'!$C$14="On",('Net zero Activity data'!BH21*EF!$H52*EF!$H70)*NtoN2O*kgtoGg,"ERROR"))</f>
        <v>2.3520746119751378E-2</v>
      </c>
      <c r="AP1115" s="93">
        <f>IF('Net zero activities &amp; levers'!$C$14="Off",('Activity data'!BI21*EF!$H52*EF!$H70)*NtoN2O*kgtoGg,IF('Net zero activities &amp; levers'!$C$14="On",('Net zero Activity data'!BI21*EF!$H52*EF!$H70)*NtoN2O*kgtoGg,"ERROR"))</f>
        <v>2.4042170927241719E-2</v>
      </c>
      <c r="AQ1115" s="93">
        <f>IF('Net zero activities &amp; levers'!$C$14="Off",('Activity data'!BJ21*EF!$H52*EF!$H70)*NtoN2O*kgtoGg,IF('Net zero activities &amp; levers'!$C$14="On",('Net zero Activity data'!BJ21*EF!$H52*EF!$H70)*NtoN2O*kgtoGg,"ERROR"))</f>
        <v>2.4581066666609655E-2</v>
      </c>
      <c r="AR1115" s="93">
        <f>IF('Net zero activities &amp; levers'!$C$14="Off",('Activity data'!BK21*EF!$H52*EF!$H70)*NtoN2O*kgtoGg,IF('Net zero activities &amp; levers'!$C$14="On",('Net zero Activity data'!BK21*EF!$H52*EF!$H70)*NtoN2O*kgtoGg,"ERROR"))</f>
        <v>2.5139494437274423E-2</v>
      </c>
      <c r="AS1115" s="93">
        <f>IF('Net zero activities &amp; levers'!$C$14="Off",('Activity data'!BL21*EF!$H52*EF!$H70)*NtoN2O*kgtoGg,IF('Net zero activities &amp; levers'!$C$14="On",('Net zero Activity data'!BL21*EF!$H52*EF!$H70)*NtoN2O*kgtoGg,"ERROR"))</f>
        <v>2.5695723039675093E-2</v>
      </c>
      <c r="AT1115" s="93">
        <f>IF('Net zero activities &amp; levers'!$C$14="Off",('Activity data'!BM21*EF!$H52*EF!$H70)*NtoN2O*kgtoGg,IF('Net zero activities &amp; levers'!$C$14="On",('Net zero Activity data'!BM21*EF!$H52*EF!$H70)*NtoN2O*kgtoGg,"ERROR"))</f>
        <v>2.5844121782943548E-2</v>
      </c>
      <c r="AU1115" s="93">
        <f>IF('Net zero activities &amp; levers'!$C$14="Off",('Activity data'!BN21*EF!$H52*EF!$H70)*NtoN2O*kgtoGg,IF('Net zero activities &amp; levers'!$C$14="On",('Net zero Activity data'!BN21*EF!$H52*EF!$H70)*NtoN2O*kgtoGg,"ERROR"))</f>
        <v>2.5929332929318261E-2</v>
      </c>
      <c r="AV1115" s="93">
        <f>IF('Net zero activities &amp; levers'!$C$14="Off",('Activity data'!BO21*EF!$H52*EF!$H70)*NtoN2O*kgtoGg,IF('Net zero activities &amp; levers'!$C$14="On",('Net zero Activity data'!BO21*EF!$H52*EF!$H70)*NtoN2O*kgtoGg,"ERROR"))</f>
        <v>2.6032989076284239E-2</v>
      </c>
      <c r="AW1115" s="93">
        <f>IF('Net zero activities &amp; levers'!$C$14="Off",('Activity data'!BP21*EF!$H52*EF!$H70)*NtoN2O*kgtoGg,IF('Net zero activities &amp; levers'!$C$14="On",('Net zero Activity data'!BP21*EF!$H52*EF!$H70)*NtoN2O*kgtoGg,"ERROR"))</f>
        <v>2.6117186926604932E-2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6.2662583649859674E-2</v>
      </c>
      <c r="T1116" s="93">
        <f>IF('Net zero activities &amp; levers'!$C$14="Off",('Activity data'!AM22*EF!$H53*EF!$H71)*NtoN2O*kgtoGg,IF('Net zero activities &amp; levers'!$C$14="On",('Net zero Activity data'!AM22*EF!$H53*EF!$H71)*NtoN2O*kgtoGg,"ERROR"))</f>
        <v>6.5113427585765701E-2</v>
      </c>
      <c r="U1116" s="93">
        <f>IF('Net zero activities &amp; levers'!$C$14="Off",('Activity data'!AN22*EF!$H53*EF!$H71)*NtoN2O*kgtoGg,IF('Net zero activities &amp; levers'!$C$14="On",('Net zero Activity data'!AN22*EF!$H53*EF!$H71)*NtoN2O*kgtoGg,"ERROR"))</f>
        <v>6.6324042430575644E-2</v>
      </c>
      <c r="V1116" s="93">
        <f>IF('Net zero activities &amp; levers'!$C$14="Off",('Activity data'!AO22*EF!$H53*EF!$H71)*NtoN2O*kgtoGg,IF('Net zero activities &amp; levers'!$C$14="On",('Net zero Activity data'!AO22*EF!$H53*EF!$H71)*NtoN2O*kgtoGg,"ERROR"))</f>
        <v>6.721179718972102E-2</v>
      </c>
      <c r="W1116" s="93">
        <f>IF('Net zero activities &amp; levers'!$C$14="Off",('Activity data'!AP22*EF!$H53*EF!$H71)*NtoN2O*kgtoGg,IF('Net zero activities &amp; levers'!$C$14="On",('Net zero Activity data'!AP22*EF!$H53*EF!$H71)*NtoN2O*kgtoGg,"ERROR"))</f>
        <v>6.8351430563140664E-2</v>
      </c>
      <c r="X1116" s="93">
        <f>IF('Net zero activities &amp; levers'!$C$14="Off",('Activity data'!AQ22*EF!$H53*EF!$H71)*NtoN2O*kgtoGg,IF('Net zero activities &amp; levers'!$C$14="On",('Net zero Activity data'!AQ22*EF!$H53*EF!$H71)*NtoN2O*kgtoGg,"ERROR"))</f>
        <v>6.9814658931880699E-2</v>
      </c>
      <c r="Y1116" s="93">
        <f>IF('Net zero activities &amp; levers'!$C$14="Off",('Activity data'!AR22*EF!$H53*EF!$H71)*NtoN2O*kgtoGg,IF('Net zero activities &amp; levers'!$C$14="On",('Net zero Activity data'!AR22*EF!$H53*EF!$H71)*NtoN2O*kgtoGg,"ERROR"))</f>
        <v>7.152953889480422E-2</v>
      </c>
      <c r="Z1116" s="93">
        <f>IF('Net zero activities &amp; levers'!$C$14="Off",('Activity data'!AS22*EF!$H53*EF!$H71)*NtoN2O*kgtoGg,IF('Net zero activities &amp; levers'!$C$14="On",('Net zero Activity data'!AS22*EF!$H53*EF!$H71)*NtoN2O*kgtoGg,"ERROR"))</f>
        <v>7.3469403329724778E-2</v>
      </c>
      <c r="AA1116" s="93">
        <f>IF('Net zero activities &amp; levers'!$C$14="Off",('Activity data'!AT22*EF!$H53*EF!$H71)*NtoN2O*kgtoGg,IF('Net zero activities &amp; levers'!$C$14="On",('Net zero Activity data'!AT22*EF!$H53*EF!$H71)*NtoN2O*kgtoGg,"ERROR"))</f>
        <v>7.5354340058875438E-2</v>
      </c>
      <c r="AB1116" s="93">
        <f>IF('Net zero activities &amp; levers'!$C$14="Off",('Activity data'!AU22*EF!$H53*EF!$H71)*NtoN2O*kgtoGg,IF('Net zero activities &amp; levers'!$C$14="On",('Net zero Activity data'!AU22*EF!$H53*EF!$H71)*NtoN2O*kgtoGg,"ERROR"))</f>
        <v>7.744978624638553E-2</v>
      </c>
      <c r="AC1116" s="93">
        <f>IF('Net zero activities &amp; levers'!$C$14="Off",('Activity data'!AV22*EF!$H53*EF!$H71)*NtoN2O*kgtoGg,IF('Net zero activities &amp; levers'!$C$14="On",('Net zero Activity data'!AV22*EF!$H53*EF!$H71)*NtoN2O*kgtoGg,"ERROR"))</f>
        <v>7.9516276184441403E-2</v>
      </c>
      <c r="AD1116" s="93">
        <f>IF('Net zero activities &amp; levers'!$C$14="Off",('Activity data'!AW22*EF!$H53*EF!$H71)*NtoN2O*kgtoGg,IF('Net zero activities &amp; levers'!$C$14="On",('Net zero Activity data'!AW22*EF!$H53*EF!$H71)*NtoN2O*kgtoGg,"ERROR"))</f>
        <v>8.2221450670965687E-2</v>
      </c>
      <c r="AE1116" s="93">
        <f>IF('Net zero activities &amp; levers'!$C$14="Off",('Activity data'!AX22*EF!$H53*EF!$H71)*NtoN2O*kgtoGg,IF('Net zero activities &amp; levers'!$C$14="On",('Net zero Activity data'!AX22*EF!$H53*EF!$H71)*NtoN2O*kgtoGg,"ERROR"))</f>
        <v>8.5110156975391468E-2</v>
      </c>
      <c r="AF1116" s="93">
        <f>IF('Net zero activities &amp; levers'!$C$14="Off",('Activity data'!AY22*EF!$H53*EF!$H71)*NtoN2O*kgtoGg,IF('Net zero activities &amp; levers'!$C$14="On",('Net zero Activity data'!AY22*EF!$H53*EF!$H71)*NtoN2O*kgtoGg,"ERROR"))</f>
        <v>8.8162906401611355E-2</v>
      </c>
      <c r="AG1116" s="93">
        <f>IF('Net zero activities &amp; levers'!$C$14="Off",('Activity data'!AZ22*EF!$H53*EF!$H71)*NtoN2O*kgtoGg,IF('Net zero activities &amp; levers'!$C$14="On",('Net zero Activity data'!AZ22*EF!$H53*EF!$H71)*NtoN2O*kgtoGg,"ERROR"))</f>
        <v>9.1731468510527575E-2</v>
      </c>
      <c r="AH1116" s="93">
        <f>IF('Net zero activities &amp; levers'!$C$14="Off",('Activity data'!BA22*EF!$H53*EF!$H71)*NtoN2O*kgtoGg,IF('Net zero activities &amp; levers'!$C$14="On",('Net zero Activity data'!BA22*EF!$H53*EF!$H71)*NtoN2O*kgtoGg,"ERROR"))</f>
        <v>9.5033435296642044E-2</v>
      </c>
      <c r="AI1116" s="93">
        <f>IF('Net zero activities &amp; levers'!$C$14="Off",('Activity data'!BB22*EF!$H53*EF!$H71)*NtoN2O*kgtoGg,IF('Net zero activities &amp; levers'!$C$14="On",('Net zero Activity data'!BB22*EF!$H53*EF!$H71)*NtoN2O*kgtoGg,"ERROR"))</f>
        <v>9.8686171415890145E-2</v>
      </c>
      <c r="AJ1116" s="93">
        <f>IF('Net zero activities &amp; levers'!$C$14="Off",('Activity data'!BC22*EF!$H53*EF!$H71)*NtoN2O*kgtoGg,IF('Net zero activities &amp; levers'!$C$14="On",('Net zero Activity data'!BC22*EF!$H53*EF!$H71)*NtoN2O*kgtoGg,"ERROR"))</f>
        <v>0.10271638887838552</v>
      </c>
      <c r="AK1116" s="93">
        <f>IF('Net zero activities &amp; levers'!$C$14="Off",('Activity data'!BD22*EF!$H53*EF!$H71)*NtoN2O*kgtoGg,IF('Net zero activities &amp; levers'!$C$14="On",('Net zero Activity data'!BD22*EF!$H53*EF!$H71)*NtoN2O*kgtoGg,"ERROR"))</f>
        <v>0.10641073086815458</v>
      </c>
      <c r="AL1116" s="93">
        <f>IF('Net zero activities &amp; levers'!$C$14="Off",('Activity data'!BE22*EF!$H53*EF!$H71)*NtoN2O*kgtoGg,IF('Net zero activities &amp; levers'!$C$14="On",('Net zero Activity data'!BE22*EF!$H53*EF!$H71)*NtoN2O*kgtoGg,"ERROR"))</f>
        <v>0.11012643944105664</v>
      </c>
      <c r="AM1116" s="93">
        <f>IF('Net zero activities &amp; levers'!$C$14="Off",('Activity data'!BF22*EF!$H53*EF!$H71)*NtoN2O*kgtoGg,IF('Net zero activities &amp; levers'!$C$14="On",('Net zero Activity data'!BF22*EF!$H53*EF!$H71)*NtoN2O*kgtoGg,"ERROR"))</f>
        <v>0.11387645593048562</v>
      </c>
      <c r="AN1116" s="93">
        <f>IF('Net zero activities &amp; levers'!$C$14="Off",('Activity data'!BG22*EF!$H53*EF!$H71)*NtoN2O*kgtoGg,IF('Net zero activities &amp; levers'!$C$14="On",('Net zero Activity data'!BG22*EF!$H53*EF!$H71)*NtoN2O*kgtoGg,"ERROR"))</f>
        <v>0.11794507301011529</v>
      </c>
      <c r="AO1116" s="93">
        <f>IF('Net zero activities &amp; levers'!$C$14="Off",('Activity data'!BH22*EF!$H53*EF!$H71)*NtoN2O*kgtoGg,IF('Net zero activities &amp; levers'!$C$14="On",('Net zero Activity data'!BH22*EF!$H53*EF!$H71)*NtoN2O*kgtoGg,"ERROR"))</f>
        <v>0.12176979246156994</v>
      </c>
      <c r="AP1116" s="93">
        <f>IF('Net zero activities &amp; levers'!$C$14="Off",('Activity data'!BI22*EF!$H53*EF!$H71)*NtoN2O*kgtoGg,IF('Net zero activities &amp; levers'!$C$14="On",('Net zero Activity data'!BI22*EF!$H53*EF!$H71)*NtoN2O*kgtoGg,"ERROR"))</f>
        <v>0.12571583068378467</v>
      </c>
      <c r="AQ1116" s="93">
        <f>IF('Net zero activities &amp; levers'!$C$14="Off",('Activity data'!BJ22*EF!$H53*EF!$H71)*NtoN2O*kgtoGg,IF('Net zero activities &amp; levers'!$C$14="On",('Net zero Activity data'!BJ22*EF!$H53*EF!$H71)*NtoN2O*kgtoGg,"ERROR"))</f>
        <v>0.1298019765957398</v>
      </c>
      <c r="AR1116" s="93">
        <f>IF('Net zero activities &amp; levers'!$C$14="Off",('Activity data'!BK22*EF!$H53*EF!$H71)*NtoN2O*kgtoGg,IF('Net zero activities &amp; levers'!$C$14="On",('Net zero Activity data'!BK22*EF!$H53*EF!$H71)*NtoN2O*kgtoGg,"ERROR"))</f>
        <v>0.13404772066906803</v>
      </c>
      <c r="AS1116" s="93">
        <f>IF('Net zero activities &amp; levers'!$C$14="Off",('Activity data'!BL22*EF!$H53*EF!$H71)*NtoN2O*kgtoGg,IF('Net zero activities &amp; levers'!$C$14="On",('Net zero Activity data'!BL22*EF!$H53*EF!$H71)*NtoN2O*kgtoGg,"ERROR"))</f>
        <v>0.13837604539416143</v>
      </c>
      <c r="AT1116" s="93">
        <f>IF('Net zero activities &amp; levers'!$C$14="Off",('Activity data'!BM22*EF!$H53*EF!$H71)*NtoN2O*kgtoGg,IF('Net zero activities &amp; levers'!$C$14="On",('Net zero Activity data'!BM22*EF!$H53*EF!$H71)*NtoN2O*kgtoGg,"ERROR"))</f>
        <v>0.1384566076883493</v>
      </c>
      <c r="AU1116" s="93">
        <f>IF('Net zero activities &amp; levers'!$C$14="Off",('Activity data'!BN22*EF!$H53*EF!$H71)*NtoN2O*kgtoGg,IF('Net zero activities &amp; levers'!$C$14="On",('Net zero Activity data'!BN22*EF!$H53*EF!$H71)*NtoN2O*kgtoGg,"ERROR"))</f>
        <v>0.13789178400551355</v>
      </c>
      <c r="AV1116" s="93">
        <f>IF('Net zero activities &amp; levers'!$C$14="Off",('Activity data'!BO22*EF!$H53*EF!$H71)*NtoN2O*kgtoGg,IF('Net zero activities &amp; levers'!$C$14="On",('Net zero Activity data'!BO22*EF!$H53*EF!$H71)*NtoN2O*kgtoGg,"ERROR"))</f>
        <v>0.13752412829636981</v>
      </c>
      <c r="AW1116" s="93">
        <f>IF('Net zero activities &amp; levers'!$C$14="Off",('Activity data'!BP22*EF!$H53*EF!$H71)*NtoN2O*kgtoGg,IF('Net zero activities &amp; levers'!$C$14="On",('Net zero Activity data'!BP22*EF!$H53*EF!$H71)*NtoN2O*kgtoGg,"ERROR"))</f>
        <v>0.13696568259591657</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6.6033099204763355</v>
      </c>
      <c r="U1117" s="22">
        <f t="shared" si="375"/>
        <v>6.6015814291429846</v>
      </c>
      <c r="V1117" s="22">
        <f t="shared" si="375"/>
        <v>6.6004302883480781</v>
      </c>
      <c r="W1117" s="22">
        <f t="shared" si="375"/>
        <v>6.5994333251476958</v>
      </c>
      <c r="X1117" s="22">
        <f t="shared" si="375"/>
        <v>6.5983312324657941</v>
      </c>
      <c r="Y1117" s="22">
        <f t="shared" si="375"/>
        <v>6.5970938088638196</v>
      </c>
      <c r="Z1117" s="22">
        <f t="shared" si="375"/>
        <v>6.5958022711116762</v>
      </c>
      <c r="AA1117" s="22">
        <f t="shared" si="375"/>
        <v>6.5944237811394926</v>
      </c>
      <c r="AB1117" s="22">
        <f t="shared" si="375"/>
        <v>6.5930816986052285</v>
      </c>
      <c r="AC1117" s="22">
        <f t="shared" si="375"/>
        <v>6.5916618135661622</v>
      </c>
      <c r="AD1117" s="22">
        <f t="shared" si="375"/>
        <v>6.5902678805818455</v>
      </c>
      <c r="AE1117" s="22">
        <f t="shared" si="375"/>
        <v>6.5886559093377075</v>
      </c>
      <c r="AF1117" s="22">
        <f t="shared" si="375"/>
        <v>6.5869872877506541</v>
      </c>
      <c r="AG1117" s="22">
        <f t="shared" si="375"/>
        <v>6.5852727991652529</v>
      </c>
      <c r="AH1117" s="22">
        <f t="shared" si="375"/>
        <v>6.5833751540091709</v>
      </c>
      <c r="AI1117" s="22">
        <f t="shared" si="375"/>
        <v>6.5816098395690394</v>
      </c>
      <c r="AJ1117" s="22">
        <f t="shared" si="375"/>
        <v>6.5797638880913212</v>
      </c>
      <c r="AK1117" s="22">
        <f t="shared" si="375"/>
        <v>6.5778024658613186</v>
      </c>
      <c r="AL1117" s="22">
        <f t="shared" si="375"/>
        <v>6.5759967371619705</v>
      </c>
      <c r="AM1117" s="22">
        <f t="shared" si="375"/>
        <v>6.5742092862125618</v>
      </c>
      <c r="AN1117" s="22">
        <f t="shared" si="375"/>
        <v>6.572435192444595</v>
      </c>
      <c r="AO1117" s="22">
        <f t="shared" si="375"/>
        <v>6.5705997240052723</v>
      </c>
      <c r="AP1117" s="22">
        <f t="shared" si="375"/>
        <v>6.5688763640687018</v>
      </c>
      <c r="AQ1117" s="22">
        <f t="shared" si="375"/>
        <v>6.5671358006629958</v>
      </c>
      <c r="AR1117" s="22">
        <f t="shared" si="375"/>
        <v>6.5653731541106506</v>
      </c>
      <c r="AS1117" s="22">
        <f t="shared" si="375"/>
        <v>6.5635837085441313</v>
      </c>
      <c r="AT1117" s="22">
        <f t="shared" si="375"/>
        <v>6.561817680487712</v>
      </c>
      <c r="AU1117" s="22">
        <f t="shared" si="375"/>
        <v>6.5614399445608402</v>
      </c>
      <c r="AV1117" s="22">
        <f t="shared" si="375"/>
        <v>6.5612746151081058</v>
      </c>
      <c r="AW1117" s="22">
        <f t="shared" si="375"/>
        <v>6.5610489958991902</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4.3581845475143821E-2</v>
      </c>
      <c r="U1118" s="94">
        <f>IF('Net zero activities &amp; levers'!$C$14="Off",'Activity data'!AN48*ttokg*ONEF*NtoN2O*kgtoGg,IF('Net zero activities &amp; levers'!$C$14="On",'Net zero Activity data'!AN48*ttokg*ONEF*NtoN2O*kgtoGg,"ERROR"))</f>
        <v>4.3570437432343706E-2</v>
      </c>
      <c r="V1118" s="94">
        <f>IF('Net zero activities &amp; levers'!$C$14="Off",'Activity data'!AO48*ttokg*ONEF*NtoN2O*kgtoGg,IF('Net zero activities &amp; levers'!$C$14="On",'Net zero Activity data'!AO48*ttokg*ONEF*NtoN2O*kgtoGg,"ERROR"))</f>
        <v>4.3562839903097318E-2</v>
      </c>
      <c r="W1118" s="94">
        <f>IF('Net zero activities &amp; levers'!$C$14="Off",'Activity data'!AP48*ttokg*ONEF*NtoN2O*kgtoGg,IF('Net zero activities &amp; levers'!$C$14="On",'Net zero Activity data'!AP48*ttokg*ONEF*NtoN2O*kgtoGg,"ERROR"))</f>
        <v>4.3556259945974792E-2</v>
      </c>
      <c r="X1118" s="94">
        <f>IF('Net zero activities &amp; levers'!$C$14="Off",'Activity data'!AQ48*ttokg*ONEF*NtoN2O*kgtoGg,IF('Net zero activities &amp; levers'!$C$14="On",'Net zero Activity data'!AQ48*ttokg*ONEF*NtoN2O*kgtoGg,"ERROR"))</f>
        <v>4.3548986134274249E-2</v>
      </c>
      <c r="Y1118" s="94">
        <f>IF('Net zero activities &amp; levers'!$C$14="Off",'Activity data'!AR48*ttokg*ONEF*NtoN2O*kgtoGg,IF('Net zero activities &amp; levers'!$C$14="On",'Net zero Activity data'!AR48*ttokg*ONEF*NtoN2O*kgtoGg,"ERROR"))</f>
        <v>4.3540819138501219E-2</v>
      </c>
      <c r="Z1118" s="94">
        <f>IF('Net zero activities &amp; levers'!$C$14="Off",'Activity data'!AS48*ttokg*ONEF*NtoN2O*kgtoGg,IF('Net zero activities &amp; levers'!$C$14="On",'Net zero Activity data'!AS48*ttokg*ONEF*NtoN2O*kgtoGg,"ERROR"))</f>
        <v>4.3532294989337063E-2</v>
      </c>
      <c r="AA1118" s="94">
        <f>IF('Net zero activities &amp; levers'!$C$14="Off",'Activity data'!AT48*ttokg*ONEF*NtoN2O*kgtoGg,IF('Net zero activities &amp; levers'!$C$14="On",'Net zero Activity data'!AT48*ttokg*ONEF*NtoN2O*kgtoGg,"ERROR"))</f>
        <v>4.3523196955520663E-2</v>
      </c>
      <c r="AB1118" s="94">
        <f>IF('Net zero activities &amp; levers'!$C$14="Off",'Activity data'!AU48*ttokg*ONEF*NtoN2O*kgtoGg,IF('Net zero activities &amp; levers'!$C$14="On",'Net zero Activity data'!AU48*ttokg*ONEF*NtoN2O*kgtoGg,"ERROR"))</f>
        <v>4.3514339210794527E-2</v>
      </c>
      <c r="AC1118" s="94">
        <f>IF('Net zero activities &amp; levers'!$C$14="Off",'Activity data'!AV48*ttokg*ONEF*NtoN2O*kgtoGg,IF('Net zero activities &amp; levers'!$C$14="On",'Net zero Activity data'!AV48*ttokg*ONEF*NtoN2O*kgtoGg,"ERROR"))</f>
        <v>4.3504967969536679E-2</v>
      </c>
      <c r="AD1118" s="94">
        <f>IF('Net zero activities &amp; levers'!$C$14="Off",'Activity data'!AW48*ttokg*ONEF*NtoN2O*kgtoGg,IF('Net zero activities &amp; levers'!$C$14="On",'Net zero Activity data'!AW48*ttokg*ONEF*NtoN2O*kgtoGg,"ERROR"))</f>
        <v>4.3495768011840193E-2</v>
      </c>
      <c r="AE1118" s="94">
        <f>IF('Net zero activities &amp; levers'!$C$14="Off",'Activity data'!AX48*ttokg*ONEF*NtoN2O*kgtoGg,IF('Net zero activities &amp; levers'!$C$14="On",'Net zero Activity data'!AX48*ttokg*ONEF*NtoN2O*kgtoGg,"ERROR"))</f>
        <v>4.3485129001628875E-2</v>
      </c>
      <c r="AF1118" s="94">
        <f>IF('Net zero activities &amp; levers'!$C$14="Off",'Activity data'!AY48*ttokg*ONEF*NtoN2O*kgtoGg,IF('Net zero activities &amp; levers'!$C$14="On",'Net zero Activity data'!AY48*ttokg*ONEF*NtoN2O*kgtoGg,"ERROR"))</f>
        <v>4.3474116099154338E-2</v>
      </c>
      <c r="AG1118" s="94">
        <f>IF('Net zero activities &amp; levers'!$C$14="Off",'Activity data'!AZ48*ttokg*ONEF*NtoN2O*kgtoGg,IF('Net zero activities &amp; levers'!$C$14="On",'Net zero Activity data'!AZ48*ttokg*ONEF*NtoN2O*kgtoGg,"ERROR"))</f>
        <v>4.3462800474490679E-2</v>
      </c>
      <c r="AH1118" s="94">
        <f>IF('Net zero activities &amp; levers'!$C$14="Off",'Activity data'!BA48*ttokg*ONEF*NtoN2O*kgtoGg,IF('Net zero activities &amp; levers'!$C$14="On",'Net zero Activity data'!BA48*ttokg*ONEF*NtoN2O*kgtoGg,"ERROR"))</f>
        <v>4.345027601646053E-2</v>
      </c>
      <c r="AI1118" s="94">
        <f>IF('Net zero activities &amp; levers'!$C$14="Off",'Activity data'!BB48*ttokg*ONEF*NtoN2O*kgtoGg,IF('Net zero activities &amp; levers'!$C$14="On",'Net zero Activity data'!BB48*ttokg*ONEF*NtoN2O*kgtoGg,"ERROR"))</f>
        <v>4.3438624941155669E-2</v>
      </c>
      <c r="AJ1118" s="94">
        <f>IF('Net zero activities &amp; levers'!$C$14="Off",'Activity data'!BC48*ttokg*ONEF*NtoN2O*kgtoGg,IF('Net zero activities &amp; levers'!$C$14="On",'Net zero Activity data'!BC48*ttokg*ONEF*NtoN2O*kgtoGg,"ERROR"))</f>
        <v>4.3426441661402734E-2</v>
      </c>
      <c r="AK1118" s="94">
        <f>IF('Net zero activities &amp; levers'!$C$14="Off",'Activity data'!BD48*ttokg*ONEF*NtoN2O*kgtoGg,IF('Net zero activities &amp; levers'!$C$14="On",'Net zero Activity data'!BD48*ttokg*ONEF*NtoN2O*kgtoGg,"ERROR"))</f>
        <v>4.3413496274684708E-2</v>
      </c>
      <c r="AL1118" s="94">
        <f>IF('Net zero activities &amp; levers'!$C$14="Off",'Activity data'!BE48*ttokg*ONEF*NtoN2O*kgtoGg,IF('Net zero activities &amp; levers'!$C$14="On",'Net zero Activity data'!BE48*ttokg*ONEF*NtoN2O*kgtoGg,"ERROR"))</f>
        <v>4.3401578465269014E-2</v>
      </c>
      <c r="AM1118" s="94">
        <f>IF('Net zero activities &amp; levers'!$C$14="Off",'Activity data'!BF48*ttokg*ONEF*NtoN2O*kgtoGg,IF('Net zero activities &amp; levers'!$C$14="On",'Net zero Activity data'!BF48*ttokg*ONEF*NtoN2O*kgtoGg,"ERROR"))</f>
        <v>4.3389781289002914E-2</v>
      </c>
      <c r="AN1118" s="94">
        <f>IF('Net zero activities &amp; levers'!$C$14="Off",'Activity data'!BG48*ttokg*ONEF*NtoN2O*kgtoGg,IF('Net zero activities &amp; levers'!$C$14="On",'Net zero Activity data'!BG48*ttokg*ONEF*NtoN2O*kgtoGg,"ERROR"))</f>
        <v>4.3378072270134328E-2</v>
      </c>
      <c r="AO1118" s="94">
        <f>IF('Net zero activities &amp; levers'!$C$14="Off",'Activity data'!BH48*ttokg*ONEF*NtoN2O*kgtoGg,IF('Net zero activities &amp; levers'!$C$14="On",'Net zero Activity data'!BH48*ttokg*ONEF*NtoN2O*kgtoGg,"ERROR"))</f>
        <v>4.3365958178434805E-2</v>
      </c>
      <c r="AP1118" s="94">
        <f>IF('Net zero activities &amp; levers'!$C$14="Off",'Activity data'!BI48*ttokg*ONEF*NtoN2O*kgtoGg,IF('Net zero activities &amp; levers'!$C$14="On",'Net zero Activity data'!BI48*ttokg*ONEF*NtoN2O*kgtoGg,"ERROR"))</f>
        <v>4.3354584002853441E-2</v>
      </c>
      <c r="AQ1118" s="94">
        <f>IF('Net zero activities &amp; levers'!$C$14="Off",'Activity data'!BJ48*ttokg*ONEF*NtoN2O*kgtoGg,IF('Net zero activities &amp; levers'!$C$14="On",'Net zero Activity data'!BJ48*ttokg*ONEF*NtoN2O*kgtoGg,"ERROR"))</f>
        <v>4.3343096284375784E-2</v>
      </c>
      <c r="AR1118" s="94">
        <f>IF('Net zero activities &amp; levers'!$C$14="Off",'Activity data'!BK48*ttokg*ONEF*NtoN2O*kgtoGg,IF('Net zero activities &amp; levers'!$C$14="On",'Net zero Activity data'!BK48*ttokg*ONEF*NtoN2O*kgtoGg,"ERROR"))</f>
        <v>4.3331462817130295E-2</v>
      </c>
      <c r="AS1118" s="94">
        <f>IF('Net zero activities &amp; levers'!$C$14="Off",'Activity data'!BL48*ttokg*ONEF*NtoN2O*kgtoGg,IF('Net zero activities &amp; levers'!$C$14="On",'Net zero Activity data'!BL48*ttokg*ONEF*NtoN2O*kgtoGg,"ERROR"))</f>
        <v>4.3319652476391288E-2</v>
      </c>
      <c r="AT1118" s="94">
        <f>IF('Net zero activities &amp; levers'!$C$14="Off",'Activity data'!BM48*ttokg*ONEF*NtoN2O*kgtoGg,IF('Net zero activities &amp; levers'!$C$14="On",'Net zero Activity data'!BM48*ttokg*ONEF*NtoN2O*kgtoGg,"ERROR"))</f>
        <v>4.3307996691218917E-2</v>
      </c>
      <c r="AU1118" s="94">
        <f>IF('Net zero activities &amp; levers'!$C$14="Off",'Activity data'!BN48*ttokg*ONEF*NtoN2O*kgtoGg,IF('Net zero activities &amp; levers'!$C$14="On",'Net zero Activity data'!BN48*ttokg*ONEF*NtoN2O*kgtoGg,"ERROR"))</f>
        <v>4.3305503634101551E-2</v>
      </c>
      <c r="AV1118" s="94">
        <f>IF('Net zero activities &amp; levers'!$C$14="Off",'Activity data'!BO48*ttokg*ONEF*NtoN2O*kgtoGg,IF('Net zero activities &amp; levers'!$C$14="On",'Net zero Activity data'!BO48*ttokg*ONEF*NtoN2O*kgtoGg,"ERROR"))</f>
        <v>4.3304412459713511E-2</v>
      </c>
      <c r="AW1118" s="94">
        <f>IF('Net zero activities &amp; levers'!$C$14="Off",'Activity data'!BP48*ttokg*ONEF*NtoN2O*kgtoGg,IF('Net zero activities &amp; levers'!$C$14="On",'Net zero Activity data'!BP48*ttokg*ONEF*NtoN2O*kgtoGg,"ERROR"))</f>
        <v>4.3302923372934662E-2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2.9729846063632794</v>
      </c>
      <c r="U1119" s="22">
        <f t="shared" si="376"/>
        <v>2.9858888092104952</v>
      </c>
      <c r="V1119" s="22">
        <f t="shared" si="376"/>
        <v>2.994482751243384</v>
      </c>
      <c r="W1119" s="22">
        <f t="shared" si="376"/>
        <v>3.0019256669935159</v>
      </c>
      <c r="X1119" s="22">
        <f t="shared" si="376"/>
        <v>3.0101534360596802</v>
      </c>
      <c r="Y1119" s="22">
        <f t="shared" si="376"/>
        <v>3.0193915299162803</v>
      </c>
      <c r="Z1119" s="22">
        <f t="shared" si="376"/>
        <v>3.0290336176820278</v>
      </c>
      <c r="AA1119" s="22">
        <f t="shared" si="376"/>
        <v>3.0393248548324077</v>
      </c>
      <c r="AB1119" s="22">
        <f t="shared" si="376"/>
        <v>3.0493442890787299</v>
      </c>
      <c r="AC1119" s="22">
        <f t="shared" si="376"/>
        <v>3.0599445647123478</v>
      </c>
      <c r="AD1119" s="22">
        <f t="shared" si="376"/>
        <v>3.0703510930171154</v>
      </c>
      <c r="AE1119" s="22">
        <f t="shared" si="376"/>
        <v>3.0823854049727974</v>
      </c>
      <c r="AF1119" s="22">
        <f t="shared" si="376"/>
        <v>3.0948426450058308</v>
      </c>
      <c r="AG1119" s="22">
        <f t="shared" si="376"/>
        <v>3.1076423091165886</v>
      </c>
      <c r="AH1119" s="22">
        <f t="shared" si="376"/>
        <v>3.1218093445848312</v>
      </c>
      <c r="AI1119" s="22">
        <f t="shared" si="376"/>
        <v>3.1349884535482624</v>
      </c>
      <c r="AJ1119" s="22">
        <f t="shared" si="376"/>
        <v>3.1487695653507739</v>
      </c>
      <c r="AK1119" s="22">
        <f t="shared" si="376"/>
        <v>3.1634127341284399</v>
      </c>
      <c r="AL1119" s="22">
        <f t="shared" si="376"/>
        <v>3.1768935592698964</v>
      </c>
      <c r="AM1119" s="22">
        <f t="shared" si="376"/>
        <v>3.1902379302745891</v>
      </c>
      <c r="AN1119" s="22">
        <f t="shared" si="376"/>
        <v>3.2034825820758996</v>
      </c>
      <c r="AO1119" s="22">
        <f t="shared" si="376"/>
        <v>3.2171854318407167</v>
      </c>
      <c r="AP1119" s="22">
        <f t="shared" si="376"/>
        <v>3.2300513257975854</v>
      </c>
      <c r="AQ1119" s="22">
        <f t="shared" si="376"/>
        <v>3.2430456537541659</v>
      </c>
      <c r="AR1119" s="22">
        <f t="shared" si="376"/>
        <v>3.2562048453685835</v>
      </c>
      <c r="AS1119" s="22">
        <f t="shared" si="376"/>
        <v>3.2695641073613104</v>
      </c>
      <c r="AT1119" s="22">
        <f t="shared" si="376"/>
        <v>3.2827485438893933</v>
      </c>
      <c r="AU1119" s="22">
        <f t="shared" si="376"/>
        <v>3.2855685644061317</v>
      </c>
      <c r="AV1119" s="22">
        <f t="shared" si="376"/>
        <v>3.2868028458592806</v>
      </c>
      <c r="AW1119" s="22">
        <f t="shared" si="376"/>
        <v>3.2884872257470485</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0.32109186851981386</v>
      </c>
      <c r="T1120" s="94">
        <f>IF('Net zero activities &amp; levers'!$C$14="Off",'Activity data'!AM50*ManureNEF*NtoN2O*kgtoGg,IF('Net zero activities &amp; levers'!$C$14="On",'Net zero Activity data'!AM50*ManureNEF*NtoN2O*kgtoGg,"ERROR"))</f>
        <v>0.32450762661843541</v>
      </c>
      <c r="U1120" s="94">
        <f>IF('Net zero activities &amp; levers'!$C$14="Off",'Activity data'!AN50*ManureNEF*NtoN2O*kgtoGg,IF('Net zero activities &amp; levers'!$C$14="On",'Net zero Activity data'!AN50*ManureNEF*NtoN2O*kgtoGg,"ERROR"))</f>
        <v>0.32671293606933899</v>
      </c>
      <c r="V1120" s="94">
        <f>IF('Net zero activities &amp; levers'!$C$14="Off",'Activity data'!AO50*ManureNEF*NtoN2O*kgtoGg,IF('Net zero activities &amp; levers'!$C$14="On",'Net zero Activity data'!AO50*ManureNEF*NtoN2O*kgtoGg,"ERROR"))</f>
        <v>0.3286444924472629</v>
      </c>
      <c r="W1120" s="94">
        <f>IF('Net zero activities &amp; levers'!$C$14="Off",'Activity data'!AP50*ManureNEF*NtoN2O*kgtoGg,IF('Net zero activities &amp; levers'!$C$14="On",'Net zero Activity data'!AP50*ManureNEF*NtoN2O*kgtoGg,"ERROR"))</f>
        <v>0.33089544480926375</v>
      </c>
      <c r="X1120" s="94">
        <f>IF('Net zero activities &amp; levers'!$C$14="Off",'Activity data'!AQ50*ManureNEF*NtoN2O*kgtoGg,IF('Net zero activities &amp; levers'!$C$14="On",'Net zero Activity data'!AQ50*ManureNEF*NtoN2O*kgtoGg,"ERROR"))</f>
        <v>0.33354086202632599</v>
      </c>
      <c r="Y1120" s="94">
        <f>IF('Net zero activities &amp; levers'!$C$14="Off",'Activity data'!AR50*ManureNEF*NtoN2O*kgtoGg,IF('Net zero activities &amp; levers'!$C$14="On",'Net zero Activity data'!AR50*ManureNEF*NtoN2O*kgtoGg,"ERROR"))</f>
        <v>0.33618321131540696</v>
      </c>
      <c r="Z1120" s="94">
        <f>IF('Net zero activities &amp; levers'!$C$14="Off",'Activity data'!AS50*ManureNEF*NtoN2O*kgtoGg,IF('Net zero activities &amp; levers'!$C$14="On",'Net zero Activity data'!AS50*ManureNEF*NtoN2O*kgtoGg,"ERROR"))</f>
        <v>0.33911396218549422</v>
      </c>
      <c r="AA1120" s="94">
        <f>IF('Net zero activities &amp; levers'!$C$14="Off",'Activity data'!AT50*ManureNEF*NtoN2O*kgtoGg,IF('Net zero activities &amp; levers'!$C$14="On",'Net zero Activity data'!AT50*ManureNEF*NtoN2O*kgtoGg,"ERROR"))</f>
        <v>0.34203744019693921</v>
      </c>
      <c r="AB1120" s="94">
        <f>IF('Net zero activities &amp; levers'!$C$14="Off",'Activity data'!AU50*ManureNEF*NtoN2O*kgtoGg,IF('Net zero activities &amp; levers'!$C$14="On",'Net zero Activity data'!AU50*ManureNEF*NtoN2O*kgtoGg,"ERROR"))</f>
        <v>0.34523249396562056</v>
      </c>
      <c r="AC1120" s="94">
        <f>IF('Net zero activities &amp; levers'!$C$14="Off",'Activity data'!AV50*ManureNEF*NtoN2O*kgtoGg,IF('Net zero activities &amp; levers'!$C$14="On",'Net zero Activity data'!AV50*ManureNEF*NtoN2O*kgtoGg,"ERROR"))</f>
        <v>0.34844483048781344</v>
      </c>
      <c r="AD1120" s="94">
        <f>IF('Net zero activities &amp; levers'!$C$14="Off",'Activity data'!AW50*ManureNEF*NtoN2O*kgtoGg,IF('Net zero activities &amp; levers'!$C$14="On",'Net zero Activity data'!AW50*ManureNEF*NtoN2O*kgtoGg,"ERROR"))</f>
        <v>0.35212356988162091</v>
      </c>
      <c r="AE1120" s="94">
        <f>IF('Net zero activities &amp; levers'!$C$14="Off",'Activity data'!AX50*ManureNEF*NtoN2O*kgtoGg,IF('Net zero activities &amp; levers'!$C$14="On",'Net zero Activity data'!AX50*ManureNEF*NtoN2O*kgtoGg,"ERROR"))</f>
        <v>0.35604471124137788</v>
      </c>
      <c r="AF1120" s="94">
        <f>IF('Net zero activities &amp; levers'!$C$14="Off",'Activity data'!AY50*ManureNEF*NtoN2O*kgtoGg,IF('Net zero activities &amp; levers'!$C$14="On",'Net zero Activity data'!AY50*ManureNEF*NtoN2O*kgtoGg,"ERROR"))</f>
        <v>0.36018752070955157</v>
      </c>
      <c r="AG1120" s="94">
        <f>IF('Net zero activities &amp; levers'!$C$14="Off",'Activity data'!AZ50*ManureNEF*NtoN2O*kgtoGg,IF('Net zero activities &amp; levers'!$C$14="On",'Net zero Activity data'!AZ50*ManureNEF*NtoN2O*kgtoGg,"ERROR"))</f>
        <v>0.36493026610070783</v>
      </c>
      <c r="AH1120" s="94">
        <f>IF('Net zero activities &amp; levers'!$C$14="Off",'Activity data'!BA50*ManureNEF*NtoN2O*kgtoGg,IF('Net zero activities &amp; levers'!$C$14="On",'Net zero Activity data'!BA50*ManureNEF*NtoN2O*kgtoGg,"ERROR"))</f>
        <v>0.36943270164140701</v>
      </c>
      <c r="AI1120" s="94">
        <f>IF('Net zero activities &amp; levers'!$C$14="Off",'Activity data'!BB50*ManureNEF*NtoN2O*kgtoGg,IF('Net zero activities &amp; levers'!$C$14="On",'Net zero Activity data'!BB50*ManureNEF*NtoN2O*kgtoGg,"ERROR"))</f>
        <v>0.37411211339943246</v>
      </c>
      <c r="AJ1120" s="94">
        <f>IF('Net zero activities &amp; levers'!$C$14="Off",'Activity data'!BC50*ManureNEF*NtoN2O*kgtoGg,IF('Net zero activities &amp; levers'!$C$14="On",'Net zero Activity data'!BC50*ManureNEF*NtoN2O*kgtoGg,"ERROR"))</f>
        <v>0.37924380129659491</v>
      </c>
      <c r="AK1120" s="94">
        <f>IF('Net zero activities &amp; levers'!$C$14="Off",'Activity data'!BD50*ManureNEF*NtoN2O*kgtoGg,IF('Net zero activities &amp; levers'!$C$14="On",'Net zero Activity data'!BD50*ManureNEF*NtoN2O*kgtoGg,"ERROR"))</f>
        <v>0.38405465079467876</v>
      </c>
      <c r="AL1120" s="94">
        <f>IF('Net zero activities &amp; levers'!$C$14="Off",'Activity data'!BE50*ManureNEF*NtoN2O*kgtoGg,IF('Net zero activities &amp; levers'!$C$14="On",'Net zero Activity data'!BE50*ManureNEF*NtoN2O*kgtoGg,"ERROR"))</f>
        <v>0.38892994169237471</v>
      </c>
      <c r="AM1120" s="94">
        <f>IF('Net zero activities &amp; levers'!$C$14="Off",'Activity data'!BF50*ManureNEF*NtoN2O*kgtoGg,IF('Net zero activities &amp; levers'!$C$14="On",'Net zero Activity data'!BF50*ManureNEF*NtoN2O*kgtoGg,"ERROR"))</f>
        <v>0.39388299479692029</v>
      </c>
      <c r="AN1120" s="94">
        <f>IF('Net zero activities &amp; levers'!$C$14="Off",'Activity data'!BG50*ManureNEF*NtoN2O*kgtoGg,IF('Net zero activities &amp; levers'!$C$14="On",'Net zero Activity data'!BG50*ManureNEF*NtoN2O*kgtoGg,"ERROR"))</f>
        <v>0.39899469569302537</v>
      </c>
      <c r="AO1120" s="94">
        <f>IF('Net zero activities &amp; levers'!$C$14="Off",'Activity data'!BH50*ManureNEF*NtoN2O*kgtoGg,IF('Net zero activities &amp; levers'!$C$14="On",'Net zero Activity data'!BH50*ManureNEF*NtoN2O*kgtoGg,"ERROR"))</f>
        <v>0.40387757253852202</v>
      </c>
      <c r="AP1120" s="94">
        <f>IF('Net zero activities &amp; levers'!$C$14="Off",'Activity data'!BI50*ManureNEF*NtoN2O*kgtoGg,IF('Net zero activities &amp; levers'!$C$14="On",'Net zero Activity data'!BI50*ManureNEF*NtoN2O*kgtoGg,"ERROR"))</f>
        <v>0.40893063326779094</v>
      </c>
      <c r="AQ1120" s="94">
        <f>IF('Net zero activities &amp; levers'!$C$14="Off",'Activity data'!BJ50*ManureNEF*NtoN2O*kgtoGg,IF('Net zero activities &amp; levers'!$C$14="On",'Net zero Activity data'!BJ50*ManureNEF*NtoN2O*kgtoGg,"ERROR"))</f>
        <v>0.41417475515565388</v>
      </c>
      <c r="AR1120" s="94">
        <f>IF('Net zero activities &amp; levers'!$C$14="Off",'Activity data'!BK50*ManureNEF*NtoN2O*kgtoGg,IF('Net zero activities &amp; levers'!$C$14="On",'Net zero Activity data'!BK50*ManureNEF*NtoN2O*kgtoGg,"ERROR"))</f>
        <v>0.41963181941080846</v>
      </c>
      <c r="AS1120" s="94">
        <f>IF('Net zero activities &amp; levers'!$C$14="Off",'Activity data'!BL50*ManureNEF*NtoN2O*kgtoGg,IF('Net zero activities &amp; levers'!$C$14="On",'Net zero Activity data'!BL50*ManureNEF*NtoN2O*kgtoGg,"ERROR"))</f>
        <v>0.42498476263894219</v>
      </c>
      <c r="AT1120" s="94">
        <f>IF('Net zero activities &amp; levers'!$C$14="Off",'Activity data'!BM50*ManureNEF*NtoN2O*kgtoGg,IF('Net zero activities &amp; levers'!$C$14="On",'Net zero Activity data'!BM50*ManureNEF*NtoN2O*kgtoGg,"ERROR"))</f>
        <v>0.42565479043680976</v>
      </c>
      <c r="AU1120" s="94">
        <f>IF('Net zero activities &amp; levers'!$C$14="Off",'Activity data'!BN50*ManureNEF*NtoN2O*kgtoGg,IF('Net zero activities &amp; levers'!$C$14="On",'Net zero Activity data'!BN50*ManureNEF*NtoN2O*kgtoGg,"ERROR"))</f>
        <v>0.42561916614602696</v>
      </c>
      <c r="AV1120" s="94">
        <f>IF('Net zero activities &amp; levers'!$C$14="Off",'Activity data'!BO50*ManureNEF*NtoN2O*kgtoGg,IF('Net zero activities &amp; levers'!$C$14="On",'Net zero Activity data'!BO50*ManureNEF*NtoN2O*kgtoGg,"ERROR"))</f>
        <v>0.42581274064971009</v>
      </c>
      <c r="AW1120" s="94">
        <f>IF('Net zero activities &amp; levers'!$C$14="Off",'Activity data'!BP50*ManureNEF*NtoN2O*kgtoGg,IF('Net zero activities &amp; levers'!$C$14="On",'Net zero Activity data'!BP50*ManureNEF*NtoN2O*kgtoGg,"ERROR"))</f>
        <v>0.42580283623699361</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0.93886323614541067</v>
      </c>
      <c r="T1121" s="94">
        <f>IF('Net zero activities &amp; levers'!$C$14="Off",'Activity data'!AM51*ManureNEF*NtoN2O*kgtoGg,IF('Net zero activities &amp; levers'!$C$14="On",'Net zero Activity data'!AM51*ManureNEF*NtoN2O*kgtoGg,"ERROR"))</f>
        <v>0.94885081296305251</v>
      </c>
      <c r="U1121" s="94">
        <f>IF('Net zero activities &amp; levers'!$C$14="Off",'Activity data'!AN51*ManureNEF*NtoN2O*kgtoGg,IF('Net zero activities &amp; levers'!$C$14="On",'Net zero Activity data'!AN51*ManureNEF*NtoN2O*kgtoGg,"ERROR"))</f>
        <v>0.95529907332330999</v>
      </c>
      <c r="V1121" s="94">
        <f>IF('Net zero activities &amp; levers'!$C$14="Off",'Activity data'!AO51*ManureNEF*NtoN2O*kgtoGg,IF('Net zero activities &amp; levers'!$C$14="On",'Net zero Activity data'!AO51*ManureNEF*NtoN2O*kgtoGg,"ERROR"))</f>
        <v>0.96094688770159009</v>
      </c>
      <c r="W1121" s="94">
        <f>IF('Net zero activities &amp; levers'!$C$14="Off",'Activity data'!AP51*ManureNEF*NtoN2O*kgtoGg,IF('Net zero activities &amp; levers'!$C$14="On",'Net zero Activity data'!AP51*ManureNEF*NtoN2O*kgtoGg,"ERROR"))</f>
        <v>0.96752860659948492</v>
      </c>
      <c r="X1121" s="94">
        <f>IF('Net zero activities &amp; levers'!$C$14="Off",'Activity data'!AQ51*ManureNEF*NtoN2O*kgtoGg,IF('Net zero activities &amp; levers'!$C$14="On",'Net zero Activity data'!AQ51*ManureNEF*NtoN2O*kgtoGg,"ERROR"))</f>
        <v>0.97526372920104831</v>
      </c>
      <c r="Y1121" s="94">
        <f>IF('Net zero activities &amp; levers'!$C$14="Off",'Activity data'!AR51*ManureNEF*NtoN2O*kgtoGg,IF('Net zero activities &amp; levers'!$C$14="On",'Net zero Activity data'!AR51*ManureNEF*NtoN2O*kgtoGg,"ERROR"))</f>
        <v>0.98298988127088816</v>
      </c>
      <c r="Z1121" s="94">
        <f>IF('Net zero activities &amp; levers'!$C$14="Off",'Activity data'!AS51*ManureNEF*NtoN2O*kgtoGg,IF('Net zero activities &amp; levers'!$C$14="On",'Net zero Activity data'!AS51*ManureNEF*NtoN2O*kgtoGg,"ERROR"))</f>
        <v>0.99155931113191342</v>
      </c>
      <c r="AA1121" s="94">
        <f>IF('Net zero activities &amp; levers'!$C$14="Off",'Activity data'!AT51*ManureNEF*NtoN2O*kgtoGg,IF('Net zero activities &amp; levers'!$C$14="On",'Net zero Activity data'!AT51*ManureNEF*NtoN2O*kgtoGg,"ERROR"))</f>
        <v>1.0001074753668973</v>
      </c>
      <c r="AB1121" s="94">
        <f>IF('Net zero activities &amp; levers'!$C$14="Off",'Activity data'!AU51*ManureNEF*NtoN2O*kgtoGg,IF('Net zero activities &amp; levers'!$C$14="On",'Net zero Activity data'!AU51*ManureNEF*NtoN2O*kgtoGg,"ERROR"))</f>
        <v>1.0094497191762815</v>
      </c>
      <c r="AC1121" s="94">
        <f>IF('Net zero activities &amp; levers'!$C$14="Off",'Activity data'!AV51*ManureNEF*NtoN2O*kgtoGg,IF('Net zero activities &amp; levers'!$C$14="On",'Net zero Activity data'!AV51*ManureNEF*NtoN2O*kgtoGg,"ERROR"))</f>
        <v>1.0188424972516561</v>
      </c>
      <c r="AD1121" s="94">
        <f>IF('Net zero activities &amp; levers'!$C$14="Off",'Activity data'!AW51*ManureNEF*NtoN2O*kgtoGg,IF('Net zero activities &amp; levers'!$C$14="On",'Net zero Activity data'!AW51*ManureNEF*NtoN2O*kgtoGg,"ERROR"))</f>
        <v>1.0295990236879293</v>
      </c>
      <c r="AE1121" s="94">
        <f>IF('Net zero activities &amp; levers'!$C$14="Off",'Activity data'!AX51*ManureNEF*NtoN2O*kgtoGg,IF('Net zero activities &amp; levers'!$C$14="On",'Net zero Activity data'!AX51*ManureNEF*NtoN2O*kgtoGg,"ERROR"))</f>
        <v>1.0410643263858015</v>
      </c>
      <c r="AF1121" s="94">
        <f>IF('Net zero activities &amp; levers'!$C$14="Off",'Activity data'!AY51*ManureNEF*NtoN2O*kgtoGg,IF('Net zero activities &amp; levers'!$C$14="On",'Net zero Activity data'!AY51*ManureNEF*NtoN2O*kgtoGg,"ERROR"))</f>
        <v>1.0531777801520197</v>
      </c>
      <c r="AG1121" s="94">
        <f>IF('Net zero activities &amp; levers'!$C$14="Off",'Activity data'!AZ51*ManureNEF*NtoN2O*kgtoGg,IF('Net zero activities &amp; levers'!$C$14="On",'Net zero Activity data'!AZ51*ManureNEF*NtoN2O*kgtoGg,"ERROR"))</f>
        <v>1.0670454290173785</v>
      </c>
      <c r="AH1121" s="94">
        <f>IF('Net zero activities &amp; levers'!$C$14="Off",'Activity data'!BA51*ManureNEF*NtoN2O*kgtoGg,IF('Net zero activities &amp; levers'!$C$14="On",'Net zero Activity data'!BA51*ManureNEF*NtoN2O*kgtoGg,"ERROR"))</f>
        <v>1.0802104189056734</v>
      </c>
      <c r="AI1121" s="94">
        <f>IF('Net zero activities &amp; levers'!$C$14="Off",'Activity data'!BB51*ManureNEF*NtoN2O*kgtoGg,IF('Net zero activities &amp; levers'!$C$14="On",'Net zero Activity data'!BB51*ManureNEF*NtoN2O*kgtoGg,"ERROR"))</f>
        <v>1.0938928820793723</v>
      </c>
      <c r="AJ1121" s="94">
        <f>IF('Net zero activities &amp; levers'!$C$14="Off",'Activity data'!BC51*ManureNEF*NtoN2O*kgtoGg,IF('Net zero activities &amp; levers'!$C$14="On",'Net zero Activity data'!BC51*ManureNEF*NtoN2O*kgtoGg,"ERROR"))</f>
        <v>1.1088977874612125</v>
      </c>
      <c r="AK1121" s="94">
        <f>IF('Net zero activities &amp; levers'!$C$14="Off",'Activity data'!BD51*ManureNEF*NtoN2O*kgtoGg,IF('Net zero activities &amp; levers'!$C$14="On",'Net zero Activity data'!BD51*ManureNEF*NtoN2O*kgtoGg,"ERROR"))</f>
        <v>1.1229645707441436</v>
      </c>
      <c r="AL1121" s="94">
        <f>IF('Net zero activities &amp; levers'!$C$14="Off",'Activity data'!BE51*ManureNEF*NtoN2O*kgtoGg,IF('Net zero activities &amp; levers'!$C$14="On",'Net zero Activity data'!BE51*ManureNEF*NtoN2O*kgtoGg,"ERROR"))</f>
        <v>1.1372197787955385</v>
      </c>
      <c r="AM1121" s="94">
        <f>IF('Net zero activities &amp; levers'!$C$14="Off",'Activity data'!BF51*ManureNEF*NtoN2O*kgtoGg,IF('Net zero activities &amp; levers'!$C$14="On",'Net zero Activity data'!BF51*ManureNEF*NtoN2O*kgtoGg,"ERROR"))</f>
        <v>1.1517023612663144</v>
      </c>
      <c r="AN1121" s="94">
        <f>IF('Net zero activities &amp; levers'!$C$14="Off",'Activity data'!BG51*ManureNEF*NtoN2O*kgtoGg,IF('Net zero activities &amp; levers'!$C$14="On",'Net zero Activity data'!BG51*ManureNEF*NtoN2O*kgtoGg,"ERROR"))</f>
        <v>1.1666488252414009</v>
      </c>
      <c r="AO1121" s="94">
        <f>IF('Net zero activities &amp; levers'!$C$14="Off",'Activity data'!BH51*ManureNEF*NtoN2O*kgtoGg,IF('Net zero activities &amp; levers'!$C$14="On",'Net zero Activity data'!BH51*ManureNEF*NtoN2O*kgtoGg,"ERROR"))</f>
        <v>1.1809262143823829</v>
      </c>
      <c r="AP1121" s="94">
        <f>IF('Net zero activities &amp; levers'!$C$14="Off",'Activity data'!BI51*ManureNEF*NtoN2O*kgtoGg,IF('Net zero activities &amp; levers'!$C$14="On",'Net zero Activity data'!BI51*ManureNEF*NtoN2O*kgtoGg,"ERROR"))</f>
        <v>1.1957012162240381</v>
      </c>
      <c r="AQ1121" s="94">
        <f>IF('Net zero activities &amp; levers'!$C$14="Off",'Activity data'!BJ51*ManureNEF*NtoN2O*kgtoGg,IF('Net zero activities &amp; levers'!$C$14="On",'Net zero Activity data'!BJ51*ManureNEF*NtoN2O*kgtoGg,"ERROR"))</f>
        <v>1.2110348753075793</v>
      </c>
      <c r="AR1121" s="94">
        <f>IF('Net zero activities &amp; levers'!$C$14="Off",'Activity data'!BK51*ManureNEF*NtoN2O*kgtoGg,IF('Net zero activities &amp; levers'!$C$14="On",'Net zero Activity data'!BK51*ManureNEF*NtoN2O*kgtoGg,"ERROR"))</f>
        <v>1.2269911716475213</v>
      </c>
      <c r="AS1121" s="94">
        <f>IF('Net zero activities &amp; levers'!$C$14="Off",'Activity data'!BL51*ManureNEF*NtoN2O*kgtoGg,IF('Net zero activities &amp; levers'!$C$14="On",'Net zero Activity data'!BL51*ManureNEF*NtoN2O*kgtoGg,"ERROR"))</f>
        <v>1.2426430211485251</v>
      </c>
      <c r="AT1121" s="94">
        <f>IF('Net zero activities &amp; levers'!$C$14="Off",'Activity data'!BM51*ManureNEF*NtoN2O*kgtoGg,IF('Net zero activities &amp; levers'!$C$14="On",'Net zero Activity data'!BM51*ManureNEF*NtoN2O*kgtoGg,"ERROR"))</f>
        <v>1.244602162840631</v>
      </c>
      <c r="AU1121" s="94">
        <f>IF('Net zero activities &amp; levers'!$C$14="Off",'Activity data'!BN51*ManureNEF*NtoN2O*kgtoGg,IF('Net zero activities &amp; levers'!$C$14="On",'Net zero Activity data'!BN51*ManureNEF*NtoN2O*kgtoGg,"ERROR"))</f>
        <v>1.2444979984558897</v>
      </c>
      <c r="AV1121" s="94">
        <f>IF('Net zero activities &amp; levers'!$C$14="Off",'Activity data'!BO51*ManureNEF*NtoN2O*kgtoGg,IF('Net zero activities &amp; levers'!$C$14="On",'Net zero Activity data'!BO51*ManureNEF*NtoN2O*kgtoGg,"ERROR"))</f>
        <v>1.2450640046453363</v>
      </c>
      <c r="AW1121" s="94">
        <f>IF('Net zero activities &amp; levers'!$C$14="Off",'Activity data'!BP51*ManureNEF*NtoN2O*kgtoGg,IF('Net zero activities &amp; levers'!$C$14="On",'Net zero Activity data'!BP51*ManureNEF*NtoN2O*kgtoGg,"ERROR"))</f>
        <v>1.2450350444321179</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5.022388946097886E-2</v>
      </c>
      <c r="T1122" s="94">
        <f>IF('Net zero activities &amp; levers'!$C$14="Off",'Activity data'!AM52*ManureNEF*NtoN2O*kgtoGg,IF('Net zero activities &amp; levers'!$C$14="On",'Net zero Activity data'!AM52*ManureNEF*NtoN2O*kgtoGg,"ERROR"))</f>
        <v>5.0758168506914968E-2</v>
      </c>
      <c r="U1122" s="94">
        <f>IF('Net zero activities &amp; levers'!$C$14="Off",'Activity data'!AN52*ManureNEF*NtoN2O*kgtoGg,IF('Net zero activities &amp; levers'!$C$14="On",'Net zero Activity data'!AN52*ManureNEF*NtoN2O*kgtoGg,"ERROR"))</f>
        <v>5.1103114078411428E-2</v>
      </c>
      <c r="V1122" s="94">
        <f>IF('Net zero activities &amp; levers'!$C$14="Off",'Activity data'!AO52*ManureNEF*NtoN2O*kgtoGg,IF('Net zero activities &amp; levers'!$C$14="On",'Net zero Activity data'!AO52*ManureNEF*NtoN2O*kgtoGg,"ERROR"))</f>
        <v>5.1405240303095054E-2</v>
      </c>
      <c r="W1122" s="94">
        <f>IF('Net zero activities &amp; levers'!$C$14="Off",'Activity data'!AP52*ManureNEF*NtoN2O*kgtoGg,IF('Net zero activities &amp; levers'!$C$14="On",'Net zero Activity data'!AP52*ManureNEF*NtoN2O*kgtoGg,"ERROR"))</f>
        <v>5.1757325153864435E-2</v>
      </c>
      <c r="X1122" s="94">
        <f>IF('Net zero activities &amp; levers'!$C$14="Off",'Activity data'!AQ52*ManureNEF*NtoN2O*kgtoGg,IF('Net zero activities &amp; levers'!$C$14="On",'Net zero Activity data'!AQ52*ManureNEF*NtoN2O*kgtoGg,"ERROR"))</f>
        <v>5.2171110599445417E-2</v>
      </c>
      <c r="Y1122" s="94">
        <f>IF('Net zero activities &amp; levers'!$C$14="Off",'Activity data'!AR52*ManureNEF*NtoN2O*kgtoGg,IF('Net zero activities &amp; levers'!$C$14="On",'Net zero Activity data'!AR52*ManureNEF*NtoN2O*kgtoGg,"ERROR"))</f>
        <v>5.2584416172158512E-2</v>
      </c>
      <c r="Z1122" s="94">
        <f>IF('Net zero activities &amp; levers'!$C$14="Off",'Activity data'!AS52*ManureNEF*NtoN2O*kgtoGg,IF('Net zero activities &amp; levers'!$C$14="On",'Net zero Activity data'!AS52*ManureNEF*NtoN2O*kgtoGg,"ERROR"))</f>
        <v>5.3042832351974815E-2</v>
      </c>
      <c r="AA1122" s="94">
        <f>IF('Net zero activities &amp; levers'!$C$14="Off",'Activity data'!AT52*ManureNEF*NtoN2O*kgtoGg,IF('Net zero activities &amp; levers'!$C$14="On",'Net zero Activity data'!AT52*ManureNEF*NtoN2O*kgtoGg,"ERROR"))</f>
        <v>5.3500110940701687E-2</v>
      </c>
      <c r="AB1122" s="94">
        <f>IF('Net zero activities &amp; levers'!$C$14="Off",'Activity data'!AU52*ManureNEF*NtoN2O*kgtoGg,IF('Net zero activities &amp; levers'!$C$14="On",'Net zero Activity data'!AU52*ManureNEF*NtoN2O*kgtoGg,"ERROR"))</f>
        <v>5.3999868309332275E-2</v>
      </c>
      <c r="AC1122" s="94">
        <f>IF('Net zero activities &amp; levers'!$C$14="Off",'Activity data'!AV52*ManureNEF*NtoN2O*kgtoGg,IF('Net zero activities &amp; levers'!$C$14="On",'Net zero Activity data'!AV52*ManureNEF*NtoN2O*kgtoGg,"ERROR"))</f>
        <v>5.4502328976261692E-2</v>
      </c>
      <c r="AD1122" s="94">
        <f>IF('Net zero activities &amp; levers'!$C$14="Off",'Activity data'!AW52*ManureNEF*NtoN2O*kgtoGg,IF('Net zero activities &amp; levers'!$C$14="On",'Net zero Activity data'!AW52*ManureNEF*NtoN2O*kgtoGg,"ERROR"))</f>
        <v>5.5077742491160264E-2</v>
      </c>
      <c r="AE1122" s="94">
        <f>IF('Net zero activities &amp; levers'!$C$14="Off",'Activity data'!AX52*ManureNEF*NtoN2O*kgtoGg,IF('Net zero activities &amp; levers'!$C$14="On",'Net zero Activity data'!AX52*ManureNEF*NtoN2O*kgtoGg,"ERROR"))</f>
        <v>5.5691071539700619E-2</v>
      </c>
      <c r="AF1122" s="94">
        <f>IF('Net zero activities &amp; levers'!$C$14="Off",'Activity data'!AY52*ManureNEF*NtoN2O*kgtoGg,IF('Net zero activities &amp; levers'!$C$14="On",'Net zero Activity data'!AY52*ManureNEF*NtoN2O*kgtoGg,"ERROR"))</f>
        <v>5.633907301587196E-2</v>
      </c>
      <c r="AG1122" s="94">
        <f>IF('Net zero activities &amp; levers'!$C$14="Off",'Activity data'!AZ52*ManureNEF*NtoN2O*kgtoGg,IF('Net zero activities &amp; levers'!$C$14="On",'Net zero Activity data'!AZ52*ManureNEF*NtoN2O*kgtoGg,"ERROR"))</f>
        <v>5.7080914039019208E-2</v>
      </c>
      <c r="AH1122" s="94">
        <f>IF('Net zero activities &amp; levers'!$C$14="Off",'Activity data'!BA52*ManureNEF*NtoN2O*kgtoGg,IF('Net zero activities &amp; levers'!$C$14="On",'Net zero Activity data'!BA52*ManureNEF*NtoN2O*kgtoGg,"ERROR"))</f>
        <v>5.7785166768755676E-2</v>
      </c>
      <c r="AI1122" s="94">
        <f>IF('Net zero activities &amp; levers'!$C$14="Off",'Activity data'!BB52*ManureNEF*NtoN2O*kgtoGg,IF('Net zero activities &amp; levers'!$C$14="On",'Net zero Activity data'!BB52*ManureNEF*NtoN2O*kgtoGg,"ERROR"))</f>
        <v>5.8517101401547436E-2</v>
      </c>
      <c r="AJ1122" s="94">
        <f>IF('Net zero activities &amp; levers'!$C$14="Off",'Activity data'!BC52*ManureNEF*NtoN2O*kgtoGg,IF('Net zero activities &amp; levers'!$C$14="On",'Net zero Activity data'!BC52*ManureNEF*NtoN2O*kgtoGg,"ERROR"))</f>
        <v>5.9319779236035861E-2</v>
      </c>
      <c r="AK1122" s="94">
        <f>IF('Net zero activities &amp; levers'!$C$14="Off",'Activity data'!BD52*ManureNEF*NtoN2O*kgtoGg,IF('Net zero activities &amp; levers'!$C$14="On",'Net zero Activity data'!BD52*ManureNEF*NtoN2O*kgtoGg,"ERROR"))</f>
        <v>6.0072272827726626E-2</v>
      </c>
      <c r="AL1122" s="94">
        <f>IF('Net zero activities &amp; levers'!$C$14="Off",'Activity data'!BE52*ManureNEF*NtoN2O*kgtoGg,IF('Net zero activities &amp; levers'!$C$14="On",'Net zero Activity data'!BE52*ManureNEF*NtoN2O*kgtoGg,"ERROR"))</f>
        <v>6.0834846082118733E-2</v>
      </c>
      <c r="AM1122" s="94">
        <f>IF('Net zero activities &amp; levers'!$C$14="Off",'Activity data'!BF52*ManureNEF*NtoN2O*kgtoGg,IF('Net zero activities &amp; levers'!$C$14="On",'Net zero Activity data'!BF52*ManureNEF*NtoN2O*kgtoGg,"ERROR"))</f>
        <v>6.1609582585923126E-2</v>
      </c>
      <c r="AN1122" s="94">
        <f>IF('Net zero activities &amp; levers'!$C$14="Off",'Activity data'!BG52*ManureNEF*NtoN2O*kgtoGg,IF('Net zero activities &amp; levers'!$C$14="On",'Net zero Activity data'!BG52*ManureNEF*NtoN2O*kgtoGg,"ERROR"))</f>
        <v>6.2409134134665374E-2</v>
      </c>
      <c r="AO1122" s="94">
        <f>IF('Net zero activities &amp; levers'!$C$14="Off",'Activity data'!BH52*ManureNEF*NtoN2O*kgtoGg,IF('Net zero activities &amp; levers'!$C$14="On",'Net zero Activity data'!BH52*ManureNEF*NtoN2O*kgtoGg,"ERROR"))</f>
        <v>6.3172893952284884E-2</v>
      </c>
      <c r="AP1122" s="94">
        <f>IF('Net zero activities &amp; levers'!$C$14="Off",'Activity data'!BI52*ManureNEF*NtoN2O*kgtoGg,IF('Net zero activities &amp; levers'!$C$14="On",'Net zero Activity data'!BI52*ManureNEF*NtoN2O*kgtoGg,"ERROR"))</f>
        <v>6.3963273243658164E-2</v>
      </c>
      <c r="AQ1122" s="94">
        <f>IF('Net zero activities &amp; levers'!$C$14="Off",'Activity data'!BJ52*ManureNEF*NtoN2O*kgtoGg,IF('Net zero activities &amp; levers'!$C$14="On",'Net zero Activity data'!BJ52*ManureNEF*NtoN2O*kgtoGg,"ERROR"))</f>
        <v>6.4783537547547509E-2</v>
      </c>
      <c r="AR1122" s="94">
        <f>IF('Net zero activities &amp; levers'!$C$14="Off",'Activity data'!BK52*ManureNEF*NtoN2O*kgtoGg,IF('Net zero activities &amp; levers'!$C$14="On",'Net zero Activity data'!BK52*ManureNEF*NtoN2O*kgtoGg,"ERROR"))</f>
        <v>6.5637109433985444E-2</v>
      </c>
      <c r="AS1122" s="94">
        <f>IF('Net zero activities &amp; levers'!$C$14="Off",'Activity data'!BL52*ManureNEF*NtoN2O*kgtoGg,IF('Net zero activities &amp; levers'!$C$14="On",'Net zero Activity data'!BL52*ManureNEF*NtoN2O*kgtoGg,"ERROR"))</f>
        <v>6.6474395131128822E-2</v>
      </c>
      <c r="AT1122" s="94">
        <f>IF('Net zero activities &amp; levers'!$C$14="Off",'Activity data'!BM52*ManureNEF*NtoN2O*kgtoGg,IF('Net zero activities &amp; levers'!$C$14="On",'Net zero Activity data'!BM52*ManureNEF*NtoN2O*kgtoGg,"ERROR"))</f>
        <v>6.6579198165260492E-2</v>
      </c>
      <c r="AU1122" s="94">
        <f>IF('Net zero activities &amp; levers'!$C$14="Off",'Activity data'!BN52*ManureNEF*NtoN2O*kgtoGg,IF('Net zero activities &amp; levers'!$C$14="On",'Net zero Activity data'!BN52*ManureNEF*NtoN2O*kgtoGg,"ERROR"))</f>
        <v>6.6573625957995791E-2</v>
      </c>
      <c r="AV1122" s="94">
        <f>IF('Net zero activities &amp; levers'!$C$14="Off",'Activity data'!BO52*ManureNEF*NtoN2O*kgtoGg,IF('Net zero activities &amp; levers'!$C$14="On",'Net zero Activity data'!BO52*ManureNEF*NtoN2O*kgtoGg,"ERROR"))</f>
        <v>6.6603904097770117E-2</v>
      </c>
      <c r="AW1122" s="94">
        <f>IF('Net zero activities &amp; levers'!$C$14="Off",'Activity data'!BP52*ManureNEF*NtoN2O*kgtoGg,IF('Net zero activities &amp; levers'!$C$14="On",'Net zero Activity data'!BP52*ManureNEF*NtoN2O*kgtoGg,"ERROR"))</f>
        <v>6.6602354889651771E-2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0.3211051307968153</v>
      </c>
      <c r="T1123" s="94">
        <f>IF('Net zero activities &amp; levers'!$C$14="Off",'Activity data'!AM53*ManureNEF*NtoN2O*kgtoGg,IF('Net zero activities &amp; levers'!$C$14="On",'Net zero Activity data'!AM53*ManureNEF*NtoN2O*kgtoGg,"ERROR"))</f>
        <v>0.32629980914658957</v>
      </c>
      <c r="U1123" s="94">
        <f>IF('Net zero activities &amp; levers'!$C$14="Off",'Activity data'!AN53*ManureNEF*NtoN2O*kgtoGg,IF('Net zero activities &amp; levers'!$C$14="On",'Net zero Activity data'!AN53*ManureNEF*NtoN2O*kgtoGg,"ERROR"))</f>
        <v>0.32742452889570689</v>
      </c>
      <c r="V1123" s="94">
        <f>IF('Net zero activities &amp; levers'!$C$14="Off",'Activity data'!AO53*ManureNEF*NtoN2O*kgtoGg,IF('Net zero activities &amp; levers'!$C$14="On",'Net zero Activity data'!AO53*ManureNEF*NtoN2O*kgtoGg,"ERROR"))</f>
        <v>0.32749603015431444</v>
      </c>
      <c r="W1123" s="94">
        <f>IF('Net zero activities &amp; levers'!$C$14="Off",'Activity data'!AP53*ManureNEF*NtoN2O*kgtoGg,IF('Net zero activities &amp; levers'!$C$14="On",'Net zero Activity data'!AP53*ManureNEF*NtoN2O*kgtoGg,"ERROR"))</f>
        <v>0.32833171238494757</v>
      </c>
      <c r="X1123" s="94">
        <f>IF('Net zero activities &amp; levers'!$C$14="Off",'Activity data'!AQ53*ManureNEF*NtoN2O*kgtoGg,IF('Net zero activities &amp; levers'!$C$14="On",'Net zero Activity data'!AQ53*ManureNEF*NtoN2O*kgtoGg,"ERROR"))</f>
        <v>0.33012210463931546</v>
      </c>
      <c r="Y1123" s="94">
        <f>IF('Net zero activities &amp; levers'!$C$14="Off",'Activity data'!AR53*ManureNEF*NtoN2O*kgtoGg,IF('Net zero activities &amp; levers'!$C$14="On",'Net zero Activity data'!AR53*ManureNEF*NtoN2O*kgtoGg,"ERROR"))</f>
        <v>0.33232065310296099</v>
      </c>
      <c r="Z1123" s="94">
        <f>IF('Net zero activities &amp; levers'!$C$14="Off",'Activity data'!AS53*ManureNEF*NtoN2O*kgtoGg,IF('Net zero activities &amp; levers'!$C$14="On",'Net zero Activity data'!AS53*ManureNEF*NtoN2O*kgtoGg,"ERROR"))</f>
        <v>0.33511653092135701</v>
      </c>
      <c r="AA1123" s="94">
        <f>IF('Net zero activities &amp; levers'!$C$14="Off",'Activity data'!AT53*ManureNEF*NtoN2O*kgtoGg,IF('Net zero activities &amp; levers'!$C$14="On",'Net zero Activity data'!AT53*ManureNEF*NtoN2O*kgtoGg,"ERROR"))</f>
        <v>0.3376550052300456</v>
      </c>
      <c r="AB1123" s="94">
        <f>IF('Net zero activities &amp; levers'!$C$14="Off",'Activity data'!AU53*ManureNEF*NtoN2O*kgtoGg,IF('Net zero activities &amp; levers'!$C$14="On",'Net zero Activity data'!AU53*ManureNEF*NtoN2O*kgtoGg,"ERROR"))</f>
        <v>0.34071898728992239</v>
      </c>
      <c r="AC1123" s="94">
        <f>IF('Net zero activities &amp; levers'!$C$14="Off",'Activity data'!AV53*ManureNEF*NtoN2O*kgtoGg,IF('Net zero activities &amp; levers'!$C$14="On",'Net zero Activity data'!AV53*ManureNEF*NtoN2O*kgtoGg,"ERROR"))</f>
        <v>0.34359242997089789</v>
      </c>
      <c r="AD1123" s="94">
        <f>IF('Net zero activities &amp; levers'!$C$14="Off",'Activity data'!AW53*ManureNEF*NtoN2O*kgtoGg,IF('Net zero activities &amp; levers'!$C$14="On",'Net zero Activity data'!AW53*ManureNEF*NtoN2O*kgtoGg,"ERROR"))</f>
        <v>0.3450468089428213</v>
      </c>
      <c r="AE1123" s="94">
        <f>IF('Net zero activities &amp; levers'!$C$14="Off",'Activity data'!AX53*ManureNEF*NtoN2O*kgtoGg,IF('Net zero activities &amp; levers'!$C$14="On",'Net zero Activity data'!AX53*ManureNEF*NtoN2O*kgtoGg,"ERROR"))</f>
        <v>0.34674678745950149</v>
      </c>
      <c r="AF1123" s="94">
        <f>IF('Net zero activities &amp; levers'!$C$14="Off",'Activity data'!AY53*ManureNEF*NtoN2O*kgtoGg,IF('Net zero activities &amp; levers'!$C$14="On",'Net zero Activity data'!AY53*ManureNEF*NtoN2O*kgtoGg,"ERROR"))</f>
        <v>0.34860871277668409</v>
      </c>
      <c r="AG1123" s="94">
        <f>IF('Net zero activities &amp; levers'!$C$14="Off",'Activity data'!AZ53*ManureNEF*NtoN2O*kgtoGg,IF('Net zero activities &amp; levers'!$C$14="On",'Net zero Activity data'!AZ53*ManureNEF*NtoN2O*kgtoGg,"ERROR"))</f>
        <v>0.35154501529113319</v>
      </c>
      <c r="AH1123" s="94">
        <f>IF('Net zero activities &amp; levers'!$C$14="Off",'Activity data'!BA53*ManureNEF*NtoN2O*kgtoGg,IF('Net zero activities &amp; levers'!$C$14="On",'Net zero Activity data'!BA53*ManureNEF*NtoN2O*kgtoGg,"ERROR"))</f>
        <v>0.35342544830080913</v>
      </c>
      <c r="AI1123" s="94">
        <f>IF('Net zero activities &amp; levers'!$C$14="Off",'Activity data'!BB53*ManureNEF*NtoN2O*kgtoGg,IF('Net zero activities &amp; levers'!$C$14="On",'Net zero Activity data'!BB53*ManureNEF*NtoN2O*kgtoGg,"ERROR"))</f>
        <v>0.35569337430763925</v>
      </c>
      <c r="AJ1123" s="94">
        <f>IF('Net zero activities &amp; levers'!$C$14="Off",'Activity data'!BC53*ManureNEF*NtoN2O*kgtoGg,IF('Net zero activities &amp; levers'!$C$14="On",'Net zero Activity data'!BC53*ManureNEF*NtoN2O*kgtoGg,"ERROR"))</f>
        <v>0.35854905837825068</v>
      </c>
      <c r="AK1123" s="94">
        <f>IF('Net zero activities &amp; levers'!$C$14="Off",'Activity data'!BD53*ManureNEF*NtoN2O*kgtoGg,IF('Net zero activities &amp; levers'!$C$14="On",'Net zero Activity data'!BD53*ManureNEF*NtoN2O*kgtoGg,"ERROR"))</f>
        <v>0.36018592393981635</v>
      </c>
      <c r="AL1123" s="94">
        <f>IF('Net zero activities &amp; levers'!$C$14="Off",'Activity data'!BE53*ManureNEF*NtoN2O*kgtoGg,IF('Net zero activities &amp; levers'!$C$14="On",'Net zero Activity data'!BE53*ManureNEF*NtoN2O*kgtoGg,"ERROR"))</f>
        <v>0.36151643092820246</v>
      </c>
      <c r="AM1123" s="94">
        <f>IF('Net zero activities &amp; levers'!$C$14="Off",'Activity data'!BF53*ManureNEF*NtoN2O*kgtoGg,IF('Net zero activities &amp; levers'!$C$14="On",'Net zero Activity data'!BF53*ManureNEF*NtoN2O*kgtoGg,"ERROR"))</f>
        <v>0.36256946478976249</v>
      </c>
      <c r="AN1123" s="94">
        <f>IF('Net zero activities &amp; levers'!$C$14="Off",'Activity data'!BG53*ManureNEF*NtoN2O*kgtoGg,IF('Net zero activities &amp; levers'!$C$14="On",'Net zero Activity data'!BG53*ManureNEF*NtoN2O*kgtoGg,"ERROR"))</f>
        <v>0.36569795335814526</v>
      </c>
      <c r="AO1123" s="94">
        <f>IF('Net zero activities &amp; levers'!$C$14="Off",'Activity data'!BH53*ManureNEF*NtoN2O*kgtoGg,IF('Net zero activities &amp; levers'!$C$14="On",'Net zero Activity data'!BH53*ManureNEF*NtoN2O*kgtoGg,"ERROR"))</f>
        <v>0.36797828035026048</v>
      </c>
      <c r="AP1123" s="94">
        <f>IF('Net zero activities &amp; levers'!$C$14="Off",'Activity data'!BI53*ManureNEF*NtoN2O*kgtoGg,IF('Net zero activities &amp; levers'!$C$14="On",'Net zero Activity data'!BI53*ManureNEF*NtoN2O*kgtoGg,"ERROR"))</f>
        <v>0.37025150474806157</v>
      </c>
      <c r="AQ1123" s="94">
        <f>IF('Net zero activities &amp; levers'!$C$14="Off",'Activity data'!BJ53*ManureNEF*NtoN2O*kgtoGg,IF('Net zero activities &amp; levers'!$C$14="On",'Net zero Activity data'!BJ53*ManureNEF*NtoN2O*kgtoGg,"ERROR"))</f>
        <v>0.37254510388238549</v>
      </c>
      <c r="AR1123" s="94">
        <f>IF('Net zero activities &amp; levers'!$C$14="Off",'Activity data'!BK53*ManureNEF*NtoN2O*kgtoGg,IF('Net zero activities &amp; levers'!$C$14="On",'Net zero Activity data'!BK53*ManureNEF*NtoN2O*kgtoGg,"ERROR"))</f>
        <v>0.37488517609095873</v>
      </c>
      <c r="AS1123" s="94">
        <f>IF('Net zero activities &amp; levers'!$C$14="Off",'Activity data'!BL53*ManureNEF*NtoN2O*kgtoGg,IF('Net zero activities &amp; levers'!$C$14="On",'Net zero Activity data'!BL53*ManureNEF*NtoN2O*kgtoGg,"ERROR"))</f>
        <v>0.37695584620034367</v>
      </c>
      <c r="AT1123" s="94">
        <f>IF('Net zero activities &amp; levers'!$C$14="Off",'Activity data'!BM53*ManureNEF*NtoN2O*kgtoGg,IF('Net zero activities &amp; levers'!$C$14="On",'Net zero Activity data'!BM53*ManureNEF*NtoN2O*kgtoGg,"ERROR"))</f>
        <v>0.37000533335578462</v>
      </c>
      <c r="AU1123" s="94">
        <f>IF('Net zero activities &amp; levers'!$C$14="Off",'Activity data'!BN53*ManureNEF*NtoN2O*kgtoGg,IF('Net zero activities &amp; levers'!$C$14="On",'Net zero Activity data'!BN53*ManureNEF*NtoN2O*kgtoGg,"ERROR"))</f>
        <v>0.36179439525146212</v>
      </c>
      <c r="AV1123" s="94">
        <f>IF('Net zero activities &amp; levers'!$C$14="Off",'Activity data'!BO53*ManureNEF*NtoN2O*kgtoGg,IF('Net zero activities &amp; levers'!$C$14="On",'Net zero Activity data'!BO53*ManureNEF*NtoN2O*kgtoGg,"ERROR"))</f>
        <v>0.35406056810812181</v>
      </c>
      <c r="AW1123" s="94">
        <f>IF('Net zero activities &amp; levers'!$C$14="Off",'Activity data'!BP53*ManureNEF*NtoN2O*kgtoGg,IF('Net zero activities &amp; levers'!$C$14="On",'Net zero Activity data'!BP53*ManureNEF*NtoN2O*kgtoGg,"ERROR"))</f>
        <v>0.3460290882482005</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2.1355901515471039</v>
      </c>
      <c r="T1124" s="94">
        <f>IF('Net zero activities &amp; levers'!$C$14="Off",'Activity data'!AM54*ManureNEF*NtoN2O*kgtoGg,IF('Net zero activities &amp; levers'!$C$14="On",'Net zero Activity data'!AM54*ManureNEF*NtoN2O*kgtoGg,"ERROR"))</f>
        <v>2.1701386618642835</v>
      </c>
      <c r="U1124" s="94">
        <f>IF('Net zero activities &amp; levers'!$C$14="Off",'Activity data'!AN54*ManureNEF*NtoN2O*kgtoGg,IF('Net zero activities &amp; levers'!$C$14="On",'Net zero Activity data'!AN54*ManureNEF*NtoN2O*kgtoGg,"ERROR"))</f>
        <v>2.177618892446413</v>
      </c>
      <c r="V1124" s="94">
        <f>IF('Net zero activities &amp; levers'!$C$14="Off",'Activity data'!AO54*ManureNEF*NtoN2O*kgtoGg,IF('Net zero activities &amp; levers'!$C$14="On",'Net zero Activity data'!AO54*ManureNEF*NtoN2O*kgtoGg,"ERROR"))</f>
        <v>2.1780944294872784</v>
      </c>
      <c r="W1124" s="94">
        <f>IF('Net zero activities &amp; levers'!$C$14="Off",'Activity data'!AP54*ManureNEF*NtoN2O*kgtoGg,IF('Net zero activities &amp; levers'!$C$14="On",'Net zero Activity data'!AP54*ManureNEF*NtoN2O*kgtoGg,"ERROR"))</f>
        <v>2.1836523436107127</v>
      </c>
      <c r="X1124" s="94">
        <f>IF('Net zero activities &amp; levers'!$C$14="Off",'Activity data'!AQ54*ManureNEF*NtoN2O*kgtoGg,IF('Net zero activities &amp; levers'!$C$14="On",'Net zero Activity data'!AQ54*ManureNEF*NtoN2O*kgtoGg,"ERROR"))</f>
        <v>2.1955597960277635</v>
      </c>
      <c r="Y1124" s="94">
        <f>IF('Net zero activities &amp; levers'!$C$14="Off",'Activity data'!AR54*ManureNEF*NtoN2O*kgtoGg,IF('Net zero activities &amp; levers'!$C$14="On",'Net zero Activity data'!AR54*ManureNEF*NtoN2O*kgtoGg,"ERROR"))</f>
        <v>2.210181793611576</v>
      </c>
      <c r="Z1124" s="94">
        <f>IF('Net zero activities &amp; levers'!$C$14="Off",'Activity data'!AS54*ManureNEF*NtoN2O*kgtoGg,IF('Net zero activities &amp; levers'!$C$14="On",'Net zero Activity data'!AS54*ManureNEF*NtoN2O*kgtoGg,"ERROR"))</f>
        <v>2.2287764797789351</v>
      </c>
      <c r="AA1124" s="94">
        <f>IF('Net zero activities &amp; levers'!$C$14="Off",'Activity data'!AT54*ManureNEF*NtoN2O*kgtoGg,IF('Net zero activities &amp; levers'!$C$14="On",'Net zero Activity data'!AT54*ManureNEF*NtoN2O*kgtoGg,"ERROR"))</f>
        <v>2.2456592393914581</v>
      </c>
      <c r="AB1124" s="94">
        <f>IF('Net zero activities &amp; levers'!$C$14="Off",'Activity data'!AU54*ManureNEF*NtoN2O*kgtoGg,IF('Net zero activities &amp; levers'!$C$14="On",'Net zero Activity data'!AU54*ManureNEF*NtoN2O*kgtoGg,"ERROR"))</f>
        <v>2.2660370200122562</v>
      </c>
      <c r="AC1124" s="94">
        <f>IF('Net zero activities &amp; levers'!$C$14="Off",'Activity data'!AV54*ManureNEF*NtoN2O*kgtoGg,IF('Net zero activities &amp; levers'!$C$14="On",'Net zero Activity data'!AV54*ManureNEF*NtoN2O*kgtoGg,"ERROR"))</f>
        <v>2.2851475707384279</v>
      </c>
      <c r="AD1124" s="94">
        <f>IF('Net zero activities &amp; levers'!$C$14="Off",'Activity data'!AW54*ManureNEF*NtoN2O*kgtoGg,IF('Net zero activities &amp; levers'!$C$14="On",'Net zero Activity data'!AW54*ManureNEF*NtoN2O*kgtoGg,"ERROR"))</f>
        <v>2.2948202826049413</v>
      </c>
      <c r="AE1124" s="94">
        <f>IF('Net zero activities &amp; levers'!$C$14="Off",'Activity data'!AX54*ManureNEF*NtoN2O*kgtoGg,IF('Net zero activities &amp; levers'!$C$14="On",'Net zero Activity data'!AX54*ManureNEF*NtoN2O*kgtoGg,"ERROR"))</f>
        <v>2.3061264157989352</v>
      </c>
      <c r="AF1124" s="94">
        <f>IF('Net zero activities &amp; levers'!$C$14="Off",'Activity data'!AY54*ManureNEF*NtoN2O*kgtoGg,IF('Net zero activities &amp; levers'!$C$14="On",'Net zero Activity data'!AY54*ManureNEF*NtoN2O*kgtoGg,"ERROR"))</f>
        <v>2.3185096167787025</v>
      </c>
      <c r="AG1124" s="94">
        <f>IF('Net zero activities &amp; levers'!$C$14="Off",'Activity data'!AZ54*ManureNEF*NtoN2O*kgtoGg,IF('Net zero activities &amp; levers'!$C$14="On",'Net zero Activity data'!AZ54*ManureNEF*NtoN2O*kgtoGg,"ERROR"))</f>
        <v>2.3380382325820674</v>
      </c>
      <c r="AH1124" s="94">
        <f>IF('Net zero activities &amp; levers'!$C$14="Off",'Activity data'!BA54*ManureNEF*NtoN2O*kgtoGg,IF('Net zero activities &amp; levers'!$C$14="On",'Net zero Activity data'!BA54*ManureNEF*NtoN2O*kgtoGg,"ERROR"))</f>
        <v>2.3505445236093796</v>
      </c>
      <c r="AI1124" s="94">
        <f>IF('Net zero activities &amp; levers'!$C$14="Off",'Activity data'!BB54*ManureNEF*NtoN2O*kgtoGg,IF('Net zero activities &amp; levers'!$C$14="On",'Net zero Activity data'!BB54*ManureNEF*NtoN2O*kgtoGg,"ERROR"))</f>
        <v>2.3656279339323647</v>
      </c>
      <c r="AJ1124" s="94">
        <f>IF('Net zero activities &amp; levers'!$C$14="Off",'Activity data'!BC54*ManureNEF*NtoN2O*kgtoGg,IF('Net zero activities &amp; levers'!$C$14="On",'Net zero Activity data'!BC54*ManureNEF*NtoN2O*kgtoGg,"ERROR"))</f>
        <v>2.3846203765694365</v>
      </c>
      <c r="AK1124" s="94">
        <f>IF('Net zero activities &amp; levers'!$C$14="Off",'Activity data'!BD54*ManureNEF*NtoN2O*kgtoGg,IF('Net zero activities &amp; levers'!$C$14="On",'Net zero Activity data'!BD54*ManureNEF*NtoN2O*kgtoGg,"ERROR"))</f>
        <v>2.3955067612373226</v>
      </c>
      <c r="AL1124" s="94">
        <f>IF('Net zero activities &amp; levers'!$C$14="Off",'Activity data'!BE54*ManureNEF*NtoN2O*kgtoGg,IF('Net zero activities &amp; levers'!$C$14="On",'Net zero Activity data'!BE54*ManureNEF*NtoN2O*kgtoGg,"ERROR"))</f>
        <v>2.404355631431053</v>
      </c>
      <c r="AM1124" s="94">
        <f>IF('Net zero activities &amp; levers'!$C$14="Off",'Activity data'!BF54*ManureNEF*NtoN2O*kgtoGg,IF('Net zero activities &amp; levers'!$C$14="On",'Net zero Activity data'!BF54*ManureNEF*NtoN2O*kgtoGg,"ERROR"))</f>
        <v>2.4113590970512155</v>
      </c>
      <c r="AN1124" s="94">
        <f>IF('Net zero activities &amp; levers'!$C$14="Off",'Activity data'!BG54*ManureNEF*NtoN2O*kgtoGg,IF('Net zero activities &amp; levers'!$C$14="On",'Net zero Activity data'!BG54*ManureNEF*NtoN2O*kgtoGg,"ERROR"))</f>
        <v>2.4321658943742195</v>
      </c>
      <c r="AO1124" s="94">
        <f>IF('Net zero activities &amp; levers'!$C$14="Off",'Activity data'!BH54*ManureNEF*NtoN2O*kgtoGg,IF('Net zero activities &amp; levers'!$C$14="On",'Net zero Activity data'!BH54*ManureNEF*NtoN2O*kgtoGg,"ERROR"))</f>
        <v>2.4473317805579247</v>
      </c>
      <c r="AP1124" s="94">
        <f>IF('Net zero activities &amp; levers'!$C$14="Off",'Activity data'!BI54*ManureNEF*NtoN2O*kgtoGg,IF('Net zero activities &amp; levers'!$C$14="On",'Net zero Activity data'!BI54*ManureNEF*NtoN2O*kgtoGg,"ERROR"))</f>
        <v>2.4624504291580069</v>
      </c>
      <c r="AQ1124" s="94">
        <f>IF('Net zero activities &amp; levers'!$C$14="Off",'Activity data'!BJ54*ManureNEF*NtoN2O*kgtoGg,IF('Net zero activities &amp; levers'!$C$14="On",'Net zero Activity data'!BJ54*ManureNEF*NtoN2O*kgtoGg,"ERROR"))</f>
        <v>2.4777045850498927</v>
      </c>
      <c r="AR1124" s="94">
        <f>IF('Net zero activities &amp; levers'!$C$14="Off",'Activity data'!BK54*ManureNEF*NtoN2O*kgtoGg,IF('Net zero activities &amp; levers'!$C$14="On",'Net zero Activity data'!BK54*ManureNEF*NtoN2O*kgtoGg,"ERROR"))</f>
        <v>2.4932678217697091</v>
      </c>
      <c r="AS1124" s="94">
        <f>IF('Net zero activities &amp; levers'!$C$14="Off",'Activity data'!BL54*ManureNEF*NtoN2O*kgtoGg,IF('Net zero activities &amp; levers'!$C$14="On",'Net zero Activity data'!BL54*ManureNEF*NtoN2O*kgtoGg,"ERROR"))</f>
        <v>2.5070393323081173</v>
      </c>
      <c r="AT1124" s="94">
        <f>IF('Net zero activities &amp; levers'!$C$14="Off",'Activity data'!BM54*ManureNEF*NtoN2O*kgtoGg,IF('Net zero activities &amp; levers'!$C$14="On",'Net zero Activity data'!BM54*ManureNEF*NtoN2O*kgtoGg,"ERROR"))</f>
        <v>2.4608132046152709</v>
      </c>
      <c r="AU1124" s="94">
        <f>IF('Net zero activities &amp; levers'!$C$14="Off",'Activity data'!BN54*ManureNEF*NtoN2O*kgtoGg,IF('Net zero activities &amp; levers'!$C$14="On",'Net zero Activity data'!BN54*ManureNEF*NtoN2O*kgtoGg,"ERROR"))</f>
        <v>2.4062043028296127</v>
      </c>
      <c r="AV1124" s="94">
        <f>IF('Net zero activities &amp; levers'!$C$14="Off",'Activity data'!BO54*ManureNEF*NtoN2O*kgtoGg,IF('Net zero activities &amp; levers'!$C$14="On",'Net zero Activity data'!BO54*ManureNEF*NtoN2O*kgtoGg,"ERROR"))</f>
        <v>2.3547685470691855</v>
      </c>
      <c r="AW1124" s="94">
        <f>IF('Net zero activities &amp; levers'!$C$14="Off",'Activity data'!BP54*ManureNEF*NtoN2O*kgtoGg,IF('Net zero activities &amp; levers'!$C$14="On",'Net zero Activity data'!BP54*ManureNEF*NtoN2O*kgtoGg,"ERROR"))</f>
        <v>2.3013531773158755</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0.38136130541954277</v>
      </c>
      <c r="T1125" s="94">
        <f>IF('Net zero activities &amp; levers'!$C$14="Off",'Activity data'!AM55*ManureNEF*NtoN2O*kgtoGg,IF('Net zero activities &amp; levers'!$C$14="On",'Net zero Activity data'!AM55*ManureNEF*NtoN2O*kgtoGg,"ERROR"))</f>
        <v>0.39686743839372168</v>
      </c>
      <c r="U1125" s="94">
        <f>IF('Net zero activities &amp; levers'!$C$14="Off",'Activity data'!AN55*ManureNEF*NtoN2O*kgtoGg,IF('Net zero activities &amp; levers'!$C$14="On",'Net zero Activity data'!AN55*ManureNEF*NtoN2O*kgtoGg,"ERROR"))</f>
        <v>0.40769820864829881</v>
      </c>
      <c r="V1125" s="94">
        <f>IF('Net zero activities &amp; levers'!$C$14="Off",'Activity data'!AO55*ManureNEF*NtoN2O*kgtoGg,IF('Net zero activities &amp; levers'!$C$14="On",'Net zero Activity data'!AO55*ManureNEF*NtoN2O*kgtoGg,"ERROR"))</f>
        <v>0.41735386666412772</v>
      </c>
      <c r="W1125" s="94">
        <f>IF('Net zero activities &amp; levers'!$C$14="Off",'Activity data'!AP55*ManureNEF*NtoN2O*kgtoGg,IF('Net zero activities &amp; levers'!$C$14="On",'Net zero Activity data'!AP55*ManureNEF*NtoN2O*kgtoGg,"ERROR"))</f>
        <v>0.42811934365181809</v>
      </c>
      <c r="X1125" s="94">
        <f>IF('Net zero activities &amp; levers'!$C$14="Off",'Activity data'!AQ55*ManureNEF*NtoN2O*kgtoGg,IF('Net zero activities &amp; levers'!$C$14="On",'Net zero Activity data'!AQ55*ManureNEF*NtoN2O*kgtoGg,"ERROR"))</f>
        <v>0.44032457100839445</v>
      </c>
      <c r="Y1125" s="94">
        <f>IF('Net zero activities &amp; levers'!$C$14="Off",'Activity data'!AR55*ManureNEF*NtoN2O*kgtoGg,IF('Net zero activities &amp; levers'!$C$14="On",'Net zero Activity data'!AR55*ManureNEF*NtoN2O*kgtoGg,"ERROR"))</f>
        <v>0.4533186301639216</v>
      </c>
      <c r="Z1125" s="94">
        <f>IF('Net zero activities &amp; levers'!$C$14="Off",'Activity data'!AS55*ManureNEF*NtoN2O*kgtoGg,IF('Net zero activities &amp; levers'!$C$14="On",'Net zero Activity data'!AS55*ManureNEF*NtoN2O*kgtoGg,"ERROR"))</f>
        <v>0.46741190669069893</v>
      </c>
      <c r="AA1125" s="94">
        <f>IF('Net zero activities &amp; levers'!$C$14="Off",'Activity data'!AT55*ManureNEF*NtoN2O*kgtoGg,IF('Net zero activities &amp; levers'!$C$14="On",'Net zero Activity data'!AT55*ManureNEF*NtoN2O*kgtoGg,"ERROR"))</f>
        <v>0.48145089919731759</v>
      </c>
      <c r="AB1125" s="94">
        <f>IF('Net zero activities &amp; levers'!$C$14="Off",'Activity data'!AU55*ManureNEF*NtoN2O*kgtoGg,IF('Net zero activities &amp; levers'!$C$14="On",'Net zero Activity data'!AU55*ManureNEF*NtoN2O*kgtoGg,"ERROR"))</f>
        <v>0.49656267378417646</v>
      </c>
      <c r="AC1125" s="94">
        <f>IF('Net zero activities &amp; levers'!$C$14="Off",'Activity data'!AV55*ManureNEF*NtoN2O*kgtoGg,IF('Net zero activities &amp; levers'!$C$14="On",'Net zero Activity data'!AV55*ManureNEF*NtoN2O*kgtoGg,"ERROR"))</f>
        <v>0.51174141775167759</v>
      </c>
      <c r="AD1125" s="94">
        <f>IF('Net zero activities &amp; levers'!$C$14="Off",'Activity data'!AW55*ManureNEF*NtoN2O*kgtoGg,IF('Net zero activities &amp; levers'!$C$14="On",'Net zero Activity data'!AW55*ManureNEF*NtoN2O*kgtoGg,"ERROR"))</f>
        <v>0.53095011461855668</v>
      </c>
      <c r="AE1125" s="94">
        <f>IF('Net zero activities &amp; levers'!$C$14="Off",'Activity data'!AX55*ManureNEF*NtoN2O*kgtoGg,IF('Net zero activities &amp; levers'!$C$14="On",'Net zero Activity data'!AX55*ManureNEF*NtoN2O*kgtoGg,"ERROR"))</f>
        <v>0.55129441811355295</v>
      </c>
      <c r="AF1125" s="94">
        <f>IF('Net zero activities &amp; levers'!$C$14="Off",'Activity data'!AY55*ManureNEF*NtoN2O*kgtoGg,IF('Net zero activities &amp; levers'!$C$14="On",'Net zero Activity data'!AY55*ManureNEF*NtoN2O*kgtoGg,"ERROR"))</f>
        <v>0.57271756003309793</v>
      </c>
      <c r="AG1125" s="94">
        <f>IF('Net zero activities &amp; levers'!$C$14="Off",'Activity data'!AZ55*ManureNEF*NtoN2O*kgtoGg,IF('Net zero activities &amp; levers'!$C$14="On",'Net zero Activity data'!AZ55*ManureNEF*NtoN2O*kgtoGg,"ERROR"))</f>
        <v>0.59684122474230139</v>
      </c>
      <c r="AH1125" s="94">
        <f>IF('Net zero activities &amp; levers'!$C$14="Off",'Activity data'!BA55*ManureNEF*NtoN2O*kgtoGg,IF('Net zero activities &amp; levers'!$C$14="On",'Net zero Activity data'!BA55*ManureNEF*NtoN2O*kgtoGg,"ERROR"))</f>
        <v>0.62016113785771598</v>
      </c>
      <c r="AI1125" s="94">
        <f>IF('Net zero activities &amp; levers'!$C$14="Off",'Activity data'!BB55*ManureNEF*NtoN2O*kgtoGg,IF('Net zero activities &amp; levers'!$C$14="On",'Net zero Activity data'!BB55*ManureNEF*NtoN2O*kgtoGg,"ERROR"))</f>
        <v>0.64516881522095104</v>
      </c>
      <c r="AJ1125" s="94">
        <f>IF('Net zero activities &amp; levers'!$C$14="Off",'Activity data'!BC55*ManureNEF*NtoN2O*kgtoGg,IF('Net zero activities &amp; levers'!$C$14="On",'Net zero Activity data'!BC55*ManureNEF*NtoN2O*kgtoGg,"ERROR"))</f>
        <v>0.67236920591887095</v>
      </c>
      <c r="AK1125" s="94">
        <f>IF('Net zero activities &amp; levers'!$C$14="Off",'Activity data'!BD55*ManureNEF*NtoN2O*kgtoGg,IF('Net zero activities &amp; levers'!$C$14="On",'Net zero Activity data'!BD55*ManureNEF*NtoN2O*kgtoGg,"ERROR"))</f>
        <v>0.69843698474459193</v>
      </c>
      <c r="AL1125" s="94">
        <f>IF('Net zero activities &amp; levers'!$C$14="Off",'Activity data'!BE55*ManureNEF*NtoN2O*kgtoGg,IF('Net zero activities &amp; levers'!$C$14="On",'Net zero Activity data'!BE55*ManureNEF*NtoN2O*kgtoGg,"ERROR"))</f>
        <v>0.72503403926522347</v>
      </c>
      <c r="AM1125" s="94">
        <f>IF('Net zero activities &amp; levers'!$C$14="Off",'Activity data'!BF55*ManureNEF*NtoN2O*kgtoGg,IF('Net zero activities &amp; levers'!$C$14="On",'Net zero Activity data'!BF55*ManureNEF*NtoN2O*kgtoGg,"ERROR"))</f>
        <v>0.7522274612927079</v>
      </c>
      <c r="AN1125" s="94">
        <f>IF('Net zero activities &amp; levers'!$C$14="Off",'Activity data'!BG55*ManureNEF*NtoN2O*kgtoGg,IF('Net zero activities &amp; levers'!$C$14="On",'Net zero Activity data'!BG55*ManureNEF*NtoN2O*kgtoGg,"ERROR"))</f>
        <v>0.78012558800608989</v>
      </c>
      <c r="AO1125" s="94">
        <f>IF('Net zero activities &amp; levers'!$C$14="Off",'Activity data'!BH55*ManureNEF*NtoN2O*kgtoGg,IF('Net zero activities &amp; levers'!$C$14="On",'Net zero Activity data'!BH55*ManureNEF*NtoN2O*kgtoGg,"ERROR"))</f>
        <v>0.80721534484276947</v>
      </c>
      <c r="AP1125" s="94">
        <f>IF('Net zero activities &amp; levers'!$C$14="Off",'Activity data'!BI55*ManureNEF*NtoN2O*kgtoGg,IF('Net zero activities &amp; levers'!$C$14="On",'Net zero Activity data'!BI55*ManureNEF*NtoN2O*kgtoGg,"ERROR"))</f>
        <v>0.83528726164502387</v>
      </c>
      <c r="AQ1125" s="94">
        <f>IF('Net zero activities &amp; levers'!$C$14="Off",'Activity data'!BJ55*ManureNEF*NtoN2O*kgtoGg,IF('Net zero activities &amp; levers'!$C$14="On",'Net zero Activity data'!BJ55*ManureNEF*NtoN2O*kgtoGg,"ERROR"))</f>
        <v>0.86445353294815874</v>
      </c>
      <c r="AR1125" s="94">
        <f>IF('Net zero activities &amp; levers'!$C$14="Off",'Activity data'!BK55*ManureNEF*NtoN2O*kgtoGg,IF('Net zero activities &amp; levers'!$C$14="On",'Net zero Activity data'!BK55*ManureNEF*NtoN2O*kgtoGg,"ERROR"))</f>
        <v>0.89483347499380606</v>
      </c>
      <c r="AS1125" s="94">
        <f>IF('Net zero activities &amp; levers'!$C$14="Off",'Activity data'!BL55*ManureNEF*NtoN2O*kgtoGg,IF('Net zero activities &amp; levers'!$C$14="On",'Net zero Activity data'!BL55*ManureNEF*NtoN2O*kgtoGg,"ERROR"))</f>
        <v>0.92571751036864225</v>
      </c>
      <c r="AT1125" s="94">
        <f>IF('Net zero activities &amp; levers'!$C$14="Off",'Activity data'!BM55*ManureNEF*NtoN2O*kgtoGg,IF('Net zero activities &amp; levers'!$C$14="On",'Net zero Activity data'!BM55*ManureNEF*NtoN2O*kgtoGg,"ERROR"))</f>
        <v>0.93499322137570196</v>
      </c>
      <c r="AU1125" s="94">
        <f>IF('Net zero activities &amp; levers'!$C$14="Off",'Activity data'!BN55*ManureNEF*NtoN2O*kgtoGg,IF('Net zero activities &amp; levers'!$C$14="On",'Net zero Activity data'!BN55*ManureNEF*NtoN2O*kgtoGg,"ERROR"))</f>
        <v>0.94091175837580598</v>
      </c>
      <c r="AV1125" s="94">
        <f>IF('Net zero activities &amp; levers'!$C$14="Off",'Activity data'!BO55*ManureNEF*NtoN2O*kgtoGg,IF('Net zero activities &amp; levers'!$C$14="On",'Net zero Activity data'!BO55*ManureNEF*NtoN2O*kgtoGg,"ERROR"))</f>
        <v>0.94783137802621698</v>
      </c>
      <c r="AW1125" s="94">
        <f>IF('Net zero activities &amp; levers'!$C$14="Off",'Activity data'!BP55*ManureNEF*NtoN2O*kgtoGg,IF('Net zero activities &amp; levers'!$C$14="On",'Net zero Activity data'!BP55*ManureNEF*NtoN2O*kgtoGg,"ERROR"))</f>
        <v>0.95371448005151704</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5.9540447084892777E-2</v>
      </c>
      <c r="T1126" s="94">
        <f>IF('Net zero activities &amp; levers'!$C$14="Off",'Activity data'!AM56*ManureNEF*NtoN2O*kgtoGg,IF('Net zero activities &amp; levers'!$C$14="On",'Net zero Activity data'!AM56*ManureNEF*NtoN2O*kgtoGg,"ERROR"))</f>
        <v>5.9630230365681533E-2</v>
      </c>
      <c r="U1126" s="94">
        <f>IF('Net zero activities &amp; levers'!$C$14="Off",'Activity data'!AN56*ManureNEF*NtoN2O*kgtoGg,IF('Net zero activities &amp; levers'!$C$14="On",'Net zero Activity data'!AN56*ManureNEF*NtoN2O*kgtoGg,"ERROR"))</f>
        <v>5.9730408767765364E-2</v>
      </c>
      <c r="V1126" s="94">
        <f>IF('Net zero activities &amp; levers'!$C$14="Off",'Activity data'!AO56*ManureNEF*NtoN2O*kgtoGg,IF('Net zero activities &amp; levers'!$C$14="On",'Net zero Activity data'!AO56*ManureNEF*NtoN2O*kgtoGg,"ERROR"))</f>
        <v>5.9843298292038202E-2</v>
      </c>
      <c r="W1126" s="94">
        <f>IF('Net zero activities &amp; levers'!$C$14="Off",'Activity data'!AP56*ManureNEF*NtoN2O*kgtoGg,IF('Net zero activities &amp; levers'!$C$14="On",'Net zero Activity data'!AP56*ManureNEF*NtoN2O*kgtoGg,"ERROR"))</f>
        <v>5.997014779285622E-2</v>
      </c>
      <c r="X1126" s="94">
        <f>IF('Net zero activities &amp; levers'!$C$14="Off",'Activity data'!AQ56*ManureNEF*NtoN2O*kgtoGg,IF('Net zero activities &amp; levers'!$C$14="On",'Net zero Activity data'!AQ56*ManureNEF*NtoN2O*kgtoGg,"ERROR"))</f>
        <v>6.0110531129603649E-2</v>
      </c>
      <c r="Y1126" s="94">
        <f>IF('Net zero activities &amp; levers'!$C$14="Off",'Activity data'!AR56*ManureNEF*NtoN2O*kgtoGg,IF('Net zero activities &amp; levers'!$C$14="On",'Net zero Activity data'!AR56*ManureNEF*NtoN2O*kgtoGg,"ERROR"))</f>
        <v>6.019703256221802E-2</v>
      </c>
      <c r="Z1126" s="94">
        <f>IF('Net zero activities &amp; levers'!$C$14="Off",'Activity data'!AS56*ManureNEF*NtoN2O*kgtoGg,IF('Net zero activities &amp; levers'!$C$14="On",'Net zero Activity data'!AS56*ManureNEF*NtoN2O*kgtoGg,"ERROR"))</f>
        <v>6.0294840563124154E-2</v>
      </c>
      <c r="AA1126" s="94">
        <f>IF('Net zero activities &amp; levers'!$C$14="Off",'Activity data'!AT56*ManureNEF*NtoN2O*kgtoGg,IF('Net zero activities &amp; levers'!$C$14="On",'Net zero Activity data'!AT56*ManureNEF*NtoN2O*kgtoGg,"ERROR"))</f>
        <v>6.0402436351888272E-2</v>
      </c>
      <c r="AB1126" s="94">
        <f>IF('Net zero activities &amp; levers'!$C$14="Off",'Activity data'!AU56*ManureNEF*NtoN2O*kgtoGg,IF('Net zero activities &amp; levers'!$C$14="On",'Net zero Activity data'!AU56*ManureNEF*NtoN2O*kgtoGg,"ERROR"))</f>
        <v>6.052030790668686E-2</v>
      </c>
      <c r="AC1126" s="94">
        <f>IF('Net zero activities &amp; levers'!$C$14="Off",'Activity data'!AV56*ManureNEF*NtoN2O*kgtoGg,IF('Net zero activities &amp; levers'!$C$14="On",'Net zero Activity data'!AV56*ManureNEF*NtoN2O*kgtoGg,"ERROR"))</f>
        <v>6.0647175721641591E-2</v>
      </c>
      <c r="AD1126" s="94">
        <f>IF('Net zero activities &amp; levers'!$C$14="Off",'Activity data'!AW56*ManureNEF*NtoN2O*kgtoGg,IF('Net zero activities &amp; levers'!$C$14="On",'Net zero Activity data'!AW56*ManureNEF*NtoN2O*kgtoGg,"ERROR"))</f>
        <v>6.073139270291688E-2</v>
      </c>
      <c r="AE1126" s="94">
        <f>IF('Net zero activities &amp; levers'!$C$14="Off",'Activity data'!AX56*ManureNEF*NtoN2O*kgtoGg,IF('Net zero activities &amp; levers'!$C$14="On",'Net zero Activity data'!AX56*ManureNEF*NtoN2O*kgtoGg,"ERROR"))</f>
        <v>6.0824161588876428E-2</v>
      </c>
      <c r="AF1126" s="94">
        <f>IF('Net zero activities &amp; levers'!$C$14="Off",'Activity data'!AY56*ManureNEF*NtoN2O*kgtoGg,IF('Net zero activities &amp; levers'!$C$14="On",'Net zero Activity data'!AY56*ManureNEF*NtoN2O*kgtoGg,"ERROR"))</f>
        <v>6.0925083904105781E-2</v>
      </c>
      <c r="AG1126" s="94">
        <f>IF('Net zero activities &amp; levers'!$C$14="Off",'Activity data'!AZ56*ManureNEF*NtoN2O*kgtoGg,IF('Net zero activities &amp; levers'!$C$14="On",'Net zero Activity data'!AZ56*ManureNEF*NtoN2O*kgtoGg,"ERROR"))</f>
        <v>6.1035145437939795E-2</v>
      </c>
      <c r="AH1126" s="94">
        <f>IF('Net zero activities &amp; levers'!$C$14="Off",'Activity data'!BA56*ManureNEF*NtoN2O*kgtoGg,IF('Net zero activities &amp; levers'!$C$14="On",'Net zero Activity data'!BA56*ManureNEF*NtoN2O*kgtoGg,"ERROR"))</f>
        <v>6.1151218645949836E-2</v>
      </c>
      <c r="AI1126" s="94">
        <f>IF('Net zero activities &amp; levers'!$C$14="Off",'Activity data'!BB56*ManureNEF*NtoN2O*kgtoGg,IF('Net zero activities &amp; levers'!$C$14="On",'Net zero Activity data'!BB56*ManureNEF*NtoN2O*kgtoGg,"ERROR"))</f>
        <v>6.1224612372745936E-2</v>
      </c>
      <c r="AJ1126" s="94">
        <f>IF('Net zero activities &amp; levers'!$C$14="Off",'Activity data'!BC56*ManureNEF*NtoN2O*kgtoGg,IF('Net zero activities &amp; levers'!$C$14="On",'Net zero Activity data'!BC56*ManureNEF*NtoN2O*kgtoGg,"ERROR"))</f>
        <v>6.130549937799374E-2</v>
      </c>
      <c r="AK1126" s="94">
        <f>IF('Net zero activities &amp; levers'!$C$14="Off",'Activity data'!BD56*ManureNEF*NtoN2O*kgtoGg,IF('Net zero activities &amp; levers'!$C$14="On",'Net zero Activity data'!BD56*ManureNEF*NtoN2O*kgtoGg,"ERROR"))</f>
        <v>6.1391029636631712E-2</v>
      </c>
      <c r="AL1126" s="94">
        <f>IF('Net zero activities &amp; levers'!$C$14="Off",'Activity data'!BE56*ManureNEF*NtoN2O*kgtoGg,IF('Net zero activities &amp; levers'!$C$14="On",'Net zero Activity data'!BE56*ManureNEF*NtoN2O*kgtoGg,"ERROR"))</f>
        <v>6.1482303459782041E-2</v>
      </c>
      <c r="AM1126" s="94">
        <f>IF('Net zero activities &amp; levers'!$C$14="Off",'Activity data'!BF56*ManureNEF*NtoN2O*kgtoGg,IF('Net zero activities &amp; levers'!$C$14="On",'Net zero Activity data'!BF56*ManureNEF*NtoN2O*kgtoGg,"ERROR"))</f>
        <v>6.1579173941604996E-2</v>
      </c>
      <c r="AN1126" s="94">
        <f>IF('Net zero activities &amp; levers'!$C$14="Off",'Activity data'!BG56*ManureNEF*NtoN2O*kgtoGg,IF('Net zero activities &amp; levers'!$C$14="On",'Net zero Activity data'!BG56*ManureNEF*NtoN2O*kgtoGg,"ERROR"))</f>
        <v>6.1635308394539241E-2</v>
      </c>
      <c r="AO1126" s="94">
        <f>IF('Net zero activities &amp; levers'!$C$14="Off",'Activity data'!BH56*ManureNEF*NtoN2O*kgtoGg,IF('Net zero activities &amp; levers'!$C$14="On",'Net zero Activity data'!BH56*ManureNEF*NtoN2O*kgtoGg,"ERROR"))</f>
        <v>6.169536467209745E-2</v>
      </c>
      <c r="AP1126" s="94">
        <f>IF('Net zero activities &amp; levers'!$C$14="Off",'Activity data'!BI56*ManureNEF*NtoN2O*kgtoGg,IF('Net zero activities &amp; levers'!$C$14="On",'Net zero Activity data'!BI56*ManureNEF*NtoN2O*kgtoGg,"ERROR"))</f>
        <v>6.1760532669084642E-2</v>
      </c>
      <c r="AQ1126" s="94">
        <f>IF('Net zero activities &amp; levers'!$C$14="Off",'Activity data'!BJ56*ManureNEF*NtoN2O*kgtoGg,IF('Net zero activities &amp; levers'!$C$14="On",'Net zero Activity data'!BJ56*ManureNEF*NtoN2O*kgtoGg,"ERROR"))</f>
        <v>6.183073050182504E-2</v>
      </c>
      <c r="AR1126" s="94">
        <f>IF('Net zero activities &amp; levers'!$C$14="Off",'Activity data'!BK56*ManureNEF*NtoN2O*kgtoGg,IF('Net zero activities &amp; levers'!$C$14="On",'Net zero Activity data'!BK56*ManureNEF*NtoN2O*kgtoGg,"ERROR"))</f>
        <v>6.1905889896205053E-2</v>
      </c>
      <c r="AS1126" s="94">
        <f>IF('Net zero activities &amp; levers'!$C$14="Off",'Activity data'!BL56*ManureNEF*NtoN2O*kgtoGg,IF('Net zero activities &amp; levers'!$C$14="On",'Net zero Activity data'!BL56*ManureNEF*NtoN2O*kgtoGg,"ERROR"))</f>
        <v>6.1937913834518382E-2</v>
      </c>
      <c r="AT1126" s="94">
        <f>IF('Net zero activities &amp; levers'!$C$14="Off",'Activity data'!BM56*ManureNEF*NtoN2O*kgtoGg,IF('Net zero activities &amp; levers'!$C$14="On",'Net zero Activity data'!BM56*ManureNEF*NtoN2O*kgtoGg,"ERROR"))</f>
        <v>6.1957830754164368E-2</v>
      </c>
      <c r="AU1126" s="94">
        <f>IF('Net zero activities &amp; levers'!$C$14="Off",'Activity data'!BN56*ManureNEF*NtoN2O*kgtoGg,IF('Net zero activities &amp; levers'!$C$14="On",'Net zero Activity data'!BN56*ManureNEF*NtoN2O*kgtoGg,"ERROR"))</f>
        <v>6.1978999509095439E-2</v>
      </c>
      <c r="AV1126" s="94">
        <f>IF('Net zero activities &amp; levers'!$C$14="Off",'Activity data'!BO56*ManureNEF*NtoN2O*kgtoGg,IF('Net zero activities &amp; levers'!$C$14="On",'Net zero Activity data'!BO56*ManureNEF*NtoN2O*kgtoGg,"ERROR"))</f>
        <v>6.2004471051411582E-2</v>
      </c>
      <c r="AW1126" s="94">
        <f>IF('Net zero activities &amp; levers'!$C$14="Off",'Activity data'!BP56*ManureNEF*NtoN2O*kgtoGg,IF('Net zero activities &amp; levers'!$C$14="On",'Net zero Activity data'!BP56*ManureNEF*NtoN2O*kgtoGg,"ERROR"))</f>
        <v>6.2032669331591198E-2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4.8457830523984648E-2</v>
      </c>
      <c r="T1127" s="94">
        <f>IF('Net zero activities &amp; levers'!$C$14="Off",'Activity data'!AM57*ManureNEF*NtoN2O*kgtoGg,IF('Net zero activities &amp; levers'!$C$14="On",'Net zero Activity data'!AM57*ManureNEF*NtoN2O*kgtoGg,"ERROR"))</f>
        <v>4.853090191019957E-2</v>
      </c>
      <c r="U1127" s="94">
        <f>IF('Net zero activities &amp; levers'!$C$14="Off",'Activity data'!AN57*ManureNEF*NtoN2O*kgtoGg,IF('Net zero activities &amp; levers'!$C$14="On",'Net zero Activity data'!AN57*ManureNEF*NtoN2O*kgtoGg,"ERROR"))</f>
        <v>4.8612433512127601E-2</v>
      </c>
      <c r="V1127" s="94">
        <f>IF('Net zero activities &amp; levers'!$C$14="Off",'Activity data'!AO57*ManureNEF*NtoN2O*kgtoGg,IF('Net zero activities &amp; levers'!$C$14="On",'Net zero Activity data'!AO57*ManureNEF*NtoN2O*kgtoGg,"ERROR"))</f>
        <v>4.8704310239679652E-2</v>
      </c>
      <c r="W1127" s="94">
        <f>IF('Net zero activities &amp; levers'!$C$14="Off",'Activity data'!AP57*ManureNEF*NtoN2O*kgtoGg,IF('Net zero activities &amp; levers'!$C$14="On",'Net zero Activity data'!AP57*ManureNEF*NtoN2O*kgtoGg,"ERROR"))</f>
        <v>4.8807548490543425E-2</v>
      </c>
      <c r="X1127" s="94">
        <f>IF('Net zero activities &amp; levers'!$C$14="Off",'Activity data'!AQ57*ManureNEF*NtoN2O*kgtoGg,IF('Net zero activities &amp; levers'!$C$14="On",'Net zero Activity data'!AQ57*ManureNEF*NtoN2O*kgtoGg,"ERROR"))</f>
        <v>4.8921801444183483E-2</v>
      </c>
      <c r="Y1127" s="94">
        <f>IF('Net zero activities &amp; levers'!$C$14="Off",'Activity data'!AR57*ManureNEF*NtoN2O*kgtoGg,IF('Net zero activities &amp; levers'!$C$14="On",'Net zero Activity data'!AR57*ManureNEF*NtoN2O*kgtoGg,"ERROR"))</f>
        <v>4.8992201852089926E-2</v>
      </c>
      <c r="Z1127" s="94">
        <f>IF('Net zero activities &amp; levers'!$C$14="Off",'Activity data'!AS57*ManureNEF*NtoN2O*kgtoGg,IF('Net zero activities &amp; levers'!$C$14="On",'Net zero Activity data'!AS57*ManureNEF*NtoN2O*kgtoGg,"ERROR"))</f>
        <v>4.907180426967072E-2</v>
      </c>
      <c r="AA1127" s="94">
        <f>IF('Net zero activities &amp; levers'!$C$14="Off",'Activity data'!AT57*ManureNEF*NtoN2O*kgtoGg,IF('Net zero activities &amp; levers'!$C$14="On",'Net zero Activity data'!AT57*ManureNEF*NtoN2O*kgtoGg,"ERROR"))</f>
        <v>4.9159372616102391E-2</v>
      </c>
      <c r="AB1127" s="94">
        <f>IF('Net zero activities &amp; levers'!$C$14="Off",'Activity data'!AU57*ManureNEF*NtoN2O*kgtoGg,IF('Net zero activities &amp; levers'!$C$14="On",'Net zero Activity data'!AU57*ManureNEF*NtoN2O*kgtoGg,"ERROR"))</f>
        <v>4.9255304039289127E-2</v>
      </c>
      <c r="AC1127" s="94">
        <f>IF('Net zero activities &amp; levers'!$C$14="Off",'Activity data'!AV57*ManureNEF*NtoN2O*kgtoGg,IF('Net zero activities &amp; levers'!$C$14="On",'Net zero Activity data'!AV57*ManureNEF*NtoN2O*kgtoGg,"ERROR"))</f>
        <v>4.9358557195370738E-2</v>
      </c>
      <c r="AD1127" s="94">
        <f>IF('Net zero activities &amp; levers'!$C$14="Off",'Activity data'!AW57*ManureNEF*NtoN2O*kgtoGg,IF('Net zero activities &amp; levers'!$C$14="On",'Net zero Activity data'!AW57*ManureNEF*NtoN2O*kgtoGg,"ERROR"))</f>
        <v>4.9427098370415333E-2</v>
      </c>
      <c r="AE1127" s="94">
        <f>IF('Net zero activities &amp; levers'!$C$14="Off",'Activity data'!AX57*ManureNEF*NtoN2O*kgtoGg,IF('Net zero activities &amp; levers'!$C$14="On",'Net zero Activity data'!AX57*ManureNEF*NtoN2O*kgtoGg,"ERROR"))</f>
        <v>4.950259963340245E-2</v>
      </c>
      <c r="AF1127" s="94">
        <f>IF('Net zero activities &amp; levers'!$C$14="Off",'Activity data'!AY57*ManureNEF*NtoN2O*kgtoGg,IF('Net zero activities &amp; levers'!$C$14="On",'Net zero Activity data'!AY57*ManureNEF*NtoN2O*kgtoGg,"ERROR"))</f>
        <v>4.9584736679509925E-2</v>
      </c>
      <c r="AG1127" s="94">
        <f>IF('Net zero activities &amp; levers'!$C$14="Off",'Activity data'!AZ57*ManureNEF*NtoN2O*kgtoGg,IF('Net zero activities &amp; levers'!$C$14="On",'Net zero Activity data'!AZ57*ManureNEF*NtoN2O*kgtoGg,"ERROR"))</f>
        <v>4.9674311807256864E-2</v>
      </c>
      <c r="AH1127" s="94">
        <f>IF('Net zero activities &amp; levers'!$C$14="Off",'Activity data'!BA57*ManureNEF*NtoN2O*kgtoGg,IF('Net zero activities &amp; levers'!$C$14="On",'Net zero Activity data'!BA57*ManureNEF*NtoN2O*kgtoGg,"ERROR"))</f>
        <v>4.9768779620609112E-2</v>
      </c>
      <c r="AI1127" s="94">
        <f>IF('Net zero activities &amp; levers'!$C$14="Off",'Activity data'!BB57*ManureNEF*NtoN2O*kgtoGg,IF('Net zero activities &amp; levers'!$C$14="On",'Net zero Activity data'!BB57*ManureNEF*NtoN2O*kgtoGg,"ERROR"))</f>
        <v>4.9828512137725399E-2</v>
      </c>
      <c r="AJ1127" s="94">
        <f>IF('Net zero activities &amp; levers'!$C$14="Off",'Activity data'!BC57*ManureNEF*NtoN2O*kgtoGg,IF('Net zero activities &amp; levers'!$C$14="On",'Net zero Activity data'!BC57*ManureNEF*NtoN2O*kgtoGg,"ERROR"))</f>
        <v>4.9894343164931201E-2</v>
      </c>
      <c r="AK1127" s="94">
        <f>IF('Net zero activities &amp; levers'!$C$14="Off",'Activity data'!BD57*ManureNEF*NtoN2O*kgtoGg,IF('Net zero activities &amp; levers'!$C$14="On",'Net zero Activity data'!BD57*ManureNEF*NtoN2O*kgtoGg,"ERROR"))</f>
        <v>4.9963953169233688E-2</v>
      </c>
      <c r="AL1127" s="94">
        <f>IF('Net zero activities &amp; levers'!$C$14="Off",'Activity data'!BE57*ManureNEF*NtoN2O*kgtoGg,IF('Net zero activities &amp; levers'!$C$14="On",'Net zero Activity data'!BE57*ManureNEF*NtoN2O*kgtoGg,"ERROR"))</f>
        <v>5.0038237654319737E-2</v>
      </c>
      <c r="AM1127" s="94">
        <f>IF('Net zero activities &amp; levers'!$C$14="Off",'Activity data'!BF57*ManureNEF*NtoN2O*kgtoGg,IF('Net zero activities &amp; levers'!$C$14="On",'Net zero Activity data'!BF57*ManureNEF*NtoN2O*kgtoGg,"ERROR"))</f>
        <v>5.0117077058804894E-2</v>
      </c>
      <c r="AN1127" s="94">
        <f>IF('Net zero activities &amp; levers'!$C$14="Off",'Activity data'!BG57*ManureNEF*NtoN2O*kgtoGg,IF('Net zero activities &amp; levers'!$C$14="On",'Net zero Activity data'!BG57*ManureNEF*NtoN2O*kgtoGg,"ERROR"))</f>
        <v>5.0162762873071046E-2</v>
      </c>
      <c r="AO1127" s="94">
        <f>IF('Net zero activities &amp; levers'!$C$14="Off",'Activity data'!BH57*ManureNEF*NtoN2O*kgtoGg,IF('Net zero activities &amp; levers'!$C$14="On",'Net zero Activity data'!BH57*ManureNEF*NtoN2O*kgtoGg,"ERROR"))</f>
        <v>5.0211640519482875E-2</v>
      </c>
      <c r="AP1127" s="94">
        <f>IF('Net zero activities &amp; levers'!$C$14="Off",'Activity data'!BI57*ManureNEF*NtoN2O*kgtoGg,IF('Net zero activities &amp; levers'!$C$14="On",'Net zero Activity data'!BI57*ManureNEF*NtoN2O*kgtoGg,"ERROR"))</f>
        <v>5.0264678410667847E-2</v>
      </c>
      <c r="AQ1127" s="94">
        <f>IF('Net zero activities &amp; levers'!$C$14="Off",'Activity data'!BJ57*ManureNEF*NtoN2O*kgtoGg,IF('Net zero activities &amp; levers'!$C$14="On",'Net zero Activity data'!BJ57*ManureNEF*NtoN2O*kgtoGg,"ERROR"))</f>
        <v>5.0321809904444424E-2</v>
      </c>
      <c r="AR1127" s="94">
        <f>IF('Net zero activities &amp; levers'!$C$14="Off",'Activity data'!BK57*ManureNEF*NtoN2O*kgtoGg,IF('Net zero activities &amp; levers'!$C$14="On",'Net zero Activity data'!BK57*ManureNEF*NtoN2O*kgtoGg,"ERROR"))</f>
        <v>5.0382979434964732E-2</v>
      </c>
      <c r="AS1127" s="94">
        <f>IF('Net zero activities &amp; levers'!$C$14="Off",'Activity data'!BL57*ManureNEF*NtoN2O*kgtoGg,IF('Net zero activities &amp; levers'!$C$14="On",'Net zero Activity data'!BL57*ManureNEF*NtoN2O*kgtoGg,"ERROR"))</f>
        <v>5.040904256770011E-2</v>
      </c>
      <c r="AT1127" s="94">
        <f>IF('Net zero activities &amp; levers'!$C$14="Off",'Activity data'!BM57*ManureNEF*NtoN2O*kgtoGg,IF('Net zero activities &amp; levers'!$C$14="On",'Net zero Activity data'!BM57*ManureNEF*NtoN2O*kgtoGg,"ERROR"))</f>
        <v>5.0425252232961591E-2</v>
      </c>
      <c r="AU1127" s="94">
        <f>IF('Net zero activities &amp; levers'!$C$14="Off",'Activity data'!BN57*ManureNEF*NtoN2O*kgtoGg,IF('Net zero activities &amp; levers'!$C$14="On",'Net zero Activity data'!BN57*ManureNEF*NtoN2O*kgtoGg,"ERROR"))</f>
        <v>5.0442480721981674E-2</v>
      </c>
      <c r="AV1127" s="94">
        <f>IF('Net zero activities &amp; levers'!$C$14="Off",'Activity data'!BO57*ManureNEF*NtoN2O*kgtoGg,IF('Net zero activities &amp; levers'!$C$14="On",'Net zero Activity data'!BO57*ManureNEF*NtoN2O*kgtoGg,"ERROR"))</f>
        <v>5.0463211095050267E-2</v>
      </c>
      <c r="AW1127" s="94">
        <f>IF('Net zero activities &amp; levers'!$C$14="Off",'Activity data'!BP57*ManureNEF*NtoN2O*kgtoGg,IF('Net zero activities &amp; levers'!$C$14="On",'Net zero Activity data'!BP57*ManureNEF*NtoN2O*kgtoGg,"ERROR"))</f>
        <v>5.0486160662091037E-2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7.5100229270345445E-3</v>
      </c>
      <c r="T1128" s="94">
        <f>IF('Net zero activities &amp; levers'!$C$14="Off",'Activity data'!AM58*ManureNEF*NtoN2O*kgtoGg,IF('Net zero activities &amp; levers'!$C$14="On",'Net zero Activity data'!AM58*ManureNEF*NtoN2O*kgtoGg,"ERROR"))</f>
        <v>7.5316717321164718E-3</v>
      </c>
      <c r="U1128" s="94">
        <f>IF('Net zero activities &amp; levers'!$C$14="Off",'Activity data'!AN58*ManureNEF*NtoN2O*kgtoGg,IF('Net zero activities &amp; levers'!$C$14="On",'Net zero Activity data'!AN58*ManureNEF*NtoN2O*kgtoGg,"ERROR"))</f>
        <v>7.5546848153573813E-3</v>
      </c>
      <c r="V1128" s="94">
        <f>IF('Net zero activities &amp; levers'!$C$14="Off",'Activity data'!AO58*ManureNEF*NtoN2O*kgtoGg,IF('Net zero activities &amp; levers'!$C$14="On",'Net zero Activity data'!AO58*ManureNEF*NtoN2O*kgtoGg,"ERROR"))</f>
        <v>7.5795408239615622E-3</v>
      </c>
      <c r="W1128" s="94">
        <f>IF('Net zero activities &amp; levers'!$C$14="Off",'Activity data'!AP58*ManureNEF*NtoN2O*kgtoGg,IF('Net zero activities &amp; levers'!$C$14="On",'Net zero Activity data'!AP58*ManureNEF*NtoN2O*kgtoGg,"ERROR"))</f>
        <v>7.6065061253787489E-3</v>
      </c>
      <c r="X1128" s="94">
        <f>IF('Net zero activities &amp; levers'!$C$14="Off",'Activity data'!AQ58*ManureNEF*NtoN2O*kgtoGg,IF('Net zero activities &amp; levers'!$C$14="On",'Net zero Activity data'!AQ58*ManureNEF*NtoN2O*kgtoGg,"ERROR"))</f>
        <v>7.6355232877915701E-3</v>
      </c>
      <c r="Y1128" s="94">
        <f>IF('Net zero activities &amp; levers'!$C$14="Off",'Activity data'!AR58*ManureNEF*NtoN2O*kgtoGg,IF('Net zero activities &amp; levers'!$C$14="On",'Net zero Activity data'!AR58*ManureNEF*NtoN2O*kgtoGg,"ERROR"))</f>
        <v>7.653881543176368E-3</v>
      </c>
      <c r="Z1128" s="94">
        <f>IF('Net zero activities &amp; levers'!$C$14="Off",'Activity data'!AS58*ManureNEF*NtoN2O*kgtoGg,IF('Net zero activities &amp; levers'!$C$14="On",'Net zero Activity data'!AS58*ManureNEF*NtoN2O*kgtoGg,"ERROR"))</f>
        <v>7.6739659947244309E-3</v>
      </c>
      <c r="AA1128" s="94">
        <f>IF('Net zero activities &amp; levers'!$C$14="Off",'Activity data'!AT58*ManureNEF*NtoN2O*kgtoGg,IF('Net zero activities &amp; levers'!$C$14="On",'Net zero Activity data'!AT58*ManureNEF*NtoN2O*kgtoGg,"ERROR"))</f>
        <v>7.6955059720922193E-3</v>
      </c>
      <c r="AB1128" s="94">
        <f>IF('Net zero activities &amp; levers'!$C$14="Off",'Activity data'!AU58*ManureNEF*NtoN2O*kgtoGg,IF('Net zero activities &amp; levers'!$C$14="On",'Net zero Activity data'!AU58*ManureNEF*NtoN2O*kgtoGg,"ERROR"))</f>
        <v>7.7186074031345758E-3</v>
      </c>
      <c r="AC1128" s="94">
        <f>IF('Net zero activities &amp; levers'!$C$14="Off",'Activity data'!AV58*ManureNEF*NtoN2O*kgtoGg,IF('Net zero activities &amp; levers'!$C$14="On",'Net zero Activity data'!AV58*ManureNEF*NtoN2O*kgtoGg,"ERROR"))</f>
        <v>7.7430424878109768E-3</v>
      </c>
      <c r="AD1128" s="94">
        <f>IF('Net zero activities &amp; levers'!$C$14="Off",'Activity data'!AW58*ManureNEF*NtoN2O*kgtoGg,IF('Net zero activities &amp; levers'!$C$14="On",'Net zero Activity data'!AW58*ManureNEF*NtoN2O*kgtoGg,"ERROR"))</f>
        <v>7.7591743138880238E-3</v>
      </c>
      <c r="AE1128" s="94">
        <f>IF('Net zero activities &amp; levers'!$C$14="Off",'Activity data'!AX58*ManureNEF*NtoN2O*kgtoGg,IF('Net zero activities &amp; levers'!$C$14="On",'Net zero Activity data'!AX58*ManureNEF*NtoN2O*kgtoGg,"ERROR"))</f>
        <v>7.7766174863464843E-3</v>
      </c>
      <c r="AF1128" s="94">
        <f>IF('Net zero activities &amp; levers'!$C$14="Off",'Activity data'!AY58*ManureNEF*NtoN2O*kgtoGg,IF('Net zero activities &amp; levers'!$C$14="On",'Net zero Activity data'!AY58*ManureNEF*NtoN2O*kgtoGg,"ERROR"))</f>
        <v>7.7953056430677134E-3</v>
      </c>
      <c r="AG1128" s="94">
        <f>IF('Net zero activities &amp; levers'!$C$14="Off",'Activity data'!AZ58*ManureNEF*NtoN2O*kgtoGg,IF('Net zero activities &amp; levers'!$C$14="On",'Net zero Activity data'!AZ58*ManureNEF*NtoN2O*kgtoGg,"ERROR"))</f>
        <v>7.8154288844173875E-3</v>
      </c>
      <c r="AH1128" s="94">
        <f>IF('Net zero activities &amp; levers'!$C$14="Off",'Activity data'!BA58*ManureNEF*NtoN2O*kgtoGg,IF('Net zero activities &amp; levers'!$C$14="On",'Net zero Activity data'!BA58*ManureNEF*NtoN2O*kgtoGg,"ERROR"))</f>
        <v>7.8364125046315979E-3</v>
      </c>
      <c r="AI1128" s="94">
        <f>IF('Net zero activities &amp; levers'!$C$14="Off",'Activity data'!BB58*ManureNEF*NtoN2O*kgtoGg,IF('Net zero activities &amp; levers'!$C$14="On",'Net zero Activity data'!BB58*ManureNEF*NtoN2O*kgtoGg,"ERROR"))</f>
        <v>7.8492568194219129E-3</v>
      </c>
      <c r="AJ1128" s="94">
        <f>IF('Net zero activities &amp; levers'!$C$14="Off",'Activity data'!BC58*ManureNEF*NtoN2O*kgtoGg,IF('Net zero activities &amp; levers'!$C$14="On",'Net zero Activity data'!BC58*ManureNEF*NtoN2O*kgtoGg,"ERROR"))</f>
        <v>7.8632826348492592E-3</v>
      </c>
      <c r="AK1128" s="94">
        <f>IF('Net zero activities &amp; levers'!$C$14="Off",'Activity data'!BD58*ManureNEF*NtoN2O*kgtoGg,IF('Net zero activities &amp; levers'!$C$14="On",'Net zero Activity data'!BD58*ManureNEF*NtoN2O*kgtoGg,"ERROR"))</f>
        <v>7.8779680118051809E-3</v>
      </c>
      <c r="AL1128" s="94">
        <f>IF('Net zero activities &amp; levers'!$C$14="Off",'Activity data'!BE58*ManureNEF*NtoN2O*kgtoGg,IF('Net zero activities &amp; levers'!$C$14="On",'Net zero Activity data'!BE58*ManureNEF*NtoN2O*kgtoGg,"ERROR"))</f>
        <v>7.8935209316885972E-3</v>
      </c>
      <c r="AM1128" s="94">
        <f>IF('Net zero activities &amp; levers'!$C$14="Off",'Activity data'!BF58*ManureNEF*NtoN2O*kgtoGg,IF('Net zero activities &amp; levers'!$C$14="On",'Net zero Activity data'!BF58*ManureNEF*NtoN2O*kgtoGg,"ERROR"))</f>
        <v>7.9099182654546775E-3</v>
      </c>
      <c r="AN1128" s="94">
        <f>IF('Net zero activities &amp; levers'!$C$14="Off",'Activity data'!BG58*ManureNEF*NtoN2O*kgtoGg,IF('Net zero activities &amp; levers'!$C$14="On",'Net zero Activity data'!BG58*ManureNEF*NtoN2O*kgtoGg,"ERROR"))</f>
        <v>7.9186703081517412E-3</v>
      </c>
      <c r="AO1128" s="94">
        <f>IF('Net zero activities &amp; levers'!$C$14="Off",'Activity data'!BH58*ManureNEF*NtoN2O*kgtoGg,IF('Net zero activities &amp; levers'!$C$14="On",'Net zero Activity data'!BH58*ManureNEF*NtoN2O*kgtoGg,"ERROR"))</f>
        <v>7.9279963078171065E-3</v>
      </c>
      <c r="AP1128" s="94">
        <f>IF('Net zero activities &amp; levers'!$C$14="Off",'Activity data'!BI58*ManureNEF*NtoN2O*kgtoGg,IF('Net zero activities &amp; levers'!$C$14="On",'Net zero Activity data'!BI58*ManureNEF*NtoN2O*kgtoGg,"ERROR"))</f>
        <v>7.9381170913952505E-3</v>
      </c>
      <c r="AQ1128" s="94">
        <f>IF('Net zero activities &amp; levers'!$C$14="Off",'Activity data'!BJ58*ManureNEF*NtoN2O*kgtoGg,IF('Net zero activities &amp; levers'!$C$14="On",'Net zero Activity data'!BJ58*ManureNEF*NtoN2O*kgtoGg,"ERROR"))</f>
        <v>7.9490196833540555E-3</v>
      </c>
      <c r="AR1128" s="94">
        <f>IF('Net zero activities &amp; levers'!$C$14="Off",'Activity data'!BK58*ManureNEF*NtoN2O*kgtoGg,IF('Net zero activities &amp; levers'!$C$14="On",'Net zero Activity data'!BK58*ManureNEF*NtoN2O*kgtoGg,"ERROR"))</f>
        <v>7.9606933562777829E-3</v>
      </c>
      <c r="AS1128" s="94">
        <f>IF('Net zero activities &amp; levers'!$C$14="Off",'Activity data'!BL58*ManureNEF*NtoN2O*kgtoGg,IF('Net zero activities &amp; levers'!$C$14="On",'Net zero Activity data'!BL58*ManureNEF*NtoN2O*kgtoGg,"ERROR"))</f>
        <v>7.964397549016471E-3</v>
      </c>
      <c r="AT1128" s="94">
        <f>IF('Net zero activities &amp; levers'!$C$14="Off",'Activity data'!BM58*ManureNEF*NtoN2O*kgtoGg,IF('Net zero activities &amp; levers'!$C$14="On",'Net zero Activity data'!BM58*ManureNEF*NtoN2O*kgtoGg,"ERROR"))</f>
        <v>7.9658067695104438E-3</v>
      </c>
      <c r="AU1128" s="94">
        <f>IF('Net zero activities &amp; levers'!$C$14="Off",'Activity data'!BN58*ManureNEF*NtoN2O*kgtoGg,IF('Net zero activities &amp; levers'!$C$14="On",'Net zero Activity data'!BN58*ManureNEF*NtoN2O*kgtoGg,"ERROR"))</f>
        <v>7.9673565963704236E-3</v>
      </c>
      <c r="AV1128" s="94">
        <f>IF('Net zero activities &amp; levers'!$C$14="Off",'Activity data'!BO58*ManureNEF*NtoN2O*kgtoGg,IF('Net zero activities &amp; levers'!$C$14="On",'Net zero Activity data'!BO58*ManureNEF*NtoN2O*kgtoGg,"ERROR"))</f>
        <v>7.9696020827684667E-3</v>
      </c>
      <c r="AW1128" s="94">
        <f>IF('Net zero activities &amp; levers'!$C$14="Off",'Activity data'!BP58*ManureNEF*NtoN2O*kgtoGg,IF('Net zero activities &amp; levers'!$C$14="On",'Net zero Activity data'!BP58*ManureNEF*NtoN2O*kgtoGg,"ERROR"))</f>
        <v>7.9722589408630137E-3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9.0616382708893453E-2</v>
      </c>
      <c r="T1129" s="94">
        <f>IF('Net zero activities &amp; levers'!$C$14="Off",'Activity data'!AM59*ManureNEF*NtoN2O*kgtoGg,IF('Net zero activities &amp; levers'!$C$14="On",'Net zero Activity data'!AM59*ManureNEF*NtoN2O*kgtoGg,"ERROR"))</f>
        <v>9.0877598476881649E-2</v>
      </c>
      <c r="U1129" s="94">
        <f>IF('Net zero activities &amp; levers'!$C$14="Off",'Activity data'!AN59*ManureNEF*NtoN2O*kgtoGg,IF('Net zero activities &amp; levers'!$C$14="On",'Net zero Activity data'!AN59*ManureNEF*NtoN2O*kgtoGg,"ERROR"))</f>
        <v>9.1155275706169825E-2</v>
      </c>
      <c r="V1129" s="94">
        <f>IF('Net zero activities &amp; levers'!$C$14="Off",'Activity data'!AO59*ManureNEF*NtoN2O*kgtoGg,IF('Net zero activities &amp; levers'!$C$14="On",'Net zero Activity data'!AO59*ManureNEF*NtoN2O*kgtoGg,"ERROR"))</f>
        <v>9.1455189782355117E-2</v>
      </c>
      <c r="W1129" s="94">
        <f>IF('Net zero activities &amp; levers'!$C$14="Off",'Activity data'!AP59*ManureNEF*NtoN2O*kgtoGg,IF('Net zero activities &amp; levers'!$C$14="On",'Net zero Activity data'!AP59*ManureNEF*NtoN2O*kgtoGg,"ERROR"))</f>
        <v>9.1780554710907389E-2</v>
      </c>
      <c r="X1129" s="94">
        <f>IF('Net zero activities &amp; levers'!$C$14="Off",'Activity data'!AQ59*ManureNEF*NtoN2O*kgtoGg,IF('Net zero activities &amp; levers'!$C$14="On",'Net zero Activity data'!AQ59*ManureNEF*NtoN2O*kgtoGg,"ERROR"))</f>
        <v>9.2130677516106943E-2</v>
      </c>
      <c r="Y1129" s="94">
        <f>IF('Net zero activities &amp; levers'!$C$14="Off",'Activity data'!AR59*ManureNEF*NtoN2O*kgtoGg,IF('Net zero activities &amp; levers'!$C$14="On",'Net zero Activity data'!AR59*ManureNEF*NtoN2O*kgtoGg,"ERROR"))</f>
        <v>9.2352189316001462E-2</v>
      </c>
      <c r="Z1129" s="94">
        <f>IF('Net zero activities &amp; levers'!$C$14="Off",'Activity data'!AS59*ManureNEF*NtoN2O*kgtoGg,IF('Net zero activities &amp; levers'!$C$14="On",'Net zero Activity data'!AS59*ManureNEF*NtoN2O*kgtoGg,"ERROR"))</f>
        <v>9.2594529501332429E-2</v>
      </c>
      <c r="AA1129" s="94">
        <f>IF('Net zero activities &amp; levers'!$C$14="Off",'Activity data'!AT59*ManureNEF*NtoN2O*kgtoGg,IF('Net zero activities &amp; levers'!$C$14="On",'Net zero Activity data'!AT59*ManureNEF*NtoN2O*kgtoGg,"ERROR"))</f>
        <v>9.2854432147657803E-2</v>
      </c>
      <c r="AB1129" s="94">
        <f>IF('Net zero activities &amp; levers'!$C$14="Off",'Activity data'!AU59*ManureNEF*NtoN2O*kgtoGg,IF('Net zero activities &amp; levers'!$C$14="On",'Net zero Activity data'!AU59*ManureNEF*NtoN2O*kgtoGg,"ERROR"))</f>
        <v>9.3133175386765854E-2</v>
      </c>
      <c r="AC1129" s="94">
        <f>IF('Net zero activities &amp; levers'!$C$14="Off",'Activity data'!AV59*ManureNEF*NtoN2O*kgtoGg,IF('Net zero activities &amp; levers'!$C$14="On",'Net zero Activity data'!AV59*ManureNEF*NtoN2O*kgtoGg,"ERROR"))</f>
        <v>9.3428010569837058E-2</v>
      </c>
      <c r="AD1129" s="94">
        <f>IF('Net zero activities &amp; levers'!$C$14="Off",'Activity data'!AW59*ManureNEF*NtoN2O*kgtoGg,IF('Net zero activities &amp; levers'!$C$14="On",'Net zero Activity data'!AW59*ManureNEF*NtoN2O*kgtoGg,"ERROR"))</f>
        <v>9.3622658141461465E-2</v>
      </c>
      <c r="AE1129" s="94">
        <f>IF('Net zero activities &amp; levers'!$C$14="Off",'Activity data'!AX59*ManureNEF*NtoN2O*kgtoGg,IF('Net zero activities &amp; levers'!$C$14="On",'Net zero Activity data'!AX59*ManureNEF*NtoN2O*kgtoGg,"ERROR"))</f>
        <v>9.3833128496413801E-2</v>
      </c>
      <c r="AF1129" s="94">
        <f>IF('Net zero activities &amp; levers'!$C$14="Off",'Activity data'!AY59*ManureNEF*NtoN2O*kgtoGg,IF('Net zero activities &amp; levers'!$C$14="On",'Net zero Activity data'!AY59*ManureNEF*NtoN2O*kgtoGg,"ERROR"))</f>
        <v>9.4058620905428741E-2</v>
      </c>
      <c r="AG1129" s="94">
        <f>IF('Net zero activities &amp; levers'!$C$14="Off",'Activity data'!AZ59*ManureNEF*NtoN2O*kgtoGg,IF('Net zero activities &amp; levers'!$C$14="On",'Net zero Activity data'!AZ59*ManureNEF*NtoN2O*kgtoGg,"ERROR"))</f>
        <v>9.430142913080998E-2</v>
      </c>
      <c r="AH1129" s="94">
        <f>IF('Net zero activities &amp; levers'!$C$14="Off",'Activity data'!BA59*ManureNEF*NtoN2O*kgtoGg,IF('Net zero activities &amp; levers'!$C$14="On",'Net zero Activity data'!BA59*ManureNEF*NtoN2O*kgtoGg,"ERROR"))</f>
        <v>9.455461873867442E-2</v>
      </c>
      <c r="AI1129" s="94">
        <f>IF('Net zero activities &amp; levers'!$C$14="Off",'Activity data'!BB59*ManureNEF*NtoN2O*kgtoGg,IF('Net zero activities &amp; levers'!$C$14="On",'Net zero Activity data'!BB59*ManureNEF*NtoN2O*kgtoGg,"ERROR"))</f>
        <v>9.4709599003845527E-2</v>
      </c>
      <c r="AJ1129" s="94">
        <f>IF('Net zero activities &amp; levers'!$C$14="Off",'Activity data'!BC59*ManureNEF*NtoN2O*kgtoGg,IF('Net zero activities &amp; levers'!$C$14="On",'Net zero Activity data'!BC59*ManureNEF*NtoN2O*kgtoGg,"ERROR"))</f>
        <v>9.4878835325880345E-2</v>
      </c>
      <c r="AK1129" s="94">
        <f>IF('Net zero activities &amp; levers'!$C$14="Off",'Activity data'!BD59*ManureNEF*NtoN2O*kgtoGg,IF('Net zero activities &amp; levers'!$C$14="On",'Net zero Activity data'!BD59*ManureNEF*NtoN2O*kgtoGg,"ERROR"))</f>
        <v>9.5056029956494814E-2</v>
      </c>
      <c r="AL1129" s="94">
        <f>IF('Net zero activities &amp; levers'!$C$14="Off",'Activity data'!BE59*ManureNEF*NtoN2O*kgtoGg,IF('Net zero activities &amp; levers'!$C$14="On",'Net zero Activity data'!BE59*ManureNEF*NtoN2O*kgtoGg,"ERROR"))</f>
        <v>9.5243692411601744E-2</v>
      </c>
      <c r="AM1129" s="94">
        <f>IF('Net zero activities &amp; levers'!$C$14="Off",'Activity data'!BF59*ManureNEF*NtoN2O*kgtoGg,IF('Net zero activities &amp; levers'!$C$14="On",'Net zero Activity data'!BF59*ManureNEF*NtoN2O*kgtoGg,"ERROR"))</f>
        <v>9.5441543614772348E-2</v>
      </c>
      <c r="AN1129" s="94">
        <f>IF('Net zero activities &amp; levers'!$C$14="Off",'Activity data'!BG59*ManureNEF*NtoN2O*kgtoGg,IF('Net zero activities &amp; levers'!$C$14="On",'Net zero Activity data'!BG59*ManureNEF*NtoN2O*kgtoGg,"ERROR"))</f>
        <v>9.5547146281798376E-2</v>
      </c>
      <c r="AO1129" s="94">
        <f>IF('Net zero activities &amp; levers'!$C$14="Off",'Activity data'!BH59*ManureNEF*NtoN2O*kgtoGg,IF('Net zero activities &amp; levers'!$C$14="On",'Net zero Activity data'!BH59*ManureNEF*NtoN2O*kgtoGg,"ERROR"))</f>
        <v>9.5659674347695206E-2</v>
      </c>
      <c r="AP1129" s="94">
        <f>IF('Net zero activities &amp; levers'!$C$14="Off",'Activity data'!BI59*ManureNEF*NtoN2O*kgtoGg,IF('Net zero activities &amp; levers'!$C$14="On",'Net zero Activity data'!BI59*ManureNEF*NtoN2O*kgtoGg,"ERROR"))</f>
        <v>9.5781792323491169E-2</v>
      </c>
      <c r="AQ1129" s="94">
        <f>IF('Net zero activities &amp; levers'!$C$14="Off",'Activity data'!BJ59*ManureNEF*NtoN2O*kgtoGg,IF('Net zero activities &amp; levers'!$C$14="On",'Net zero Activity data'!BJ59*ManureNEF*NtoN2O*kgtoGg,"ERROR"))</f>
        <v>9.5913343645645174E-2</v>
      </c>
      <c r="AR1129" s="94">
        <f>IF('Net zero activities &amp; levers'!$C$14="Off",'Activity data'!BK59*ManureNEF*NtoN2O*kgtoGg,IF('Net zero activities &amp; levers'!$C$14="On",'Net zero Activity data'!BK59*ManureNEF*NtoN2O*kgtoGg,"ERROR"))</f>
        <v>9.6054198876521613E-2</v>
      </c>
      <c r="AS1129" s="94">
        <f>IF('Net zero activities &amp; levers'!$C$14="Off",'Activity data'!BL59*ManureNEF*NtoN2O*kgtoGg,IF('Net zero activities &amp; levers'!$C$14="On",'Net zero Activity data'!BL59*ManureNEF*NtoN2O*kgtoGg,"ERROR"))</f>
        <v>9.609889388612379E-2</v>
      </c>
      <c r="AT1129" s="94">
        <f>IF('Net zero activities &amp; levers'!$C$14="Off",'Activity data'!BM59*ManureNEF*NtoN2O*kgtoGg,IF('Net zero activities &amp; levers'!$C$14="On",'Net zero Activity data'!BM59*ManureNEF*NtoN2O*kgtoGg,"ERROR"))</f>
        <v>9.611589762430725E-2</v>
      </c>
      <c r="AU1129" s="94">
        <f>IF('Net zero activities &amp; levers'!$C$14="Off",'Activity data'!BN59*ManureNEF*NtoN2O*kgtoGg,IF('Net zero activities &amp; levers'!$C$14="On",'Net zero Activity data'!BN59*ManureNEF*NtoN2O*kgtoGg,"ERROR"))</f>
        <v>9.6134597927254498E-2</v>
      </c>
      <c r="AV1129" s="94">
        <f>IF('Net zero activities &amp; levers'!$C$14="Off",'Activity data'!BO59*ManureNEF*NtoN2O*kgtoGg,IF('Net zero activities &amp; levers'!$C$14="On",'Net zero Activity data'!BO59*ManureNEF*NtoN2O*kgtoGg,"ERROR"))</f>
        <v>9.6161692099507992E-2</v>
      </c>
      <c r="AW1129" s="94">
        <f>IF('Net zero activities &amp; levers'!$C$14="Off",'Activity data'!BP59*ManureNEF*NtoN2O*kgtoGg,IF('Net zero activities &amp; levers'!$C$14="On",'Net zero Activity data'!BP59*ManureNEF*NtoN2O*kgtoGg,"ERROR"))</f>
        <v>9.6193749907085666E-2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0.10373937151897396</v>
      </c>
      <c r="T1132" s="94">
        <f>IF('Net zero activities &amp; levers'!$C$14="Off",'Activity data'!AM62*ManureNEF*NtoN2O*kgtoGg,IF('Net zero activities &amp; levers'!$C$14="On",'Net zero Activity data'!AM62*ManureNEF*NtoN2O*kgtoGg,"ERROR"))</f>
        <v>0.10504797783019051</v>
      </c>
      <c r="U1132" s="94">
        <f>IF('Net zero activities &amp; levers'!$C$14="Off",'Activity data'!AN62*ManureNEF*NtoN2O*kgtoGg,IF('Net zero activities &amp; levers'!$C$14="On",'Net zero Activity data'!AN62*ManureNEF*NtoN2O*kgtoGg,"ERROR"))</f>
        <v>0.10502629496089162</v>
      </c>
      <c r="V1132" s="94">
        <f>IF('Net zero activities &amp; levers'!$C$14="Off",'Activity data'!AO62*ManureNEF*NtoN2O*kgtoGg,IF('Net zero activities &amp; levers'!$C$14="On",'Net zero Activity data'!AO62*ManureNEF*NtoN2O*kgtoGg,"ERROR"))</f>
        <v>0.1046742476688496</v>
      </c>
      <c r="W1132" s="94">
        <f>IF('Net zero activities &amp; levers'!$C$14="Off",'Activity data'!AP62*ManureNEF*NtoN2O*kgtoGg,IF('Net zero activities &amp; levers'!$C$14="On",'Net zero Activity data'!AP62*ManureNEF*NtoN2O*kgtoGg,"ERROR"))</f>
        <v>0.10459017911356595</v>
      </c>
      <c r="X1132" s="94">
        <f>IF('Net zero activities &amp; levers'!$C$14="Off",'Activity data'!AQ62*ManureNEF*NtoN2O*kgtoGg,IF('Net zero activities &amp; levers'!$C$14="On",'Net zero Activity data'!AQ62*ManureNEF*NtoN2O*kgtoGg,"ERROR"))</f>
        <v>0.10483449752885149</v>
      </c>
      <c r="Y1132" s="94">
        <f>IF('Net zero activities &amp; levers'!$C$14="Off",'Activity data'!AR62*ManureNEF*NtoN2O*kgtoGg,IF('Net zero activities &amp; levers'!$C$14="On",'Net zero Activity data'!AR62*ManureNEF*NtoN2O*kgtoGg,"ERROR"))</f>
        <v>0.10526185437071776</v>
      </c>
      <c r="Z1132" s="94">
        <f>IF('Net zero activities &amp; levers'!$C$14="Off",'Activity data'!AS62*ManureNEF*NtoN2O*kgtoGg,IF('Net zero activities &amp; levers'!$C$14="On",'Net zero Activity data'!AS62*ManureNEF*NtoN2O*kgtoGg,"ERROR"))</f>
        <v>0.10589617703735173</v>
      </c>
      <c r="AA1132" s="94">
        <f>IF('Net zero activities &amp; levers'!$C$14="Off",'Activity data'!AT62*ManureNEF*NtoN2O*kgtoGg,IF('Net zero activities &amp; levers'!$C$14="On",'Net zero Activity data'!AT62*ManureNEF*NtoN2O*kgtoGg,"ERROR"))</f>
        <v>0.10645664644841928</v>
      </c>
      <c r="AB1132" s="94">
        <f>IF('Net zero activities &amp; levers'!$C$14="Off",'Activity data'!AU62*ManureNEF*NtoN2O*kgtoGg,IF('Net zero activities &amp; levers'!$C$14="On",'Net zero Activity data'!AU62*ManureNEF*NtoN2O*kgtoGg,"ERROR"))</f>
        <v>0.10719883757859007</v>
      </c>
      <c r="AC1132" s="94">
        <f>IF('Net zero activities &amp; levers'!$C$14="Off",'Activity data'!AV62*ManureNEF*NtoN2O*kgtoGg,IF('Net zero activities &amp; levers'!$C$14="On",'Net zero Activity data'!AV62*ManureNEF*NtoN2O*kgtoGg,"ERROR"))</f>
        <v>0.10788811194729465</v>
      </c>
      <c r="AD1132" s="94">
        <f>IF('Net zero activities &amp; levers'!$C$14="Off",'Activity data'!AW62*ManureNEF*NtoN2O*kgtoGg,IF('Net zero activities &amp; levers'!$C$14="On",'Net zero Activity data'!AW62*ManureNEF*NtoN2O*kgtoGg,"ERROR"))</f>
        <v>0.1091038244647865</v>
      </c>
      <c r="AE1132" s="94">
        <f>IF('Net zero activities &amp; levers'!$C$14="Off",'Activity data'!AX62*ManureNEF*NtoN2O*kgtoGg,IF('Net zero activities &amp; levers'!$C$14="On",'Net zero Activity data'!AX62*ManureNEF*NtoN2O*kgtoGg,"ERROR"))</f>
        <v>0.11044898988150205</v>
      </c>
      <c r="AF1132" s="94">
        <f>IF('Net zero activities &amp; levers'!$C$14="Off",'Activity data'!AY62*ManureNEF*NtoN2O*kgtoGg,IF('Net zero activities &amp; levers'!$C$14="On",'Net zero Activity data'!AY62*ManureNEF*NtoN2O*kgtoGg,"ERROR"))</f>
        <v>0.11189945655820543</v>
      </c>
      <c r="AG1132" s="94">
        <f>IF('Net zero activities &amp; levers'!$C$14="Off",'Activity data'!AZ62*ManureNEF*NtoN2O*kgtoGg,IF('Net zero activities &amp; levers'!$C$14="On",'Net zero Activity data'!AZ62*ManureNEF*NtoN2O*kgtoGg,"ERROR"))</f>
        <v>0.11376577757246964</v>
      </c>
      <c r="AH1132" s="94">
        <f>IF('Net zero activities &amp; levers'!$C$14="Off",'Activity data'!BA62*ManureNEF*NtoN2O*kgtoGg,IF('Net zero activities &amp; levers'!$C$14="On",'Net zero Activity data'!BA62*ManureNEF*NtoN2O*kgtoGg,"ERROR"))</f>
        <v>0.11533641810897417</v>
      </c>
      <c r="AI1132" s="94">
        <f>IF('Net zero activities &amp; levers'!$C$14="Off",'Activity data'!BB62*ManureNEF*NtoN2O*kgtoGg,IF('Net zero activities &amp; levers'!$C$14="On",'Net zero Activity data'!BB62*ManureNEF*NtoN2O*kgtoGg,"ERROR"))</f>
        <v>0.11712268135039311</v>
      </c>
      <c r="AJ1132" s="94">
        <f>IF('Net zero activities &amp; levers'!$C$14="Off",'Activity data'!BC62*ManureNEF*NtoN2O*kgtoGg,IF('Net zero activities &amp; levers'!$C$14="On",'Net zero Activity data'!BC62*ManureNEF*NtoN2O*kgtoGg,"ERROR"))</f>
        <v>0.11917617860235387</v>
      </c>
      <c r="AK1132" s="94">
        <f>IF('Net zero activities &amp; levers'!$C$14="Off",'Activity data'!BD62*ManureNEF*NtoN2O*kgtoGg,IF('Net zero activities &amp; levers'!$C$14="On",'Net zero Activity data'!BD62*ManureNEF*NtoN2O*kgtoGg,"ERROR"))</f>
        <v>0.12087559132388727</v>
      </c>
      <c r="AL1132" s="94">
        <f>IF('Net zero activities &amp; levers'!$C$14="Off",'Activity data'!BE62*ManureNEF*NtoN2O*kgtoGg,IF('Net zero activities &amp; levers'!$C$14="On",'Net zero Activity data'!BE62*ManureNEF*NtoN2O*kgtoGg,"ERROR"))</f>
        <v>0.12253362683439008</v>
      </c>
      <c r="AM1132" s="94">
        <f>IF('Net zero activities &amp; levers'!$C$14="Off",'Activity data'!BF62*ManureNEF*NtoN2O*kgtoGg,IF('Net zero activities &amp; levers'!$C$14="On",'Net zero Activity data'!BF62*ManureNEF*NtoN2O*kgtoGg,"ERROR"))</f>
        <v>0.12416077720283632</v>
      </c>
      <c r="AN1132" s="94">
        <f>IF('Net zero activities &amp; levers'!$C$14="Off",'Activity data'!BG62*ManureNEF*NtoN2O*kgtoGg,IF('Net zero activities &amp; levers'!$C$14="On",'Net zero Activity data'!BG62*ManureNEF*NtoN2O*kgtoGg,"ERROR"))</f>
        <v>0.12595653170767893</v>
      </c>
      <c r="AO1132" s="94">
        <f>IF('Net zero activities &amp; levers'!$C$14="Off",'Activity data'!BH62*ManureNEF*NtoN2O*kgtoGg,IF('Net zero activities &amp; levers'!$C$14="On",'Net zero Activity data'!BH62*ManureNEF*NtoN2O*kgtoGg,"ERROR"))</f>
        <v>0.12748901145113314</v>
      </c>
      <c r="AP1132" s="94">
        <f>IF('Net zero activities &amp; levers'!$C$14="Off",'Activity data'!BI62*ManureNEF*NtoN2O*kgtoGg,IF('Net zero activities &amp; levers'!$C$14="On",'Net zero Activity data'!BI62*ManureNEF*NtoN2O*kgtoGg,"ERROR"))</f>
        <v>0.12905901172767434</v>
      </c>
      <c r="AQ1132" s="94">
        <f>IF('Net zero activities &amp; levers'!$C$14="Off",'Activity data'!BJ62*ManureNEF*NtoN2O*kgtoGg,IF('Net zero activities &amp; levers'!$C$14="On",'Net zero Activity data'!BJ62*ManureNEF*NtoN2O*kgtoGg,"ERROR"))</f>
        <v>0.13067807527102665</v>
      </c>
      <c r="AR1132" s="94">
        <f>IF('Net zero activities &amp; levers'!$C$14="Off",'Activity data'!BK62*ManureNEF*NtoN2O*kgtoGg,IF('Net zero activities &amp; levers'!$C$14="On",'Net zero Activity data'!BK62*ManureNEF*NtoN2O*kgtoGg,"ERROR"))</f>
        <v>0.13235759915470238</v>
      </c>
      <c r="AS1132" s="94">
        <f>IF('Net zero activities &amp; levers'!$C$14="Off",'Activity data'!BL62*ManureNEF*NtoN2O*kgtoGg,IF('Net zero activities &amp; levers'!$C$14="On",'Net zero Activity data'!BL62*ManureNEF*NtoN2O*kgtoGg,"ERROR"))</f>
        <v>0.13400231153975686</v>
      </c>
      <c r="AT1132" s="94">
        <f>IF('Net zero activities &amp; levers'!$C$14="Off",'Activity data'!BM62*ManureNEF*NtoN2O*kgtoGg,IF('Net zero activities &amp; levers'!$C$14="On",'Net zero Activity data'!BM62*ManureNEF*NtoN2O*kgtoGg,"ERROR"))</f>
        <v>0.13234442185593281</v>
      </c>
      <c r="AU1132" s="94">
        <f>IF('Net zero activities &amp; levers'!$C$14="Off",'Activity data'!BN62*ManureNEF*NtoN2O*kgtoGg,IF('Net zero activities &amp; levers'!$C$14="On",'Net zero Activity data'!BN62*ManureNEF*NtoN2O*kgtoGg,"ERROR"))</f>
        <v>0.13021756515841126</v>
      </c>
      <c r="AV1132" s="94">
        <f>IF('Net zero activities &amp; levers'!$C$14="Off",'Activity data'!BO62*ManureNEF*NtoN2O*kgtoGg,IF('Net zero activities &amp; levers'!$C$14="On",'Net zero Activity data'!BO62*ManureNEF*NtoN2O*kgtoGg,"ERROR"))</f>
        <v>0.12826513885154414</v>
      </c>
      <c r="AW1132" s="94">
        <f>IF('Net zero activities &amp; levers'!$C$14="Off",'Activity data'!BP62*ManureNEF*NtoN2O*kgtoGg,IF('Net zero activities &amp; levers'!$C$14="On",'Net zero Activity data'!BP62*ManureNEF*NtoN2O*kgtoGg,"ERROR"))</f>
        <v>0.12619646733614942</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2.6319074707598693E-2</v>
      </c>
      <c r="T1133" s="94">
        <f>IF('Net zero activities &amp; levers'!$C$14="Off",'Activity data'!AM63*ManureNEF*NtoN2O*kgtoGg,IF('Net zero activities &amp; levers'!$C$14="On",'Net zero Activity data'!AM63*ManureNEF*NtoN2O*kgtoGg,"ERROR"))</f>
        <v>2.665107312597589E-2</v>
      </c>
      <c r="U1133" s="94">
        <f>IF('Net zero activities &amp; levers'!$C$14="Off",'Activity data'!AN63*ManureNEF*NtoN2O*kgtoGg,IF('Net zero activities &amp; levers'!$C$14="On",'Net zero Activity data'!AN63*ManureNEF*NtoN2O*kgtoGg,"ERROR"))</f>
        <v>2.6645572099233621E-2</v>
      </c>
      <c r="V1133" s="94">
        <f>IF('Net zero activities &amp; levers'!$C$14="Off",'Activity data'!AO63*ManureNEF*NtoN2O*kgtoGg,IF('Net zero activities &amp; levers'!$C$14="On",'Net zero Activity data'!AO63*ManureNEF*NtoN2O*kgtoGg,"ERROR"))</f>
        <v>2.6556256356867022E-2</v>
      </c>
      <c r="W1133" s="94">
        <f>IF('Net zero activities &amp; levers'!$C$14="Off",'Activity data'!AP63*ManureNEF*NtoN2O*kgtoGg,IF('Net zero activities &amp; levers'!$C$14="On",'Net zero Activity data'!AP63*ManureNEF*NtoN2O*kgtoGg,"ERROR"))</f>
        <v>2.6534927843355968E-2</v>
      </c>
      <c r="X1133" s="94">
        <f>IF('Net zero activities &amp; levers'!$C$14="Off",'Activity data'!AQ63*ManureNEF*NtoN2O*kgtoGg,IF('Net zero activities &amp; levers'!$C$14="On",'Net zero Activity data'!AQ63*ManureNEF*NtoN2O*kgtoGg,"ERROR"))</f>
        <v>2.6596912358301347E-2</v>
      </c>
      <c r="Y1133" s="94">
        <f>IF('Net zero activities &amp; levers'!$C$14="Off",'Activity data'!AR63*ManureNEF*NtoN2O*kgtoGg,IF('Net zero activities &amp; levers'!$C$14="On",'Net zero Activity data'!AR63*ManureNEF*NtoN2O*kgtoGg,"ERROR"))</f>
        <v>2.6705334421045616E-2</v>
      </c>
      <c r="Z1133" s="94">
        <f>IF('Net zero activities &amp; levers'!$C$14="Off",'Activity data'!AS63*ManureNEF*NtoN2O*kgtoGg,IF('Net zero activities &amp; levers'!$C$14="On",'Net zero Activity data'!AS63*ManureNEF*NtoN2O*kgtoGg,"ERROR"))</f>
        <v>2.6866264503881229E-2</v>
      </c>
      <c r="AA1133" s="94">
        <f>IF('Net zero activities &amp; levers'!$C$14="Off",'Activity data'!AT63*ManureNEF*NtoN2O*kgtoGg,IF('Net zero activities &amp; levers'!$C$14="On",'Net zero Activity data'!AT63*ManureNEF*NtoN2O*kgtoGg,"ERROR"))</f>
        <v>2.7008457733753585E-2</v>
      </c>
      <c r="AB1133" s="94">
        <f>IF('Net zero activities &amp; levers'!$C$14="Off",'Activity data'!AU63*ManureNEF*NtoN2O*kgtoGg,IF('Net zero activities &amp; levers'!$C$14="On",'Net zero Activity data'!AU63*ManureNEF*NtoN2O*kgtoGg,"ERROR"))</f>
        <v>2.7196754457709631E-2</v>
      </c>
      <c r="AC1133" s="94">
        <f>IF('Net zero activities &amp; levers'!$C$14="Off",'Activity data'!AV63*ManureNEF*NtoN2O*kgtoGg,IF('Net zero activities &amp; levers'!$C$14="On",'Net zero Activity data'!AV63*ManureNEF*NtoN2O*kgtoGg,"ERROR"))</f>
        <v>2.7371625997206581E-2</v>
      </c>
      <c r="AD1133" s="94">
        <f>IF('Net zero activities &amp; levers'!$C$14="Off",'Activity data'!AW63*ManureNEF*NtoN2O*kgtoGg,IF('Net zero activities &amp; levers'!$C$14="On",'Net zero Activity data'!AW63*ManureNEF*NtoN2O*kgtoGg,"ERROR"))</f>
        <v>2.7680056905378978E-2</v>
      </c>
      <c r="AE1133" s="94">
        <f>IF('Net zero activities &amp; levers'!$C$14="Off",'Activity data'!AX63*ManureNEF*NtoN2O*kgtoGg,IF('Net zero activities &amp; levers'!$C$14="On",'Net zero Activity data'!AX63*ManureNEF*NtoN2O*kgtoGg,"ERROR"))</f>
        <v>2.8021330508430822E-2</v>
      </c>
      <c r="AF1133" s="94">
        <f>IF('Net zero activities &amp; levers'!$C$14="Off",'Activity data'!AY63*ManureNEF*NtoN2O*kgtoGg,IF('Net zero activities &amp; levers'!$C$14="On",'Net zero Activity data'!AY63*ManureNEF*NtoN2O*kgtoGg,"ERROR"))</f>
        <v>2.8389319443259262E-2</v>
      </c>
      <c r="AG1133" s="94">
        <f>IF('Net zero activities &amp; levers'!$C$14="Off",'Activity data'!AZ63*ManureNEF*NtoN2O*kgtoGg,IF('Net zero activities &amp; levers'!$C$14="On",'Net zero Activity data'!AZ63*ManureNEF*NtoN2O*kgtoGg,"ERROR"))</f>
        <v>2.8862812211564656E-2</v>
      </c>
      <c r="AH1133" s="94">
        <f>IF('Net zero activities &amp; levers'!$C$14="Off",'Activity data'!BA63*ManureNEF*NtoN2O*kgtoGg,IF('Net zero activities &amp; levers'!$C$14="On",'Net zero Activity data'!BA63*ManureNEF*NtoN2O*kgtoGg,"ERROR"))</f>
        <v>2.9261289713536844E-2</v>
      </c>
      <c r="AI1133" s="94">
        <f>IF('Net zero activities &amp; levers'!$C$14="Off",'Activity data'!BB63*ManureNEF*NtoN2O*kgtoGg,IF('Net zero activities &amp; levers'!$C$14="On",'Net zero Activity data'!BB63*ManureNEF*NtoN2O*kgtoGg,"ERROR"))</f>
        <v>2.9714471519151932E-2</v>
      </c>
      <c r="AJ1133" s="94">
        <f>IF('Net zero activities &amp; levers'!$C$14="Off",'Activity data'!BC63*ManureNEF*NtoN2O*kgtoGg,IF('Net zero activities &amp; levers'!$C$14="On",'Net zero Activity data'!BC63*ManureNEF*NtoN2O*kgtoGg,"ERROR"))</f>
        <v>3.0235451613737516E-2</v>
      </c>
      <c r="AK1133" s="94">
        <f>IF('Net zero activities &amp; levers'!$C$14="Off",'Activity data'!BD63*ManureNEF*NtoN2O*kgtoGg,IF('Net zero activities &amp; levers'!$C$14="On",'Net zero Activity data'!BD63*ManureNEF*NtoN2O*kgtoGg,"ERROR"))</f>
        <v>3.0666599110798456E-2</v>
      </c>
      <c r="AL1133" s="94">
        <f>IF('Net zero activities &amp; levers'!$C$14="Off",'Activity data'!BE63*ManureNEF*NtoN2O*kgtoGg,IF('Net zero activities &amp; levers'!$C$14="On",'Net zero Activity data'!BE63*ManureNEF*NtoN2O*kgtoGg,"ERROR"))</f>
        <v>3.108724905141232E-2</v>
      </c>
      <c r="AM1133" s="94">
        <f>IF('Net zero activities &amp; levers'!$C$14="Off",'Activity data'!BF63*ManureNEF*NtoN2O*kgtoGg,IF('Net zero activities &amp; levers'!$C$14="On",'Net zero Activity data'!BF63*ManureNEF*NtoN2O*kgtoGg,"ERROR"))</f>
        <v>3.1500063313544227E-2</v>
      </c>
      <c r="AN1133" s="94">
        <f>IF('Net zero activities &amp; levers'!$C$14="Off",'Activity data'!BG63*ManureNEF*NtoN2O*kgtoGg,IF('Net zero activities &amp; levers'!$C$14="On",'Net zero Activity data'!BG63*ManureNEF*NtoN2O*kgtoGg,"ERROR"))</f>
        <v>3.1955653088934513E-2</v>
      </c>
      <c r="AO1133" s="94">
        <f>IF('Net zero activities &amp; levers'!$C$14="Off",'Activity data'!BH63*ManureNEF*NtoN2O*kgtoGg,IF('Net zero activities &amp; levers'!$C$14="On",'Net zero Activity data'!BH63*ManureNEF*NtoN2O*kgtoGg,"ERROR"))</f>
        <v>3.2344449051983859E-2</v>
      </c>
      <c r="AP1133" s="94">
        <f>IF('Net zero activities &amp; levers'!$C$14="Off",'Activity data'!BI63*ManureNEF*NtoN2O*kgtoGg,IF('Net zero activities &amp; levers'!$C$14="On",'Net zero Activity data'!BI63*ManureNEF*NtoN2O*kgtoGg,"ERROR"))</f>
        <v>3.2742764117558373E-2</v>
      </c>
      <c r="AQ1133" s="94">
        <f>IF('Net zero activities &amp; levers'!$C$14="Off",'Activity data'!BJ63*ManureNEF*NtoN2O*kgtoGg,IF('Net zero activities &amp; levers'!$C$14="On",'Net zero Activity data'!BJ63*ManureNEF*NtoN2O*kgtoGg,"ERROR"))</f>
        <v>3.3153526721282502E-2</v>
      </c>
      <c r="AR1133" s="94">
        <f>IF('Net zero activities &amp; levers'!$C$14="Off",'Activity data'!BK63*ManureNEF*NtoN2O*kgtoGg,IF('Net zero activities &amp; levers'!$C$14="On",'Net zero Activity data'!BK63*ManureNEF*NtoN2O*kgtoGg,"ERROR"))</f>
        <v>3.3579628344228743E-2</v>
      </c>
      <c r="AS1133" s="94">
        <f>IF('Net zero activities &amp; levers'!$C$14="Off",'Activity data'!BL63*ManureNEF*NtoN2O*kgtoGg,IF('Net zero activities &amp; levers'!$C$14="On",'Net zero Activity data'!BL63*ManureNEF*NtoN2O*kgtoGg,"ERROR"))</f>
        <v>3.3996898157038859E-2</v>
      </c>
      <c r="AT1133" s="94">
        <f>IF('Net zero activities &amp; levers'!$C$14="Off",'Activity data'!BM63*ManureNEF*NtoN2O*kgtoGg,IF('Net zero activities &amp; levers'!$C$14="On",'Net zero Activity data'!BM63*ManureNEF*NtoN2O*kgtoGg,"ERROR"))</f>
        <v>3.3576285213210287E-2</v>
      </c>
      <c r="AU1133" s="94">
        <f>IF('Net zero activities &amp; levers'!$C$14="Off",'Activity data'!BN63*ManureNEF*NtoN2O*kgtoGg,IF('Net zero activities &amp; levers'!$C$14="On",'Net zero Activity data'!BN63*ManureNEF*NtoN2O*kgtoGg,"ERROR"))</f>
        <v>3.3036693547145599E-2</v>
      </c>
      <c r="AV1133" s="94">
        <f>IF('Net zero activities &amp; levers'!$C$14="Off",'Activity data'!BO63*ManureNEF*NtoN2O*kgtoGg,IF('Net zero activities &amp; levers'!$C$14="On",'Net zero Activity data'!BO63*ManureNEF*NtoN2O*kgtoGg,"ERROR"))</f>
        <v>3.2541355537293495E-2</v>
      </c>
      <c r="AW1133" s="94">
        <f>IF('Net zero activities &amp; levers'!$C$14="Off",'Activity data'!BP63*ManureNEF*NtoN2O*kgtoGg,IF('Net zero activities &amp; levers'!$C$14="On",'Net zero Activity data'!BP63*ManureNEF*NtoN2O*kgtoGg,"ERROR"))</f>
        <v>3.2016525674128216E-2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0.1694572187378483</v>
      </c>
      <c r="T1134" s="94">
        <f>IF('Net zero activities &amp; levers'!$C$14="Off",'Activity data'!AM64*ManureNEF*NtoN2O*kgtoGg,IF('Net zero activities &amp; levers'!$C$14="On",'Net zero Activity data'!AM64*ManureNEF*NtoN2O*kgtoGg,"ERROR"))</f>
        <v>0.17369427478210367</v>
      </c>
      <c r="U1134" s="94">
        <f>IF('Net zero activities &amp; levers'!$C$14="Off",'Activity data'!AN64*ManureNEF*NtoN2O*kgtoGg,IF('Net zero activities &amp; levers'!$C$14="On",'Net zero Activity data'!AN64*ManureNEF*NtoN2O*kgtoGg,"ERROR"))</f>
        <v>0.1768131057755892</v>
      </c>
      <c r="V1134" s="94">
        <f>IF('Net zero activities &amp; levers'!$C$14="Off",'Activity data'!AO64*ManureNEF*NtoN2O*kgtoGg,IF('Net zero activities &amp; levers'!$C$14="On",'Net zero Activity data'!AO64*ManureNEF*NtoN2O*kgtoGg,"ERROR"))</f>
        <v>0.17965074126679934</v>
      </c>
      <c r="W1134" s="94">
        <f>IF('Net zero activities &amp; levers'!$C$14="Off",'Activity data'!AP64*ManureNEF*NtoN2O*kgtoGg,IF('Net zero activities &amp; levers'!$C$14="On",'Net zero Activity data'!AP64*ManureNEF*NtoN2O*kgtoGg,"ERROR"))</f>
        <v>0.18274864304927863</v>
      </c>
      <c r="X1134" s="94">
        <f>IF('Net zero activities &amp; levers'!$C$14="Off",'Activity data'!AQ64*ManureNEF*NtoN2O*kgtoGg,IF('Net zero activities &amp; levers'!$C$14="On",'Net zero Activity data'!AQ64*ManureNEF*NtoN2O*kgtoGg,"ERROR"))</f>
        <v>0.1861825637635465</v>
      </c>
      <c r="Y1134" s="94">
        <f>IF('Net zero activities &amp; levers'!$C$14="Off",'Activity data'!AR64*ManureNEF*NtoN2O*kgtoGg,IF('Net zero activities &amp; levers'!$C$14="On",'Net zero Activity data'!AR64*ManureNEF*NtoN2O*kgtoGg,"ERROR"))</f>
        <v>0.18967611805415169</v>
      </c>
      <c r="Z1134" s="94">
        <f>IF('Net zero activities &amp; levers'!$C$14="Off",'Activity data'!AS64*ManureNEF*NtoN2O*kgtoGg,IF('Net zero activities &amp; levers'!$C$14="On",'Net zero Activity data'!AS64*ManureNEF*NtoN2O*kgtoGg,"ERROR"))</f>
        <v>0.19341928509397394</v>
      </c>
      <c r="AA1134" s="94">
        <f>IF('Net zero activities &amp; levers'!$C$14="Off",'Activity data'!AT64*ManureNEF*NtoN2O*kgtoGg,IF('Net zero activities &amp; levers'!$C$14="On",'Net zero Activity data'!AT64*ManureNEF*NtoN2O*kgtoGg,"ERROR"))</f>
        <v>0.19714095701524945</v>
      </c>
      <c r="AB1134" s="94">
        <f>IF('Net zero activities &amp; levers'!$C$14="Off",'Activity data'!AU64*ManureNEF*NtoN2O*kgtoGg,IF('Net zero activities &amp; levers'!$C$14="On",'Net zero Activity data'!AU64*ManureNEF*NtoN2O*kgtoGg,"ERROR"))</f>
        <v>0.20110384145707455</v>
      </c>
      <c r="AC1134" s="94">
        <f>IF('Net zero activities &amp; levers'!$C$14="Off",'Activity data'!AV64*ManureNEF*NtoN2O*kgtoGg,IF('Net zero activities &amp; levers'!$C$14="On",'Net zero Activity data'!AV64*ManureNEF*NtoN2O*kgtoGg,"ERROR"))</f>
        <v>0.2050726090672485</v>
      </c>
      <c r="AD1134" s="94">
        <f>IF('Net zero activities &amp; levers'!$C$14="Off",'Activity data'!AW64*ManureNEF*NtoN2O*kgtoGg,IF('Net zero activities &amp; levers'!$C$14="On",'Net zero Activity data'!AW64*ManureNEF*NtoN2O*kgtoGg,"ERROR"))</f>
        <v>0.20954316940380951</v>
      </c>
      <c r="AE1134" s="94">
        <f>IF('Net zero activities &amp; levers'!$C$14="Off",'Activity data'!AX64*ManureNEF*NtoN2O*kgtoGg,IF('Net zero activities &amp; levers'!$C$14="On",'Net zero Activity data'!AX64*ManureNEF*NtoN2O*kgtoGg,"ERROR"))</f>
        <v>0.21424057361919366</v>
      </c>
      <c r="AF1134" s="94">
        <f>IF('Net zero activities &amp; levers'!$C$14="Off",'Activity data'!AY64*ManureNEF*NtoN2O*kgtoGg,IF('Net zero activities &amp; levers'!$C$14="On",'Net zero Activity data'!AY64*ManureNEF*NtoN2O*kgtoGg,"ERROR"))</f>
        <v>0.21914846410917607</v>
      </c>
      <c r="AG1134" s="94">
        <f>IF('Net zero activities &amp; levers'!$C$14="Off",'Activity data'!AZ64*ManureNEF*NtoN2O*kgtoGg,IF('Net zero activities &amp; levers'!$C$14="On",'Net zero Activity data'!AZ64*ManureNEF*NtoN2O*kgtoGg,"ERROR"))</f>
        <v>0.2246325818312267</v>
      </c>
      <c r="AH1134" s="94">
        <f>IF('Net zero activities &amp; levers'!$C$14="Off",'Activity data'!BA64*ManureNEF*NtoN2O*kgtoGg,IF('Net zero activities &amp; levers'!$C$14="On",'Net zero Activity data'!BA64*ManureNEF*NtoN2O*kgtoGg,"ERROR"))</f>
        <v>0.22989125878958455</v>
      </c>
      <c r="AI1134" s="94">
        <f>IF('Net zero activities &amp; levers'!$C$14="Off",'Activity data'!BB64*ManureNEF*NtoN2O*kgtoGg,IF('Net zero activities &amp; levers'!$C$14="On",'Net zero Activity data'!BB64*ManureNEF*NtoN2O*kgtoGg,"ERROR"))</f>
        <v>0.23539239907576345</v>
      </c>
      <c r="AJ1134" s="94">
        <f>IF('Net zero activities &amp; levers'!$C$14="Off",'Activity data'!BC64*ManureNEF*NtoN2O*kgtoGg,IF('Net zero activities &amp; levers'!$C$14="On",'Net zero Activity data'!BC64*ManureNEF*NtoN2O*kgtoGg,"ERROR"))</f>
        <v>0.24133916380758769</v>
      </c>
      <c r="AK1134" s="94">
        <f>IF('Net zero activities &amp; levers'!$C$14="Off",'Activity data'!BD64*ManureNEF*NtoN2O*kgtoGg,IF('Net zero activities &amp; levers'!$C$14="On",'Net zero Activity data'!BD64*ManureNEF*NtoN2O*kgtoGg,"ERROR"))</f>
        <v>0.24698380632771536</v>
      </c>
      <c r="AL1134" s="94">
        <f>IF('Net zero activities &amp; levers'!$C$14="Off",'Activity data'!BE64*ManureNEF*NtoN2O*kgtoGg,IF('Net zero activities &amp; levers'!$C$14="On",'Net zero Activity data'!BE64*ManureNEF*NtoN2O*kgtoGg,"ERROR"))</f>
        <v>0.25269949014179416</v>
      </c>
      <c r="AM1134" s="94">
        <f>IF('Net zero activities &amp; levers'!$C$14="Off",'Activity data'!BF64*ManureNEF*NtoN2O*kgtoGg,IF('Net zero activities &amp; levers'!$C$14="On",'Net zero Activity data'!BF64*ManureNEF*NtoN2O*kgtoGg,"ERROR"))</f>
        <v>0.25850005270754473</v>
      </c>
      <c r="AN1134" s="94">
        <f>IF('Net zero activities &amp; levers'!$C$14="Off",'Activity data'!BG64*ManureNEF*NtoN2O*kgtoGg,IF('Net zero activities &amp; levers'!$C$14="On",'Net zero Activity data'!BG64*ManureNEF*NtoN2O*kgtoGg,"ERROR"))</f>
        <v>0.26452971480793125</v>
      </c>
      <c r="AO1134" s="94">
        <f>IF('Net zero activities &amp; levers'!$C$14="Off",'Activity data'!BH64*ManureNEF*NtoN2O*kgtoGg,IF('Net zero activities &amp; levers'!$C$14="On",'Net zero Activity data'!BH64*ManureNEF*NtoN2O*kgtoGg,"ERROR"))</f>
        <v>0.27034457580906046</v>
      </c>
      <c r="AP1134" s="94">
        <f>IF('Net zero activities &amp; levers'!$C$14="Off",'Activity data'!BI64*ManureNEF*NtoN2O*kgtoGg,IF('Net zero activities &amp; levers'!$C$14="On",'Net zero Activity data'!BI64*ManureNEF*NtoN2O*kgtoGg,"ERROR"))</f>
        <v>0.27633776869841881</v>
      </c>
      <c r="AQ1134" s="94">
        <f>IF('Net zero activities &amp; levers'!$C$14="Off",'Activity data'!BJ64*ManureNEF*NtoN2O*kgtoGg,IF('Net zero activities &amp; levers'!$C$14="On",'Net zero Activity data'!BJ64*ManureNEF*NtoN2O*kgtoGg,"ERROR"))</f>
        <v>0.28253177033948046</v>
      </c>
      <c r="AR1134" s="94">
        <f>IF('Net zero activities &amp; levers'!$C$14="Off",'Activity data'!BK64*ManureNEF*NtoN2O*kgtoGg,IF('Net zero activities &amp; levers'!$C$14="On",'Net zero Activity data'!BK64*ManureNEF*NtoN2O*kgtoGg,"ERROR"))</f>
        <v>0.28895027075659063</v>
      </c>
      <c r="AS1134" s="94">
        <f>IF('Net zero activities &amp; levers'!$C$14="Off",'Activity data'!BL64*ManureNEF*NtoN2O*kgtoGg,IF('Net zero activities &amp; levers'!$C$14="On",'Net zero Activity data'!BL64*ManureNEF*NtoN2O*kgtoGg,"ERROR"))</f>
        <v>0.29534349420295908</v>
      </c>
      <c r="AT1134" s="94">
        <f>IF('Net zero activities &amp; levers'!$C$14="Off",'Activity data'!BM64*ManureNEF*NtoN2O*kgtoGg,IF('Net zero activities &amp; levers'!$C$14="On",'Net zero Activity data'!BM64*ManureNEF*NtoN2O*kgtoGg,"ERROR"))</f>
        <v>0.29704917118681207</v>
      </c>
      <c r="AU1134" s="94">
        <f>IF('Net zero activities &amp; levers'!$C$14="Off",'Activity data'!BN64*ManureNEF*NtoN2O*kgtoGg,IF('Net zero activities &amp; levers'!$C$14="On",'Net zero Activity data'!BN64*ManureNEF*NtoN2O*kgtoGg,"ERROR"))</f>
        <v>0.29802857766922514</v>
      </c>
      <c r="AV1134" s="94">
        <f>IF('Net zero activities &amp; levers'!$C$14="Off",'Activity data'!BO64*ManureNEF*NtoN2O*kgtoGg,IF('Net zero activities &amp; levers'!$C$14="On",'Net zero Activity data'!BO64*ManureNEF*NtoN2O*kgtoGg,"ERROR"))</f>
        <v>0.29921998872986261</v>
      </c>
      <c r="AW1134" s="94">
        <f>IF('Net zero activities &amp; levers'!$C$14="Off",'Activity data'!BP64*ManureNEF*NtoN2O*kgtoGg,IF('Net zero activities &amp; levers'!$C$14="On",'Net zero Activity data'!BP64*ManureNEF*NtoN2O*kgtoGg,"ERROR"))</f>
        <v>0.30018774851150792</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0.69481186977108778</v>
      </c>
      <c r="T1135" s="94">
        <f>IF('Net zero activities &amp; levers'!$C$14="Off",'Activity data'!AM65*ManureNEF*NtoN2O*kgtoGg,IF('Net zero activities &amp; levers'!$C$14="On",'Net zero Activity data'!AM65*ManureNEF*NtoN2O*kgtoGg,"ERROR"))</f>
        <v>0.7219871849023497</v>
      </c>
      <c r="U1135" s="94">
        <f>IF('Net zero activities &amp; levers'!$C$14="Off",'Activity data'!AN65*ManureNEF*NtoN2O*kgtoGg,IF('Net zero activities &amp; levers'!$C$14="On",'Net zero Activity data'!AN65*ManureNEF*NtoN2O*kgtoGg,"ERROR"))</f>
        <v>0.73541065892626067</v>
      </c>
      <c r="V1135" s="94">
        <f>IF('Net zero activities &amp; levers'!$C$14="Off",'Activity data'!AO65*ManureNEF*NtoN2O*kgtoGg,IF('Net zero activities &amp; levers'!$C$14="On",'Net zero Activity data'!AO65*ManureNEF*NtoN2O*kgtoGg,"ERROR"))</f>
        <v>0.74525421321611574</v>
      </c>
      <c r="W1135" s="94">
        <f>IF('Net zero activities &amp; levers'!$C$14="Off",'Activity data'!AP65*ManureNEF*NtoN2O*kgtoGg,IF('Net zero activities &amp; levers'!$C$14="On",'Net zero Activity data'!AP65*ManureNEF*NtoN2O*kgtoGg,"ERROR"))</f>
        <v>0.75789063432929149</v>
      </c>
      <c r="X1135" s="94">
        <f>IF('Net zero activities &amp; levers'!$C$14="Off",'Activity data'!AQ65*ManureNEF*NtoN2O*kgtoGg,IF('Net zero activities &amp; levers'!$C$14="On",'Net zero Activity data'!AQ65*ManureNEF*NtoN2O*kgtoGg,"ERROR"))</f>
        <v>0.77411512396200799</v>
      </c>
      <c r="Y1135" s="94">
        <f>IF('Net zero activities &amp; levers'!$C$14="Off",'Activity data'!AR65*ManureNEF*NtoN2O*kgtoGg,IF('Net zero activities &amp; levers'!$C$14="On",'Net zero Activity data'!AR65*ManureNEF*NtoN2O*kgtoGg,"ERROR"))</f>
        <v>0.79312996318615692</v>
      </c>
      <c r="Z1135" s="94">
        <f>IF('Net zero activities &amp; levers'!$C$14="Off",'Activity data'!AS65*ManureNEF*NtoN2O*kgtoGg,IF('Net zero activities &amp; levers'!$C$14="On",'Net zero Activity data'!AS65*ManureNEF*NtoN2O*kgtoGg,"ERROR"))</f>
        <v>0.81463946306029111</v>
      </c>
      <c r="AA1135" s="94">
        <f>IF('Net zero activities &amp; levers'!$C$14="Off",'Activity data'!AT65*ManureNEF*NtoN2O*kgtoGg,IF('Net zero activities &amp; levers'!$C$14="On",'Net zero Activity data'!AT65*ManureNEF*NtoN2O*kgtoGg,"ERROR"))</f>
        <v>0.83553991651908022</v>
      </c>
      <c r="AB1135" s="94">
        <f>IF('Net zero activities &amp; levers'!$C$14="Off",'Activity data'!AU65*ManureNEF*NtoN2O*kgtoGg,IF('Net zero activities &amp; levers'!$C$14="On",'Net zero Activity data'!AU65*ManureNEF*NtoN2O*kgtoGg,"ERROR"))</f>
        <v>0.85877452956478462</v>
      </c>
      <c r="AC1135" s="94">
        <f>IF('Net zero activities &amp; levers'!$C$14="Off",'Activity data'!AV65*ManureNEF*NtoN2O*kgtoGg,IF('Net zero activities &amp; levers'!$C$14="On",'Net zero Activity data'!AV65*ManureNEF*NtoN2O*kgtoGg,"ERROR"))</f>
        <v>0.88168807149192097</v>
      </c>
      <c r="AD1135" s="94">
        <f>IF('Net zero activities &amp; levers'!$C$14="Off",'Activity data'!AW65*ManureNEF*NtoN2O*kgtoGg,IF('Net zero activities &amp; levers'!$C$14="On",'Net zero Activity data'!AW65*ManureNEF*NtoN2O*kgtoGg,"ERROR"))</f>
        <v>0.91168344087441522</v>
      </c>
      <c r="AE1135" s="94">
        <f>IF('Net zero activities &amp; levers'!$C$14="Off",'Activity data'!AX65*ManureNEF*NtoN2O*kgtoGg,IF('Net zero activities &amp; levers'!$C$14="On",'Net zero Activity data'!AX65*ManureNEF*NtoN2O*kgtoGg,"ERROR"))</f>
        <v>0.94371383783047957</v>
      </c>
      <c r="AF1135" s="94">
        <f>IF('Net zero activities &amp; levers'!$C$14="Off",'Activity data'!AY65*ManureNEF*NtoN2O*kgtoGg,IF('Net zero activities &amp; levers'!$C$14="On",'Net zero Activity data'!AY65*ManureNEF*NtoN2O*kgtoGg,"ERROR"))</f>
        <v>0.97756316885434025</v>
      </c>
      <c r="AG1135" s="94">
        <f>IF('Net zero activities &amp; levers'!$C$14="Off",'Activity data'!AZ65*ManureNEF*NtoN2O*kgtoGg,IF('Net zero activities &amp; levers'!$C$14="On",'Net zero Activity data'!AZ65*ManureNEF*NtoN2O*kgtoGg,"ERROR"))</f>
        <v>1.0171319061592836</v>
      </c>
      <c r="AH1135" s="94">
        <f>IF('Net zero activities &amp; levers'!$C$14="Off",'Activity data'!BA65*ManureNEF*NtoN2O*kgtoGg,IF('Net zero activities &amp; levers'!$C$14="On",'Net zero Activity data'!BA65*ManureNEF*NtoN2O*kgtoGg,"ERROR"))</f>
        <v>1.0537445956296347</v>
      </c>
      <c r="AI1135" s="94">
        <f>IF('Net zero activities &amp; levers'!$C$14="Off",'Activity data'!BB65*ManureNEF*NtoN2O*kgtoGg,IF('Net zero activities &amp; levers'!$C$14="On",'Net zero Activity data'!BB65*ManureNEF*NtoN2O*kgtoGg,"ERROR"))</f>
        <v>1.0942466666418447</v>
      </c>
      <c r="AJ1135" s="94">
        <f>IF('Net zero activities &amp; levers'!$C$14="Off",'Activity data'!BC65*ManureNEF*NtoN2O*kgtoGg,IF('Net zero activities &amp; levers'!$C$14="On",'Net zero Activity data'!BC65*ManureNEF*NtoN2O*kgtoGg,"ERROR"))</f>
        <v>1.1389343058612464</v>
      </c>
      <c r="AK1135" s="94">
        <f>IF('Net zero activities &amp; levers'!$C$14="Off",'Activity data'!BD65*ManureNEF*NtoN2O*kgtoGg,IF('Net zero activities &amp; levers'!$C$14="On",'Net zero Activity data'!BD65*ManureNEF*NtoN2O*kgtoGg,"ERROR"))</f>
        <v>1.1798977088359501</v>
      </c>
      <c r="AL1135" s="94">
        <f>IF('Net zero activities &amp; levers'!$C$14="Off",'Activity data'!BE65*ManureNEF*NtoN2O*kgtoGg,IF('Net zero activities &amp; levers'!$C$14="On",'Net zero Activity data'!BE65*ManureNEF*NtoN2O*kgtoGg,"ERROR"))</f>
        <v>1.2210980276017456</v>
      </c>
      <c r="AM1135" s="94">
        <f>IF('Net zero activities &amp; levers'!$C$14="Off",'Activity data'!BF65*ManureNEF*NtoN2O*kgtoGg,IF('Net zero activities &amp; levers'!$C$14="On",'Net zero Activity data'!BF65*ManureNEF*NtoN2O*kgtoGg,"ERROR"))</f>
        <v>1.2626787575514014</v>
      </c>
      <c r="AN1135" s="94">
        <f>IF('Net zero activities &amp; levers'!$C$14="Off",'Activity data'!BG65*ManureNEF*NtoN2O*kgtoGg,IF('Net zero activities &amp; levers'!$C$14="On",'Net zero Activity data'!BG65*ManureNEF*NtoN2O*kgtoGg,"ERROR"))</f>
        <v>1.3077921773279642</v>
      </c>
      <c r="AO1135" s="94">
        <f>IF('Net zero activities &amp; levers'!$C$14="Off",'Activity data'!BH65*ManureNEF*NtoN2O*kgtoGg,IF('Net zero activities &amp; levers'!$C$14="On",'Net zero Activity data'!BH65*ManureNEF*NtoN2O*kgtoGg,"ERROR"))</f>
        <v>1.3502012246194735</v>
      </c>
      <c r="AP1135" s="94">
        <f>IF('Net zero activities &amp; levers'!$C$14="Off",'Activity data'!BI65*ManureNEF*NtoN2O*kgtoGg,IF('Net zero activities &amp; levers'!$C$14="On",'Net zero Activity data'!BI65*ManureNEF*NtoN2O*kgtoGg,"ERROR"))</f>
        <v>1.3939554721411731</v>
      </c>
      <c r="AQ1135" s="94">
        <f>IF('Net zero activities &amp; levers'!$C$14="Off",'Activity data'!BJ65*ManureNEF*NtoN2O*kgtoGg,IF('Net zero activities &amp; levers'!$C$14="On",'Net zero Activity data'!BJ65*ManureNEF*NtoN2O*kgtoGg,"ERROR"))</f>
        <v>1.4392632541679586</v>
      </c>
      <c r="AR1135" s="94">
        <f>IF('Net zero activities &amp; levers'!$C$14="Off",'Activity data'!BK65*ManureNEF*NtoN2O*kgtoGg,IF('Net zero activities &amp; levers'!$C$14="On",'Net zero Activity data'!BK65*ManureNEF*NtoN2O*kgtoGg,"ERROR"))</f>
        <v>1.4863406838928872</v>
      </c>
      <c r="AS1135" s="94">
        <f>IF('Net zero activities &amp; levers'!$C$14="Off",'Activity data'!BL65*ManureNEF*NtoN2O*kgtoGg,IF('Net zero activities &amp; levers'!$C$14="On",'Net zero Activity data'!BL65*ManureNEF*NtoN2O*kgtoGg,"ERROR"))</f>
        <v>1.5343337799328283</v>
      </c>
      <c r="AT1135" s="94">
        <f>IF('Net zero activities &amp; levers'!$C$14="Off",'Activity data'!BM65*ManureNEF*NtoN2O*kgtoGg,IF('Net zero activities &amp; levers'!$C$14="On",'Net zero Activity data'!BM65*ManureNEF*NtoN2O*kgtoGg,"ERROR"))</f>
        <v>1.5352270664045529</v>
      </c>
      <c r="AU1135" s="94">
        <f>IF('Net zero activities &amp; levers'!$C$14="Off",'Activity data'!BN65*ManureNEF*NtoN2O*kgtoGg,IF('Net zero activities &amp; levers'!$C$14="On",'Net zero Activity data'!BN65*ManureNEF*NtoN2O*kgtoGg,"ERROR"))</f>
        <v>1.5289642190033834</v>
      </c>
      <c r="AV1135" s="94">
        <f>IF('Net zero activities &amp; levers'!$C$14="Off",'Activity data'!BO65*ManureNEF*NtoN2O*kgtoGg,IF('Net zero activities &amp; levers'!$C$14="On",'Net zero Activity data'!BO65*ManureNEF*NtoN2O*kgtoGg,"ERROR"))</f>
        <v>1.5248875988606585</v>
      </c>
      <c r="AW1135" s="94">
        <f>IF('Net zero activities &amp; levers'!$C$14="Off",'Activity data'!BP65*ManureNEF*NtoN2O*kgtoGg,IF('Net zero activities &amp; levers'!$C$14="On",'Net zero Activity data'!BP65*ManureNEF*NtoN2O*kgtoGg,"ERROR"))</f>
        <v>1.5186954714586725</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1.0853910244455613</v>
      </c>
      <c r="T1137" s="94">
        <f>IF('Net zero activities &amp; levers'!$C$14="Off",'Activity data'!AM67*UDCPPEF*NtoN2O*kgtoGg,IF('Net zero activities &amp; levers'!$C$14="On",'Net zero Activity data'!AM67*UDCPPEF*NtoN2O*kgtoGg,"ERROR"))</f>
        <v>1.09693735602665</v>
      </c>
      <c r="U1137" s="94">
        <f>IF('Net zero activities &amp; levers'!$C$14="Off",'Activity data'!AN67*UDCPPEF*NtoN2O*kgtoGg,IF('Net zero activities &amp; levers'!$C$14="On",'Net zero Activity data'!AN67*UDCPPEF*NtoN2O*kgtoGg,"ERROR"))</f>
        <v>1.1043919922812833</v>
      </c>
      <c r="V1137" s="94">
        <f>IF('Net zero activities &amp; levers'!$C$14="Off",'Activity data'!AO67*UDCPPEF*NtoN2O*kgtoGg,IF('Net zero activities &amp; levers'!$C$14="On",'Net zero Activity data'!AO67*UDCPPEF*NtoN2O*kgtoGg,"ERROR"))</f>
        <v>1.1109212574584857</v>
      </c>
      <c r="W1137" s="94">
        <f>IF('Net zero activities &amp; levers'!$C$14="Off",'Activity data'!AP67*UDCPPEF*NtoN2O*kgtoGg,IF('Net zero activities &amp; levers'!$C$14="On",'Net zero Activity data'!AP67*UDCPPEF*NtoN2O*kgtoGg,"ERROR"))</f>
        <v>1.1185301810398671</v>
      </c>
      <c r="X1137" s="94">
        <f>IF('Net zero activities &amp; levers'!$C$14="Off",'Activity data'!AQ67*UDCPPEF*NtoN2O*kgtoGg,IF('Net zero activities &amp; levers'!$C$14="On",'Net zero Activity data'!AQ67*UDCPPEF*NtoN2O*kgtoGg,"ERROR"))</f>
        <v>1.1274725193075703</v>
      </c>
      <c r="Y1137" s="94">
        <f>IF('Net zero activities &amp; levers'!$C$14="Off",'Activity data'!AR67*UDCPPEF*NtoN2O*kgtoGg,IF('Net zero activities &amp; levers'!$C$14="On",'Net zero Activity data'!AR67*UDCPPEF*NtoN2O*kgtoGg,"ERROR"))</f>
        <v>1.1364044870183674</v>
      </c>
      <c r="Z1137" s="94">
        <f>IF('Net zero activities &amp; levers'!$C$14="Off",'Activity data'!AS67*UDCPPEF*NtoN2O*kgtoGg,IF('Net zero activities &amp; levers'!$C$14="On",'Net zero Activity data'!AS67*UDCPPEF*NtoN2O*kgtoGg,"ERROR"))</f>
        <v>1.1463113423490328</v>
      </c>
      <c r="AA1137" s="94">
        <f>IF('Net zero activities &amp; levers'!$C$14="Off",'Activity data'!AT67*UDCPPEF*NtoN2O*kgtoGg,IF('Net zero activities &amp; levers'!$C$14="On",'Net zero Activity data'!AT67*UDCPPEF*NtoN2O*kgtoGg,"ERROR"))</f>
        <v>1.1561936131409218</v>
      </c>
      <c r="AB1137" s="94">
        <f>IF('Net zero activities &amp; levers'!$C$14="Off",'Activity data'!AU67*UDCPPEF*NtoN2O*kgtoGg,IF('Net zero activities &amp; levers'!$C$14="On",'Net zero Activity data'!AU67*UDCPPEF*NtoN2O*kgtoGg,"ERROR"))</f>
        <v>1.1669938950014815</v>
      </c>
      <c r="AC1137" s="94">
        <f>IF('Net zero activities &amp; levers'!$C$14="Off",'Activity data'!AV67*UDCPPEF*NtoN2O*kgtoGg,IF('Net zero activities &amp; levers'!$C$14="On",'Net zero Activity data'!AV67*UDCPPEF*NtoN2O*kgtoGg,"ERROR"))</f>
        <v>1.1778525979787933</v>
      </c>
      <c r="AD1137" s="94">
        <f>IF('Net zero activities &amp; levers'!$C$14="Off",'Activity data'!AW67*UDCPPEF*NtoN2O*kgtoGg,IF('Net zero activities &amp; levers'!$C$14="On",'Net zero Activity data'!AW67*UDCPPEF*NtoN2O*kgtoGg,"ERROR"))</f>
        <v>1.1902878886565658</v>
      </c>
      <c r="AE1137" s="94">
        <f>IF('Net zero activities &amp; levers'!$C$14="Off",'Activity data'!AX67*UDCPPEF*NtoN2O*kgtoGg,IF('Net zero activities &amp; levers'!$C$14="On",'Net zero Activity data'!AX67*UDCPPEF*NtoN2O*kgtoGg,"ERROR"))</f>
        <v>1.2035425738564178</v>
      </c>
      <c r="AF1137" s="94">
        <f>IF('Net zero activities &amp; levers'!$C$14="Off",'Activity data'!AY67*UDCPPEF*NtoN2O*kgtoGg,IF('Net zero activities &amp; levers'!$C$14="On",'Net zero Activity data'!AY67*UDCPPEF*NtoN2O*kgtoGg,"ERROR"))</f>
        <v>1.2175465666497338</v>
      </c>
      <c r="AG1137" s="94">
        <f>IF('Net zero activities &amp; levers'!$C$14="Off",'Activity data'!AZ67*UDCPPEF*NtoN2O*kgtoGg,IF('Net zero activities &amp; levers'!$C$14="On",'Net zero Activity data'!AZ67*UDCPPEF*NtoN2O*kgtoGg,"ERROR"))</f>
        <v>1.233578530655929</v>
      </c>
      <c r="AH1137" s="94">
        <f>IF('Net zero activities &amp; levers'!$C$14="Off",'Activity data'!BA67*UDCPPEF*NtoN2O*kgtoGg,IF('Net zero activities &amp; levers'!$C$14="On",'Net zero Activity data'!BA67*UDCPPEF*NtoN2O*kgtoGg,"ERROR"))</f>
        <v>1.2487981721452868</v>
      </c>
      <c r="AI1137" s="94">
        <f>IF('Net zero activities &amp; levers'!$C$14="Off",'Activity data'!BB67*UDCPPEF*NtoN2O*kgtoGg,IF('Net zero activities &amp; levers'!$C$14="On",'Net zero Activity data'!BB67*UDCPPEF*NtoN2O*kgtoGg,"ERROR"))</f>
        <v>1.2646160486466733</v>
      </c>
      <c r="AJ1137" s="94">
        <f>IF('Net zero activities &amp; levers'!$C$14="Off",'Activity data'!BC67*UDCPPEF*NtoN2O*kgtoGg,IF('Net zero activities &amp; levers'!$C$14="On",'Net zero Activity data'!BC67*UDCPPEF*NtoN2O*kgtoGg,"ERROR"))</f>
        <v>1.2819627600707664</v>
      </c>
      <c r="AK1137" s="94">
        <f>IF('Net zero activities &amp; levers'!$C$14="Off",'Activity data'!BD67*UDCPPEF*NtoN2O*kgtoGg,IF('Net zero activities &amp; levers'!$C$14="On",'Net zero Activity data'!BD67*UDCPPEF*NtoN2O*kgtoGg,"ERROR"))</f>
        <v>1.2982249372764665</v>
      </c>
      <c r="AL1137" s="94">
        <f>IF('Net zero activities &amp; levers'!$C$14="Off",'Activity data'!BE67*UDCPPEF*NtoN2O*kgtoGg,IF('Net zero activities &amp; levers'!$C$14="On",'Net zero Activity data'!BE67*UDCPPEF*NtoN2O*kgtoGg,"ERROR"))</f>
        <v>1.3147049465844374</v>
      </c>
      <c r="AM1137" s="94">
        <f>IF('Net zero activities &amp; levers'!$C$14="Off",'Activity data'!BF67*UDCPPEF*NtoN2O*kgtoGg,IF('Net zero activities &amp; levers'!$C$14="On",'Net zero Activity data'!BF67*UDCPPEF*NtoN2O*kgtoGg,"ERROR"))</f>
        <v>1.3314478164928489</v>
      </c>
      <c r="AN1137" s="94">
        <f>IF('Net zero activities &amp; levers'!$C$14="Off",'Activity data'!BG67*UDCPPEF*NtoN2O*kgtoGg,IF('Net zero activities &amp; levers'!$C$14="On",'Net zero Activity data'!BG67*UDCPPEF*NtoN2O*kgtoGg,"ERROR"))</f>
        <v>1.3487269655969951</v>
      </c>
      <c r="AO1137" s="94">
        <f>IF('Net zero activities &amp; levers'!$C$14="Off",'Activity data'!BH67*UDCPPEF*NtoN2O*kgtoGg,IF('Net zero activities &amp; levers'!$C$14="On",'Net zero Activity data'!BH67*UDCPPEF*NtoN2O*kgtoGg,"ERROR"))</f>
        <v>1.3652326177831018</v>
      </c>
      <c r="AP1137" s="94">
        <f>IF('Net zero activities &amp; levers'!$C$14="Off",'Activity data'!BI67*UDCPPEF*NtoN2O*kgtoGg,IF('Net zero activities &amp; levers'!$C$14="On",'Net zero Activity data'!BI67*UDCPPEF*NtoN2O*kgtoGg,"ERROR"))</f>
        <v>1.3823135447676738</v>
      </c>
      <c r="AQ1137" s="94">
        <f>IF('Net zero activities &amp; levers'!$C$14="Off",'Activity data'!BJ67*UDCPPEF*NtoN2O*kgtoGg,IF('Net zero activities &amp; levers'!$C$14="On",'Net zero Activity data'!BJ67*UDCPPEF*NtoN2O*kgtoGg,"ERROR"))</f>
        <v>1.4000403182746579</v>
      </c>
      <c r="AR1137" s="94">
        <f>IF('Net zero activities &amp; levers'!$C$14="Off",'Activity data'!BK67*UDCPPEF*NtoN2O*kgtoGg,IF('Net zero activities &amp; levers'!$C$14="On",'Net zero Activity data'!BK67*UDCPPEF*NtoN2O*kgtoGg,"ERROR"))</f>
        <v>1.4184869036387528</v>
      </c>
      <c r="AS1137" s="94">
        <f>IF('Net zero activities &amp; levers'!$C$14="Off",'Activity data'!BL67*UDCPPEF*NtoN2O*kgtoGg,IF('Net zero activities &amp; levers'!$C$14="On",'Net zero Activity data'!BL67*UDCPPEF*NtoN2O*kgtoGg,"ERROR"))</f>
        <v>1.4365815273393354</v>
      </c>
      <c r="AT1137" s="94">
        <f>IF('Net zero activities &amp; levers'!$C$14="Off",'Activity data'!BM67*UDCPPEF*NtoN2O*kgtoGg,IF('Net zero activities &amp; levers'!$C$14="On",'Net zero Activity data'!BM67*UDCPPEF*NtoN2O*kgtoGg,"ERROR"))</f>
        <v>1.4388464310296312</v>
      </c>
      <c r="AU1137" s="94">
        <f>IF('Net zero activities &amp; levers'!$C$14="Off",'Activity data'!BN67*UDCPPEF*NtoN2O*kgtoGg,IF('Net zero activities &amp; levers'!$C$14="On",'Net zero Activity data'!BN67*UDCPPEF*NtoN2O*kgtoGg,"ERROR"))</f>
        <v>1.4387260097755952</v>
      </c>
      <c r="AV1137" s="94">
        <f>IF('Net zero activities &amp; levers'!$C$14="Off",'Activity data'!BO67*UDCPPEF*NtoN2O*kgtoGg,IF('Net zero activities &amp; levers'!$C$14="On",'Net zero Activity data'!BO67*UDCPPEF*NtoN2O*kgtoGg,"ERROR"))</f>
        <v>1.4393803521911404</v>
      </c>
      <c r="AW1137" s="94">
        <f>IF('Net zero activities &amp; levers'!$C$14="Off",'Activity data'!BP67*UDCPPEF*NtoN2O*kgtoGg,IF('Net zero activities &amp; levers'!$C$14="On",'Net zero Activity data'!BP67*UDCPPEF*NtoN2O*kgtoGg,"ERROR"))</f>
        <v>1.4393468721758584</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0.73915871398806998</v>
      </c>
      <c r="T1138" s="94">
        <f>IF('Net zero activities &amp; levers'!$C$14="Off",'Activity data'!AM68*UDCPPEF*NtoN2O*kgtoGg,IF('Net zero activities &amp; levers'!$C$14="On",'Net zero Activity data'!AM68*UDCPPEF*NtoN2O*kgtoGg,"ERROR"))</f>
        <v>0.74702184479580513</v>
      </c>
      <c r="U1138" s="94">
        <f>IF('Net zero activities &amp; levers'!$C$14="Off",'Activity data'!AN68*UDCPPEF*NtoN2O*kgtoGg,IF('Net zero activities &amp; levers'!$C$14="On",'Net zero Activity data'!AN68*UDCPPEF*NtoN2O*kgtoGg,"ERROR"))</f>
        <v>0.75209850309048576</v>
      </c>
      <c r="V1138" s="94">
        <f>IF('Net zero activities &amp; levers'!$C$14="Off",'Activity data'!AO68*UDCPPEF*NtoN2O*kgtoGg,IF('Net zero activities &amp; levers'!$C$14="On",'Net zero Activity data'!AO68*UDCPPEF*NtoN2O*kgtoGg,"ERROR"))</f>
        <v>0.75654497734996606</v>
      </c>
      <c r="W1138" s="94">
        <f>IF('Net zero activities &amp; levers'!$C$14="Off",'Activity data'!AP68*UDCPPEF*NtoN2O*kgtoGg,IF('Net zero activities &amp; levers'!$C$14="On",'Net zero Activity data'!AP68*UDCPPEF*NtoN2O*kgtoGg,"ERROR"))</f>
        <v>0.76172670636980955</v>
      </c>
      <c r="X1138" s="94">
        <f>IF('Net zero activities &amp; levers'!$C$14="Off",'Activity data'!AQ68*UDCPPEF*NtoN2O*kgtoGg,IF('Net zero activities &amp; levers'!$C$14="On",'Net zero Activity data'!AQ68*UDCPPEF*NtoN2O*kgtoGg,"ERROR"))</f>
        <v>0.76781649991437861</v>
      </c>
      <c r="Y1138" s="94">
        <f>IF('Net zero activities &amp; levers'!$C$14="Off",'Activity data'!AR68*UDCPPEF*NtoN2O*kgtoGg,IF('Net zero activities &amp; levers'!$C$14="On",'Net zero Activity data'!AR68*UDCPPEF*NtoN2O*kgtoGg,"ERROR"))</f>
        <v>0.77389923103873848</v>
      </c>
      <c r="Z1138" s="94">
        <f>IF('Net zero activities &amp; levers'!$C$14="Off",'Activity data'!AS68*UDCPPEF*NtoN2O*kgtoGg,IF('Net zero activities &amp; levers'!$C$14="On",'Net zero Activity data'!AS68*UDCPPEF*NtoN2O*kgtoGg,"ERROR"))</f>
        <v>0.7806458673024953</v>
      </c>
      <c r="AA1138" s="94">
        <f>IF('Net zero activities &amp; levers'!$C$14="Off",'Activity data'!AT68*UDCPPEF*NtoN2O*kgtoGg,IF('Net zero activities &amp; levers'!$C$14="On",'Net zero Activity data'!AT68*UDCPPEF*NtoN2O*kgtoGg,"ERROR"))</f>
        <v>0.7873757613271356</v>
      </c>
      <c r="AB1138" s="94">
        <f>IF('Net zero activities &amp; levers'!$C$14="Off",'Activity data'!AU68*UDCPPEF*NtoN2O*kgtoGg,IF('Net zero activities &amp; levers'!$C$14="On",'Net zero Activity data'!AU68*UDCPPEF*NtoN2O*kgtoGg,"ERROR"))</f>
        <v>0.79473082717065313</v>
      </c>
      <c r="AC1138" s="94">
        <f>IF('Net zero activities &amp; levers'!$C$14="Off",'Activity data'!AV68*UDCPPEF*NtoN2O*kgtoGg,IF('Net zero activities &amp; levers'!$C$14="On",'Net zero Activity data'!AV68*UDCPPEF*NtoN2O*kgtoGg,"ERROR"))</f>
        <v>0.80212567819440128</v>
      </c>
      <c r="AD1138" s="94">
        <f>IF('Net zero activities &amp; levers'!$C$14="Off",'Activity data'!AW68*UDCPPEF*NtoN2O*kgtoGg,IF('Net zero activities &amp; levers'!$C$14="On",'Net zero Activity data'!AW68*UDCPPEF*NtoN2O*kgtoGg,"ERROR"))</f>
        <v>0.81059419622931417</v>
      </c>
      <c r="AE1138" s="94">
        <f>IF('Net zero activities &amp; levers'!$C$14="Off",'Activity data'!AX68*UDCPPEF*NtoN2O*kgtoGg,IF('Net zero activities &amp; levers'!$C$14="On",'Net zero Activity data'!AX68*UDCPPEF*NtoN2O*kgtoGg,"ERROR"))</f>
        <v>0.81962072754013304</v>
      </c>
      <c r="AF1138" s="94">
        <f>IF('Net zero activities &amp; levers'!$C$14="Off",'Activity data'!AY68*UDCPPEF*NtoN2O*kgtoGg,IF('Net zero activities &amp; levers'!$C$14="On",'Net zero Activity data'!AY68*UDCPPEF*NtoN2O*kgtoGg,"ERROR"))</f>
        <v>0.82915754244892892</v>
      </c>
      <c r="AG1138" s="94">
        <f>IF('Net zero activities &amp; levers'!$C$14="Off",'Activity data'!AZ68*UDCPPEF*NtoN2O*kgtoGg,IF('Net zero activities &amp; levers'!$C$14="On",'Net zero Activity data'!AZ68*UDCPPEF*NtoN2O*kgtoGg,"ERROR"))</f>
        <v>0.84007541962925247</v>
      </c>
      <c r="AH1138" s="94">
        <f>IF('Net zero activities &amp; levers'!$C$14="Off",'Activity data'!BA68*UDCPPEF*NtoN2O*kgtoGg,IF('Net zero activities &amp; levers'!$C$14="On",'Net zero Activity data'!BA68*UDCPPEF*NtoN2O*kgtoGg,"ERROR"))</f>
        <v>0.8504400996176279</v>
      </c>
      <c r="AI1138" s="94">
        <f>IF('Net zero activities &amp; levers'!$C$14="Off",'Activity data'!BB68*UDCPPEF*NtoN2O*kgtoGg,IF('Net zero activities &amp; levers'!$C$14="On",'Net zero Activity data'!BB68*UDCPPEF*NtoN2O*kgtoGg,"ERROR"))</f>
        <v>0.86121218174237102</v>
      </c>
      <c r="AJ1138" s="94">
        <f>IF('Net zero activities &amp; levers'!$C$14="Off",'Activity data'!BC68*UDCPPEF*NtoN2O*kgtoGg,IF('Net zero activities &amp; levers'!$C$14="On",'Net zero Activity data'!BC68*UDCPPEF*NtoN2O*kgtoGg,"ERROR"))</f>
        <v>0.87302541090990016</v>
      </c>
      <c r="AK1138" s="94">
        <f>IF('Net zero activities &amp; levers'!$C$14="Off",'Activity data'!BD68*UDCPPEF*NtoN2O*kgtoGg,IF('Net zero activities &amp; levers'!$C$14="On",'Net zero Activity data'!BD68*UDCPPEF*NtoN2O*kgtoGg,"ERROR"))</f>
        <v>0.88410006485422588</v>
      </c>
      <c r="AL1138" s="94">
        <f>IF('Net zero activities &amp; levers'!$C$14="Off",'Activity data'!BE68*UDCPPEF*NtoN2O*kgtoGg,IF('Net zero activities &amp; levers'!$C$14="On",'Net zero Activity data'!BE68*UDCPPEF*NtoN2O*kgtoGg,"ERROR"))</f>
        <v>0.895323063950624</v>
      </c>
      <c r="AM1138" s="94">
        <f>IF('Net zero activities &amp; levers'!$C$14="Off",'Activity data'!BF68*UDCPPEF*NtoN2O*kgtoGg,IF('Net zero activities &amp; levers'!$C$14="On",'Net zero Activity data'!BF68*UDCPPEF*NtoN2O*kgtoGg,"ERROR"))</f>
        <v>0.90672507291443771</v>
      </c>
      <c r="AN1138" s="94">
        <f>IF('Net zero activities &amp; levers'!$C$14="Off",'Activity data'!BG68*UDCPPEF*NtoN2O*kgtoGg,IF('Net zero activities &amp; levers'!$C$14="On",'Net zero Activity data'!BG68*UDCPPEF*NtoN2O*kgtoGg,"ERROR"))</f>
        <v>0.91849229167981572</v>
      </c>
      <c r="AO1138" s="94">
        <f>IF('Net zero activities &amp; levers'!$C$14="Off",'Activity data'!BH68*UDCPPEF*NtoN2O*kgtoGg,IF('Net zero activities &amp; levers'!$C$14="On",'Net zero Activity data'!BH68*UDCPPEF*NtoN2O*kgtoGg,"ERROR"))</f>
        <v>0.92973275375167519</v>
      </c>
      <c r="AP1138" s="94">
        <f>IF('Net zero activities &amp; levers'!$C$14="Off",'Activity data'!BI68*UDCPPEF*NtoN2O*kgtoGg,IF('Net zero activities &amp; levers'!$C$14="On",'Net zero Activity data'!BI68*UDCPPEF*NtoN2O*kgtoGg,"ERROR"))</f>
        <v>0.94136498189737039</v>
      </c>
      <c r="AQ1138" s="94">
        <f>IF('Net zero activities &amp; levers'!$C$14="Off",'Activity data'!BJ68*UDCPPEF*NtoN2O*kgtoGg,IF('Net zero activities &amp; levers'!$C$14="On",'Net zero Activity data'!BJ68*UDCPPEF*NtoN2O*kgtoGg,"ERROR"))</f>
        <v>0.9534370359437665</v>
      </c>
      <c r="AR1138" s="94">
        <f>IF('Net zero activities &amp; levers'!$C$14="Off",'Activity data'!BK68*UDCPPEF*NtoN2O*kgtoGg,IF('Net zero activities &amp; levers'!$C$14="On",'Net zero Activity data'!BK68*UDCPPEF*NtoN2O*kgtoGg,"ERROR"))</f>
        <v>0.96599928678987079</v>
      </c>
      <c r="AS1138" s="94">
        <f>IF('Net zero activities &amp; levers'!$C$14="Off",'Activity data'!BL68*UDCPPEF*NtoN2O*kgtoGg,IF('Net zero activities &amp; levers'!$C$14="On",'Net zero Activity data'!BL68*UDCPPEF*NtoN2O*kgtoGg,"ERROR"))</f>
        <v>0.97832184933497102</v>
      </c>
      <c r="AT1138" s="94">
        <f>IF('Net zero activities &amp; levers'!$C$14="Off",'Activity data'!BM68*UDCPPEF*NtoN2O*kgtoGg,IF('Net zero activities &amp; levers'!$C$14="On",'Net zero Activity data'!BM68*UDCPPEF*NtoN2O*kgtoGg,"ERROR"))</f>
        <v>0.97986426424473227</v>
      </c>
      <c r="AU1138" s="94">
        <f>IF('Net zero activities &amp; levers'!$C$14="Off",'Activity data'!BN68*UDCPPEF*NtoN2O*kgtoGg,IF('Net zero activities &amp; levers'!$C$14="On",'Net zero Activity data'!BN68*UDCPPEF*NtoN2O*kgtoGg,"ERROR"))</f>
        <v>0.97978225654680107</v>
      </c>
      <c r="AV1138" s="94">
        <f>IF('Net zero activities &amp; levers'!$C$14="Off",'Activity data'!BO68*UDCPPEF*NtoN2O*kgtoGg,IF('Net zero activities &amp; levers'!$C$14="On",'Net zero Activity data'!BO68*UDCPPEF*NtoN2O*kgtoGg,"ERROR"))</f>
        <v>0.98022786820885532</v>
      </c>
      <c r="AW1138" s="94">
        <f>IF('Net zero activities &amp; levers'!$C$14="Off",'Activity data'!BP68*UDCPPEF*NtoN2O*kgtoGg,IF('Net zero activities &amp; levers'!$C$14="On",'Net zero Activity data'!BP68*UDCPPEF*NtoN2O*kgtoGg,"ERROR"))</f>
        <v>0.98020506808937535</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12.325247444726241</v>
      </c>
      <c r="T1139" s="94">
        <f>IF('Net zero activities &amp; levers'!$C$14="Off",'Activity data'!AM69*UDCPPEF*NtoN2O*kgtoGg,IF('Net zero activities &amp; levers'!$C$14="On",'Net zero Activity data'!AM69*UDCPPEF*NtoN2O*kgtoGg,"ERROR"))</f>
        <v>12.524639138960005</v>
      </c>
      <c r="U1139" s="94">
        <f>IF('Net zero activities &amp; levers'!$C$14="Off",'Activity data'!AN69*UDCPPEF*NtoN2O*kgtoGg,IF('Net zero activities &amp; levers'!$C$14="On",'Net zero Activity data'!AN69*UDCPPEF*NtoN2O*kgtoGg,"ERROR"))</f>
        <v>12.567810200037233</v>
      </c>
      <c r="V1139" s="94">
        <f>IF('Net zero activities &amp; levers'!$C$14="Off",'Activity data'!AO69*UDCPPEF*NtoN2O*kgtoGg,IF('Net zero activities &amp; levers'!$C$14="On",'Net zero Activity data'!AO69*UDCPPEF*NtoN2O*kgtoGg,"ERROR"))</f>
        <v>12.570554692791868</v>
      </c>
      <c r="W1139" s="94">
        <f>IF('Net zero activities &amp; levers'!$C$14="Off",'Activity data'!AP69*UDCPPEF*NtoN2O*kgtoGg,IF('Net zero activities &amp; levers'!$C$14="On",'Net zero Activity data'!AP69*UDCPPEF*NtoN2O*kgtoGg,"ERROR"))</f>
        <v>12.602631384472735</v>
      </c>
      <c r="X1139" s="94">
        <f>IF('Net zero activities &amp; levers'!$C$14="Off",'Activity data'!AQ69*UDCPPEF*NtoN2O*kgtoGg,IF('Net zero activities &amp; levers'!$C$14="On",'Net zero Activity data'!AQ69*UDCPPEF*NtoN2O*kgtoGg,"ERROR"))</f>
        <v>12.671353511408064</v>
      </c>
      <c r="Y1139" s="94">
        <f>IF('Net zero activities &amp; levers'!$C$14="Off",'Activity data'!AR69*UDCPPEF*NtoN2O*kgtoGg,IF('Net zero activities &amp; levers'!$C$14="On",'Net zero Activity data'!AR69*UDCPPEF*NtoN2O*kgtoGg,"ERROR"))</f>
        <v>12.755742240315671</v>
      </c>
      <c r="Z1139" s="94">
        <f>IF('Net zero activities &amp; levers'!$C$14="Off",'Activity data'!AS69*UDCPPEF*NtoN2O*kgtoGg,IF('Net zero activities &amp; levers'!$C$14="On",'Net zero Activity data'!AS69*UDCPPEF*NtoN2O*kgtoGg,"ERROR"))</f>
        <v>12.863058762637944</v>
      </c>
      <c r="AA1139" s="94">
        <f>IF('Net zero activities &amp; levers'!$C$14="Off",'Activity data'!AT69*UDCPPEF*NtoN2O*kgtoGg,IF('Net zero activities &amp; levers'!$C$14="On",'Net zero Activity data'!AT69*UDCPPEF*NtoN2O*kgtoGg,"ERROR"))</f>
        <v>12.960495150244173</v>
      </c>
      <c r="AB1139" s="94">
        <f>IF('Net zero activities &amp; levers'!$C$14="Off",'Activity data'!AU69*UDCPPEF*NtoN2O*kgtoGg,IF('Net zero activities &amp; levers'!$C$14="On",'Net zero Activity data'!AU69*UDCPPEF*NtoN2O*kgtoGg,"ERROR"))</f>
        <v>13.078102542441465</v>
      </c>
      <c r="AC1139" s="94">
        <f>IF('Net zero activities &amp; levers'!$C$14="Off",'Activity data'!AV69*UDCPPEF*NtoN2O*kgtoGg,IF('Net zero activities &amp; levers'!$C$14="On",'Net zero Activity data'!AV69*UDCPPEF*NtoN2O*kgtoGg,"ERROR"))</f>
        <v>13.188396301913251</v>
      </c>
      <c r="AD1139" s="94">
        <f>IF('Net zero activities &amp; levers'!$C$14="Off",'Activity data'!AW69*UDCPPEF*NtoN2O*kgtoGg,IF('Net zero activities &amp; levers'!$C$14="On",'Net zero Activity data'!AW69*UDCPPEF*NtoN2O*kgtoGg,"ERROR"))</f>
        <v>13.244220949320413</v>
      </c>
      <c r="AE1139" s="94">
        <f>IF('Net zero activities &amp; levers'!$C$14="Off",'Activity data'!AX69*UDCPPEF*NtoN2O*kgtoGg,IF('Net zero activities &amp; levers'!$C$14="On",'Net zero Activity data'!AX69*UDCPPEF*NtoN2O*kgtoGg,"ERROR"))</f>
        <v>13.309472649960661</v>
      </c>
      <c r="AF1139" s="94">
        <f>IF('Net zero activities &amp; levers'!$C$14="Off",'Activity data'!AY69*UDCPPEF*NtoN2O*kgtoGg,IF('Net zero activities &amp; levers'!$C$14="On",'Net zero Activity data'!AY69*UDCPPEF*NtoN2O*kgtoGg,"ERROR"))</f>
        <v>13.380940490418174</v>
      </c>
      <c r="AG1139" s="94">
        <f>IF('Net zero activities &amp; levers'!$C$14="Off",'Activity data'!AZ69*UDCPPEF*NtoN2O*kgtoGg,IF('Net zero activities &amp; levers'!$C$14="On",'Net zero Activity data'!AZ69*UDCPPEF*NtoN2O*kgtoGg,"ERROR"))</f>
        <v>13.493647051578849</v>
      </c>
      <c r="AH1139" s="94">
        <f>IF('Net zero activities &amp; levers'!$C$14="Off",'Activity data'!BA69*UDCPPEF*NtoN2O*kgtoGg,IF('Net zero activities &amp; levers'!$C$14="On",'Net zero Activity data'!BA69*UDCPPEF*NtoN2O*kgtoGg,"ERROR"))</f>
        <v>13.565825288313883</v>
      </c>
      <c r="AI1139" s="94">
        <f>IF('Net zero activities &amp; levers'!$C$14="Off",'Activity data'!BB69*UDCPPEF*NtoN2O*kgtoGg,IF('Net zero activities &amp; levers'!$C$14="On",'Net zero Activity data'!BB69*UDCPPEF*NtoN2O*kgtoGg,"ERROR"))</f>
        <v>13.652876993626553</v>
      </c>
      <c r="AJ1139" s="94">
        <f>IF('Net zero activities &amp; levers'!$C$14="Off",'Activity data'!BC69*UDCPPEF*NtoN2O*kgtoGg,IF('Net zero activities &amp; levers'!$C$14="On",'Net zero Activity data'!BC69*UDCPPEF*NtoN2O*kgtoGg,"ERROR"))</f>
        <v>13.762489109468207</v>
      </c>
      <c r="AK1139" s="94">
        <f>IF('Net zero activities &amp; levers'!$C$14="Off",'Activity data'!BD69*UDCPPEF*NtoN2O*kgtoGg,IF('Net zero activities &amp; levers'!$C$14="On",'Net zero Activity data'!BD69*UDCPPEF*NtoN2O*kgtoGg,"ERROR"))</f>
        <v>13.825318292639412</v>
      </c>
      <c r="AL1139" s="94">
        <f>IF('Net zero activities &amp; levers'!$C$14="Off",'Activity data'!BE69*UDCPPEF*NtoN2O*kgtoGg,IF('Net zero activities &amp; levers'!$C$14="On",'Net zero Activity data'!BE69*UDCPPEF*NtoN2O*kgtoGg,"ERROR"))</f>
        <v>13.876388257850191</v>
      </c>
      <c r="AM1139" s="94">
        <f>IF('Net zero activities &amp; levers'!$C$14="Off",'Activity data'!BF69*UDCPPEF*NtoN2O*kgtoGg,IF('Net zero activities &amp; levers'!$C$14="On",'Net zero Activity data'!BF69*UDCPPEF*NtoN2O*kgtoGg,"ERROR"))</f>
        <v>13.916807739405025</v>
      </c>
      <c r="AN1139" s="94">
        <f>IF('Net zero activities &amp; levers'!$C$14="Off",'Activity data'!BG69*UDCPPEF*NtoN2O*kgtoGg,IF('Net zero activities &amp; levers'!$C$14="On",'Net zero Activity data'!BG69*UDCPPEF*NtoN2O*kgtoGg,"ERROR"))</f>
        <v>14.036891138999511</v>
      </c>
      <c r="AO1139" s="94">
        <f>IF('Net zero activities &amp; levers'!$C$14="Off",'Activity data'!BH69*UDCPPEF*NtoN2O*kgtoGg,IF('Net zero activities &amp; levers'!$C$14="On",'Net zero Activity data'!BH69*UDCPPEF*NtoN2O*kgtoGg,"ERROR"))</f>
        <v>14.124418841727168</v>
      </c>
      <c r="AP1139" s="94">
        <f>IF('Net zero activities &amp; levers'!$C$14="Off",'Activity data'!BI69*UDCPPEF*NtoN2O*kgtoGg,IF('Net zero activities &amp; levers'!$C$14="On",'Net zero Activity data'!BI69*UDCPPEF*NtoN2O*kgtoGg,"ERROR"))</f>
        <v>14.211673919622562</v>
      </c>
      <c r="AQ1139" s="94">
        <f>IF('Net zero activities &amp; levers'!$C$14="Off",'Activity data'!BJ69*UDCPPEF*NtoN2O*kgtoGg,IF('Net zero activities &amp; levers'!$C$14="On",'Net zero Activity data'!BJ69*UDCPPEF*NtoN2O*kgtoGg,"ERROR"))</f>
        <v>14.299711058111765</v>
      </c>
      <c r="AR1139" s="94">
        <f>IF('Net zero activities &amp; levers'!$C$14="Off",'Activity data'!BK69*UDCPPEF*NtoN2O*kgtoGg,IF('Net zero activities &amp; levers'!$C$14="On",'Net zero Activity data'!BK69*UDCPPEF*NtoN2O*kgtoGg,"ERROR"))</f>
        <v>14.389532011572156</v>
      </c>
      <c r="AS1139" s="94">
        <f>IF('Net zero activities &amp; levers'!$C$14="Off",'Activity data'!BL69*UDCPPEF*NtoN2O*kgtoGg,IF('Net zero activities &amp; levers'!$C$14="On",'Net zero Activity data'!BL69*UDCPPEF*NtoN2O*kgtoGg,"ERROR"))</f>
        <v>14.469012278397027</v>
      </c>
      <c r="AT1139" s="94">
        <f>IF('Net zero activities &amp; levers'!$C$14="Off",'Activity data'!BM69*UDCPPEF*NtoN2O*kgtoGg,IF('Net zero activities &amp; levers'!$C$14="On",'Net zero Activity data'!BM69*UDCPPEF*NtoN2O*kgtoGg,"ERROR"))</f>
        <v>14.202224916686683</v>
      </c>
      <c r="AU1139" s="94">
        <f>IF('Net zero activities &amp; levers'!$C$14="Off",'Activity data'!BN69*UDCPPEF*NtoN2O*kgtoGg,IF('Net zero activities &amp; levers'!$C$14="On",'Net zero Activity data'!BN69*UDCPPEF*NtoN2O*kgtoGg,"ERROR"))</f>
        <v>13.887057595510665</v>
      </c>
      <c r="AV1139" s="94">
        <f>IF('Net zero activities &amp; levers'!$C$14="Off",'Activity data'!BO69*UDCPPEF*NtoN2O*kgtoGg,IF('Net zero activities &amp; levers'!$C$14="On",'Net zero Activity data'!BO69*UDCPPEF*NtoN2O*kgtoGg,"ERROR"))</f>
        <v>13.590203624352148</v>
      </c>
      <c r="AW1139" s="94">
        <f>IF('Net zero activities &amp; levers'!$C$14="Off",'Activity data'!BP69*UDCPPEF*NtoN2O*kgtoGg,IF('Net zero activities &amp; levers'!$C$14="On",'Net zero Activity data'!BP69*UDCPPEF*NtoN2O*kgtoGg,"ERROR"))</f>
        <v>13.281924599425876</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7.7501255499693285</v>
      </c>
      <c r="T1140" s="94">
        <f>IF('Net zero activities &amp; levers'!$C$14="Off",'Activity data'!AM70*UDCPPEF*NtoN2O*kgtoGg,IF('Net zero activities &amp; levers'!$C$14="On",'Net zero Activity data'!AM70*UDCPPEF*NtoN2O*kgtoGg,"ERROR"))</f>
        <v>7.8755032083784462</v>
      </c>
      <c r="U1140" s="94">
        <f>IF('Net zero activities &amp; levers'!$C$14="Off",'Activity data'!AN70*UDCPPEF*NtoN2O*kgtoGg,IF('Net zero activities &amp; levers'!$C$14="On",'Net zero Activity data'!AN70*UDCPPEF*NtoN2O*kgtoGg,"ERROR"))</f>
        <v>7.902649206458757</v>
      </c>
      <c r="V1140" s="94">
        <f>IF('Net zero activities &amp; levers'!$C$14="Off",'Activity data'!AO70*UDCPPEF*NtoN2O*kgtoGg,IF('Net zero activities &amp; levers'!$C$14="On",'Net zero Activity data'!AO70*UDCPPEF*NtoN2O*kgtoGg,"ERROR"))</f>
        <v>7.9043749457199617</v>
      </c>
      <c r="W1140" s="94">
        <f>IF('Net zero activities &amp; levers'!$C$14="Off",'Activity data'!AP70*UDCPPEF*NtoN2O*kgtoGg,IF('Net zero activities &amp; levers'!$C$14="On",'Net zero Activity data'!AP70*UDCPPEF*NtoN2O*kgtoGg,"ERROR"))</f>
        <v>7.9245447953614576</v>
      </c>
      <c r="X1140" s="94">
        <f>IF('Net zero activities &amp; levers'!$C$14="Off",'Activity data'!AQ70*UDCPPEF*NtoN2O*kgtoGg,IF('Net zero activities &amp; levers'!$C$14="On",'Net zero Activity data'!AQ70*UDCPPEF*NtoN2O*kgtoGg,"ERROR"))</f>
        <v>7.9677573242943041</v>
      </c>
      <c r="Y1140" s="94">
        <f>IF('Net zero activities &amp; levers'!$C$14="Off",'Activity data'!AR70*UDCPPEF*NtoN2O*kgtoGg,IF('Net zero activities &amp; levers'!$C$14="On",'Net zero Activity data'!AR70*UDCPPEF*NtoN2O*kgtoGg,"ERROR"))</f>
        <v>8.0208210252032988</v>
      </c>
      <c r="Z1140" s="94">
        <f>IF('Net zero activities &amp; levers'!$C$14="Off",'Activity data'!AS70*UDCPPEF*NtoN2O*kgtoGg,IF('Net zero activities &amp; levers'!$C$14="On",'Net zero Activity data'!AS70*UDCPPEF*NtoN2O*kgtoGg,"ERROR"))</f>
        <v>8.0883017411332307</v>
      </c>
      <c r="AA1140" s="94">
        <f>IF('Net zero activities &amp; levers'!$C$14="Off",'Activity data'!AT70*UDCPPEF*NtoN2O*kgtoGg,IF('Net zero activities &amp; levers'!$C$14="On",'Net zero Activity data'!AT70*UDCPPEF*NtoN2O*kgtoGg,"ERROR"))</f>
        <v>8.1495698203722267</v>
      </c>
      <c r="AB1140" s="94">
        <f>IF('Net zero activities &amp; levers'!$C$14="Off",'Activity data'!AU70*UDCPPEF*NtoN2O*kgtoGg,IF('Net zero activities &amp; levers'!$C$14="On",'Net zero Activity data'!AU70*UDCPPEF*NtoN2O*kgtoGg,"ERROR"))</f>
        <v>8.2235214435928654</v>
      </c>
      <c r="AC1140" s="94">
        <f>IF('Net zero activities &amp; levers'!$C$14="Off",'Activity data'!AV70*UDCPPEF*NtoN2O*kgtoGg,IF('Net zero activities &amp; levers'!$C$14="On",'Net zero Activity data'!AV70*UDCPPEF*NtoN2O*kgtoGg,"ERROR"))</f>
        <v>8.2928742486475198</v>
      </c>
      <c r="AD1140" s="94">
        <f>IF('Net zero activities &amp; levers'!$C$14="Off",'Activity data'!AW70*UDCPPEF*NtoN2O*kgtoGg,IF('Net zero activities &amp; levers'!$C$14="On",'Net zero Activity data'!AW70*UDCPPEF*NtoN2O*kgtoGg,"ERROR"))</f>
        <v>8.3279768320340608</v>
      </c>
      <c r="AE1140" s="94">
        <f>IF('Net zero activities &amp; levers'!$C$14="Off",'Activity data'!AX70*UDCPPEF*NtoN2O*kgtoGg,IF('Net zero activities &amp; levers'!$C$14="On",'Net zero Activity data'!AX70*UDCPPEF*NtoN2O*kgtoGg,"ERROR"))</f>
        <v>8.3690071541090365</v>
      </c>
      <c r="AF1140" s="94">
        <f>IF('Net zero activities &amp; levers'!$C$14="Off",'Activity data'!AY70*UDCPPEF*NtoN2O*kgtoGg,IF('Net zero activities &amp; levers'!$C$14="On",'Net zero Activity data'!AY70*UDCPPEF*NtoN2O*kgtoGg,"ERROR"))</f>
        <v>8.4139461899227097</v>
      </c>
      <c r="AG1140" s="94">
        <f>IF('Net zero activities &amp; levers'!$C$14="Off",'Activity data'!AZ70*UDCPPEF*NtoN2O*kgtoGg,IF('Net zero activities &amp; levers'!$C$14="On",'Net zero Activity data'!AZ70*UDCPPEF*NtoN2O*kgtoGg,"ERROR"))</f>
        <v>8.4848161666284714</v>
      </c>
      <c r="AH1140" s="94">
        <f>IF('Net zero activities &amp; levers'!$C$14="Off",'Activity data'!BA70*UDCPPEF*NtoN2O*kgtoGg,IF('Net zero activities &amp; levers'!$C$14="On",'Net zero Activity data'!BA70*UDCPPEF*NtoN2O*kgtoGg,"ERROR"))</f>
        <v>8.530201900195328</v>
      </c>
      <c r="AI1140" s="94">
        <f>IF('Net zero activities &amp; levers'!$C$14="Off",'Activity data'!BB70*UDCPPEF*NtoN2O*kgtoGg,IF('Net zero activities &amp; levers'!$C$14="On",'Net zero Activity data'!BB70*UDCPPEF*NtoN2O*kgtoGg,"ERROR"))</f>
        <v>8.584940082819065</v>
      </c>
      <c r="AJ1140" s="94">
        <f>IF('Net zero activities &amp; levers'!$C$14="Off",'Activity data'!BC70*UDCPPEF*NtoN2O*kgtoGg,IF('Net zero activities &amp; levers'!$C$14="On",'Net zero Activity data'!BC70*UDCPPEF*NtoN2O*kgtoGg,"ERROR"))</f>
        <v>8.6538642698084374</v>
      </c>
      <c r="AK1140" s="94">
        <f>IF('Net zero activities &amp; levers'!$C$14="Off",'Activity data'!BD70*UDCPPEF*NtoN2O*kgtoGg,IF('Net zero activities &amp; levers'!$C$14="On",'Net zero Activity data'!BD70*UDCPPEF*NtoN2O*kgtoGg,"ERROR"))</f>
        <v>8.6933713109418971</v>
      </c>
      <c r="AL1140" s="94">
        <f>IF('Net zero activities &amp; levers'!$C$14="Off",'Activity data'!BE70*UDCPPEF*NtoN2O*kgtoGg,IF('Net zero activities &amp; levers'!$C$14="On",'Net zero Activity data'!BE70*UDCPPEF*NtoN2O*kgtoGg,"ERROR"))</f>
        <v>8.7254841463223691</v>
      </c>
      <c r="AM1140" s="94">
        <f>IF('Net zero activities &amp; levers'!$C$14="Off",'Activity data'!BF70*UDCPPEF*NtoN2O*kgtoGg,IF('Net zero activities &amp; levers'!$C$14="On",'Net zero Activity data'!BF70*UDCPPEF*NtoN2O*kgtoGg,"ERROR"))</f>
        <v>8.7508999489761869</v>
      </c>
      <c r="AN1140" s="94">
        <f>IF('Net zero activities &amp; levers'!$C$14="Off",'Activity data'!BG70*UDCPPEF*NtoN2O*kgtoGg,IF('Net zero activities &amp; levers'!$C$14="On",'Net zero Activity data'!BG70*UDCPPEF*NtoN2O*kgtoGg,"ERROR"))</f>
        <v>8.8264084876483775</v>
      </c>
      <c r="AO1140" s="94">
        <f>IF('Net zero activities &amp; levers'!$C$14="Off",'Activity data'!BH70*UDCPPEF*NtoN2O*kgtoGg,IF('Net zero activities &amp; levers'!$C$14="On",'Net zero Activity data'!BH70*UDCPPEF*NtoN2O*kgtoGg,"ERROR"))</f>
        <v>8.881445977831179</v>
      </c>
      <c r="AP1140" s="94">
        <f>IF('Net zero activities &amp; levers'!$C$14="Off",'Activity data'!BI70*UDCPPEF*NtoN2O*kgtoGg,IF('Net zero activities &amp; levers'!$C$14="On",'Net zero Activity data'!BI70*UDCPPEF*NtoN2O*kgtoGg,"ERROR"))</f>
        <v>8.9363120412992192</v>
      </c>
      <c r="AQ1140" s="94">
        <f>IF('Net zero activities &amp; levers'!$C$14="Off",'Activity data'!BJ70*UDCPPEF*NtoN2O*kgtoGg,IF('Net zero activities &amp; levers'!$C$14="On",'Net zero Activity data'!BJ70*UDCPPEF*NtoN2O*kgtoGg,"ERROR"))</f>
        <v>8.9916698651004179</v>
      </c>
      <c r="AR1140" s="94">
        <f>IF('Net zero activities &amp; levers'!$C$14="Off",'Activity data'!BK70*UDCPPEF*NtoN2O*kgtoGg,IF('Net zero activities &amp; levers'!$C$14="On",'Net zero Activity data'!BK70*UDCPPEF*NtoN2O*kgtoGg,"ERROR"))</f>
        <v>9.0481493531965231</v>
      </c>
      <c r="AS1140" s="94">
        <f>IF('Net zero activities &amp; levers'!$C$14="Off",'Activity data'!BL70*UDCPPEF*NtoN2O*kgtoGg,IF('Net zero activities &amp; levers'!$C$14="On",'Net zero Activity data'!BL70*UDCPPEF*NtoN2O*kgtoGg,"ERROR"))</f>
        <v>9.0981266091826836</v>
      </c>
      <c r="AT1140" s="94">
        <f>IF('Net zero activities &amp; levers'!$C$14="Off",'Activity data'!BM70*UDCPPEF*NtoN2O*kgtoGg,IF('Net zero activities &amp; levers'!$C$14="On",'Net zero Activity data'!BM70*UDCPPEF*NtoN2O*kgtoGg,"ERROR"))</f>
        <v>8.9303705006199348</v>
      </c>
      <c r="AU1140" s="94">
        <f>IF('Net zero activities &amp; levers'!$C$14="Off",'Activity data'!BN70*UDCPPEF*NtoN2O*kgtoGg,IF('Net zero activities &amp; levers'!$C$14="On",'Net zero Activity data'!BN70*UDCPPEF*NtoN2O*kgtoGg,"ERROR"))</f>
        <v>8.7321930344623038</v>
      </c>
      <c r="AV1140" s="94">
        <f>IF('Net zero activities &amp; levers'!$C$14="Off",'Activity data'!BO70*UDCPPEF*NtoN2O*kgtoGg,IF('Net zero activities &amp; levers'!$C$14="On",'Net zero Activity data'!BO70*UDCPPEF*NtoN2O*kgtoGg,"ERROR"))</f>
        <v>8.5455310175897825</v>
      </c>
      <c r="AW1140" s="94">
        <f>IF('Net zero activities &amp; levers'!$C$14="Off",'Activity data'!BP70*UDCPPEF*NtoN2O*kgtoGg,IF('Net zero activities &amp; levers'!$C$14="On",'Net zero Activity data'!BP70*UDCPPEF*NtoN2O*kgtoGg,"ERROR"))</f>
        <v>8.351684917678579</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5.9181769692815109</v>
      </c>
      <c r="T1142" s="94">
        <f>IF('Net zero activities &amp; levers'!$C$14="Off",'Activity data'!AM72*UDSOEF*NtoN2O*kgtoGg,IF('Net zero activities &amp; levers'!$C$14="On",'Net zero Activity data'!AM72*UDSOEF*NtoN2O*kgtoGg,"ERROR"))</f>
        <v>5.9271012110466588</v>
      </c>
      <c r="U1142" s="94">
        <f>IF('Net zero activities &amp; levers'!$C$14="Off",'Activity data'!AN72*UDSOEF*NtoN2O*kgtoGg,IF('Net zero activities &amp; levers'!$C$14="On",'Net zero Activity data'!AN72*UDSOEF*NtoN2O*kgtoGg,"ERROR"))</f>
        <v>5.9370587028200514</v>
      </c>
      <c r="V1142" s="94">
        <f>IF('Net zero activities &amp; levers'!$C$14="Off",'Activity data'!AO72*UDSOEF*NtoN2O*kgtoGg,IF('Net zero activities &amp; levers'!$C$14="On",'Net zero Activity data'!AO72*UDSOEF*NtoN2O*kgtoGg,"ERROR"))</f>
        <v>5.9482796495098214</v>
      </c>
      <c r="W1142" s="94">
        <f>IF('Net zero activities &amp; levers'!$C$14="Off",'Activity data'!AP72*UDSOEF*NtoN2O*kgtoGg,IF('Net zero activities &amp; levers'!$C$14="On",'Net zero Activity data'!AP72*UDSOEF*NtoN2O*kgtoGg,"ERROR"))</f>
        <v>5.9608881842296846</v>
      </c>
      <c r="X1142" s="94">
        <f>IF('Net zero activities &amp; levers'!$C$14="Off",'Activity data'!AQ72*UDSOEF*NtoN2O*kgtoGg,IF('Net zero activities &amp; levers'!$C$14="On",'Net zero Activity data'!AQ72*UDSOEF*NtoN2O*kgtoGg,"ERROR"))</f>
        <v>5.9748419496292788</v>
      </c>
      <c r="Y1142" s="94">
        <f>IF('Net zero activities &amp; levers'!$C$14="Off",'Activity data'!AR72*UDSOEF*NtoN2O*kgtoGg,IF('Net zero activities &amp; levers'!$C$14="On",'Net zero Activity data'!AR72*UDSOEF*NtoN2O*kgtoGg,"ERROR"))</f>
        <v>5.9834399835939589</v>
      </c>
      <c r="Z1142" s="94">
        <f>IF('Net zero activities &amp; levers'!$C$14="Off",'Activity data'!AS72*UDSOEF*NtoN2O*kgtoGg,IF('Net zero activities &amp; levers'!$C$14="On",'Net zero Activity data'!AS72*UDSOEF*NtoN2O*kgtoGg,"ERROR"))</f>
        <v>5.9931618632020998</v>
      </c>
      <c r="AA1142" s="94">
        <f>IF('Net zero activities &amp; levers'!$C$14="Off",'Activity data'!AT72*UDSOEF*NtoN2O*kgtoGg,IF('Net zero activities &amp; levers'!$C$14="On",'Net zero Activity data'!AT72*UDSOEF*NtoN2O*kgtoGg,"ERROR"))</f>
        <v>6.003856625338293</v>
      </c>
      <c r="AB1142" s="94">
        <f>IF('Net zero activities &amp; levers'!$C$14="Off",'Activity data'!AU72*UDSOEF*NtoN2O*kgtoGg,IF('Net zero activities &amp; levers'!$C$14="On",'Net zero Activity data'!AU72*UDSOEF*NtoN2O*kgtoGg,"ERROR"))</f>
        <v>6.0155727738574276</v>
      </c>
      <c r="AC1142" s="94">
        <f>IF('Net zero activities &amp; levers'!$C$14="Off",'Activity data'!AV72*UDSOEF*NtoN2O*kgtoGg,IF('Net zero activities &amp; levers'!$C$14="On",'Net zero Activity data'!AV72*UDSOEF*NtoN2O*kgtoGg,"ERROR"))</f>
        <v>6.0281831289583518</v>
      </c>
      <c r="AD1142" s="94">
        <f>IF('Net zero activities &amp; levers'!$C$14="Off",'Activity data'!AW72*UDSOEF*NtoN2O*kgtoGg,IF('Net zero activities &amp; levers'!$C$14="On",'Net zero Activity data'!AW72*UDSOEF*NtoN2O*kgtoGg,"ERROR"))</f>
        <v>6.0365540939646305</v>
      </c>
      <c r="AE1142" s="94">
        <f>IF('Net zero activities &amp; levers'!$C$14="Off",'Activity data'!AX72*UDSOEF*NtoN2O*kgtoGg,IF('Net zero activities &amp; levers'!$C$14="On",'Net zero Activity data'!AX72*UDSOEF*NtoN2O*kgtoGg,"ERROR"))</f>
        <v>6.0457750976895239</v>
      </c>
      <c r="AF1142" s="94">
        <f>IF('Net zero activities &amp; levers'!$C$14="Off",'Activity data'!AY72*UDSOEF*NtoN2O*kgtoGg,IF('Net zero activities &amp; levers'!$C$14="On",'Net zero Activity data'!AY72*UDSOEF*NtoN2O*kgtoGg,"ERROR"))</f>
        <v>6.0558065326370212</v>
      </c>
      <c r="AG1142" s="94">
        <f>IF('Net zero activities &amp; levers'!$C$14="Off",'Activity data'!AZ72*UDSOEF*NtoN2O*kgtoGg,IF('Net zero activities &amp; levers'!$C$14="On",'Net zero Activity data'!AZ72*UDSOEF*NtoN2O*kgtoGg,"ERROR"))</f>
        <v>6.0667463838916067</v>
      </c>
      <c r="AH1142" s="94">
        <f>IF('Net zero activities &amp; levers'!$C$14="Off",'Activity data'!BA72*UDSOEF*NtoN2O*kgtoGg,IF('Net zero activities &amp; levers'!$C$14="On",'Net zero Activity data'!BA72*UDSOEF*NtoN2O*kgtoGg,"ERROR"))</f>
        <v>6.0782837810733277</v>
      </c>
      <c r="AI1142" s="94">
        <f>IF('Net zero activities &amp; levers'!$C$14="Off",'Activity data'!BB72*UDSOEF*NtoN2O*kgtoGg,IF('Net zero activities &amp; levers'!$C$14="On",'Net zero Activity data'!BB72*UDSOEF*NtoN2O*kgtoGg,"ERROR"))</f>
        <v>6.0855789406645071</v>
      </c>
      <c r="AJ1142" s="94">
        <f>IF('Net zero activities &amp; levers'!$C$14="Off",'Activity data'!BC72*UDSOEF*NtoN2O*kgtoGg,IF('Net zero activities &amp; levers'!$C$14="On",'Net zero Activity data'!BC72*UDSOEF*NtoN2O*kgtoGg,"ERROR"))</f>
        <v>6.0936189140776911</v>
      </c>
      <c r="AK1142" s="94">
        <f>IF('Net zero activities &amp; levers'!$C$14="Off",'Activity data'!BD72*UDSOEF*NtoN2O*kgtoGg,IF('Net zero activities &amp; levers'!$C$14="On",'Net zero Activity data'!BD72*UDSOEF*NtoN2O*kgtoGg,"ERROR"))</f>
        <v>6.1021204156892965</v>
      </c>
      <c r="AL1142" s="94">
        <f>IF('Net zero activities &amp; levers'!$C$14="Off",'Activity data'!BE72*UDSOEF*NtoN2O*kgtoGg,IF('Net zero activities &amp; levers'!$C$14="On",'Net zero Activity data'!BE72*UDSOEF*NtoN2O*kgtoGg,"ERROR"))</f>
        <v>6.1111928137735152</v>
      </c>
      <c r="AM1142" s="94">
        <f>IF('Net zero activities &amp; levers'!$C$14="Off",'Activity data'!BF72*UDSOEF*NtoN2O*kgtoGg,IF('Net zero activities &amp; levers'!$C$14="On",'Net zero Activity data'!BF72*UDSOEF*NtoN2O*kgtoGg,"ERROR"))</f>
        <v>6.1208215062438702</v>
      </c>
      <c r="AN1142" s="94">
        <f>IF('Net zero activities &amp; levers'!$C$14="Off",'Activity data'!BG72*UDSOEF*NtoN2O*kgtoGg,IF('Net zero activities &amp; levers'!$C$14="On",'Net zero Activity data'!BG72*UDSOEF*NtoN2O*kgtoGg,"ERROR"))</f>
        <v>6.1264011356017924</v>
      </c>
      <c r="AO1142" s="94">
        <f>IF('Net zero activities &amp; levers'!$C$14="Off",'Activity data'!BH72*UDSOEF*NtoN2O*kgtoGg,IF('Net zero activities &amp; levers'!$C$14="On",'Net zero Activity data'!BH72*UDSOEF*NtoN2O*kgtoGg,"ERROR"))</f>
        <v>6.1323705848771555</v>
      </c>
      <c r="AP1142" s="94">
        <f>IF('Net zero activities &amp; levers'!$C$14="Off",'Activity data'!BI72*UDSOEF*NtoN2O*kgtoGg,IF('Net zero activities &amp; levers'!$C$14="On",'Net zero Activity data'!BI72*UDSOEF*NtoN2O*kgtoGg,"ERROR"))</f>
        <v>6.1388481267463657</v>
      </c>
      <c r="AQ1142" s="94">
        <f>IF('Net zero activities &amp; levers'!$C$14="Off",'Activity data'!BJ72*UDSOEF*NtoN2O*kgtoGg,IF('Net zero activities &amp; levers'!$C$14="On",'Net zero Activity data'!BJ72*UDSOEF*NtoN2O*kgtoGg,"ERROR"))</f>
        <v>6.1458256221693546</v>
      </c>
      <c r="AR1142" s="94">
        <f>IF('Net zero activities &amp; levers'!$C$14="Off",'Activity data'!BK72*UDSOEF*NtoN2O*kgtoGg,IF('Net zero activities &amp; levers'!$C$14="On",'Net zero Activity data'!BK72*UDSOEF*NtoN2O*kgtoGg,"ERROR"))</f>
        <v>6.1532962848637549</v>
      </c>
      <c r="AS1142" s="94">
        <f>IF('Net zero activities &amp; levers'!$C$14="Off",'Activity data'!BL72*UDSOEF*NtoN2O*kgtoGg,IF('Net zero activities &amp; levers'!$C$14="On",'Net zero Activity data'!BL72*UDSOEF*NtoN2O*kgtoGg,"ERROR"))</f>
        <v>6.1564793871659846</v>
      </c>
      <c r="AT1142" s="94">
        <f>IF('Net zero activities &amp; levers'!$C$14="Off",'Activity data'!BM72*UDSOEF*NtoN2O*kgtoGg,IF('Net zero activities &amp; levers'!$C$14="On",'Net zero Activity data'!BM72*UDSOEF*NtoN2O*kgtoGg,"ERROR"))</f>
        <v>6.1584590809862165</v>
      </c>
      <c r="AU1142" s="94">
        <f>IF('Net zero activities &amp; levers'!$C$14="Off",'Activity data'!BN72*UDSOEF*NtoN2O*kgtoGg,IF('Net zero activities &amp; levers'!$C$14="On",'Net zero Activity data'!BN72*UDSOEF*NtoN2O*kgtoGg,"ERROR"))</f>
        <v>6.1605632042173175</v>
      </c>
      <c r="AV1142" s="94">
        <f>IF('Net zero activities &amp; levers'!$C$14="Off",'Activity data'!BO72*UDSOEF*NtoN2O*kgtoGg,IF('Net zero activities &amp; levers'!$C$14="On",'Net zero Activity data'!BO72*UDSOEF*NtoN2O*kgtoGg,"ERROR"))</f>
        <v>6.1630950141463323</v>
      </c>
      <c r="AW1142" s="94">
        <f>IF('Net zero activities &amp; levers'!$C$14="Off",'Activity data'!BP72*UDSOEF*NtoN2O*kgtoGg,IF('Net zero activities &amp; levers'!$C$14="On",'Net zero Activity data'!BP72*UDSOEF*NtoN2O*kgtoGg,"ERROR"))</f>
        <v>6.1658978552485229</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0.66064329527678245</v>
      </c>
      <c r="T1143" s="94">
        <f>IF('Net zero activities &amp; levers'!$C$14="Off",'Activity data'!AM73*UDSOEF*NtoN2O*kgtoGg,IF('Net zero activities &amp; levers'!$C$14="On",'Net zero Activity data'!AM73*UDSOEF*NtoN2O*kgtoGg,"ERROR"))</f>
        <v>0.66163950416309592</v>
      </c>
      <c r="U1143" s="94">
        <f>IF('Net zero activities &amp; levers'!$C$14="Off",'Activity data'!AN73*UDSOEF*NtoN2O*kgtoGg,IF('Net zero activities &amp; levers'!$C$14="On",'Net zero Activity data'!AN73*UDSOEF*NtoN2O*kgtoGg,"ERROR"))</f>
        <v>0.66275105425901415</v>
      </c>
      <c r="V1143" s="94">
        <f>IF('Net zero activities &amp; levers'!$C$14="Off",'Activity data'!AO73*UDSOEF*NtoN2O*kgtoGg,IF('Net zero activities &amp; levers'!$C$14="On",'Net zero Activity data'!AO73*UDSOEF*NtoN2O*kgtoGg,"ERROR"))</f>
        <v>0.66400364322952532</v>
      </c>
      <c r="W1143" s="94">
        <f>IF('Net zero activities &amp; levers'!$C$14="Off",'Activity data'!AP73*UDSOEF*NtoN2O*kgtoGg,IF('Net zero activities &amp; levers'!$C$14="On",'Net zero Activity data'!AP73*UDSOEF*NtoN2O*kgtoGg,"ERROR"))</f>
        <v>0.66541112799538771</v>
      </c>
      <c r="X1143" s="94">
        <f>IF('Net zero activities &amp; levers'!$C$14="Off",'Activity data'!AQ73*UDSOEF*NtoN2O*kgtoGg,IF('Net zero activities &amp; levers'!$C$14="On",'Net zero Activity data'!AQ73*UDSOEF*NtoN2O*kgtoGg,"ERROR"))</f>
        <v>0.66696878022561945</v>
      </c>
      <c r="Y1143" s="94">
        <f>IF('Net zero activities &amp; levers'!$C$14="Off",'Activity data'!AR73*UDSOEF*NtoN2O*kgtoGg,IF('Net zero activities &amp; levers'!$C$14="On",'Net zero Activity data'!AR73*UDSOEF*NtoN2O*kgtoGg,"ERROR"))</f>
        <v>0.66792857468949085</v>
      </c>
      <c r="Z1143" s="94">
        <f>IF('Net zero activities &amp; levers'!$C$14="Off",'Activity data'!AS73*UDSOEF*NtoN2O*kgtoGg,IF('Net zero activities &amp; levers'!$C$14="On",'Net zero Activity data'!AS73*UDSOEF*NtoN2O*kgtoGg,"ERROR"))</f>
        <v>0.66901382351086669</v>
      </c>
      <c r="AA1143" s="94">
        <f>IF('Net zero activities &amp; levers'!$C$14="Off",'Activity data'!AT73*UDSOEF*NtoN2O*kgtoGg,IF('Net zero activities &amp; levers'!$C$14="On",'Net zero Activity data'!AT73*UDSOEF*NtoN2O*kgtoGg,"ERROR"))</f>
        <v>0.67020767474859222</v>
      </c>
      <c r="AB1143" s="94">
        <f>IF('Net zero activities &amp; levers'!$C$14="Off",'Activity data'!AU73*UDSOEF*NtoN2O*kgtoGg,IF('Net zero activities &amp; levers'!$C$14="On",'Net zero Activity data'!AU73*UDSOEF*NtoN2O*kgtoGg,"ERROR"))</f>
        <v>0.67151554286504256</v>
      </c>
      <c r="AC1143" s="94">
        <f>IF('Net zero activities &amp; levers'!$C$14="Off",'Activity data'!AV73*UDSOEF*NtoN2O*kgtoGg,IF('Net zero activities &amp; levers'!$C$14="On",'Net zero Activity data'!AV73*UDSOEF*NtoN2O*kgtoGg,"ERROR"))</f>
        <v>0.67292323083918171</v>
      </c>
      <c r="AD1143" s="94">
        <f>IF('Net zero activities &amp; levers'!$C$14="Off",'Activity data'!AW73*UDSOEF*NtoN2O*kgtoGg,IF('Net zero activities &amp; levers'!$C$14="On",'Net zero Activity data'!AW73*UDSOEF*NtoN2O*kgtoGg,"ERROR"))</f>
        <v>0.6738576777026497</v>
      </c>
      <c r="AE1143" s="94">
        <f>IF('Net zero activities &amp; levers'!$C$14="Off",'Activity data'!AX73*UDSOEF*NtoN2O*kgtoGg,IF('Net zero activities &amp; levers'!$C$14="On",'Net zero Activity data'!AX73*UDSOEF*NtoN2O*kgtoGg,"ERROR"))</f>
        <v>0.67488701398613604</v>
      </c>
      <c r="AF1143" s="94">
        <f>IF('Net zero activities &amp; levers'!$C$14="Off",'Activity data'!AY73*UDSOEF*NtoN2O*kgtoGg,IF('Net zero activities &amp; levers'!$C$14="On",'Net zero Activity data'!AY73*UDSOEF*NtoN2O*kgtoGg,"ERROR"))</f>
        <v>0.67600681832359799</v>
      </c>
      <c r="AG1143" s="94">
        <f>IF('Net zero activities &amp; levers'!$C$14="Off",'Activity data'!AZ73*UDSOEF*NtoN2O*kgtoGg,IF('Net zero activities &amp; levers'!$C$14="On",'Net zero Activity data'!AZ73*UDSOEF*NtoN2O*kgtoGg,"ERROR"))</f>
        <v>0.67722802874366161</v>
      </c>
      <c r="AH1143" s="94">
        <f>IF('Net zero activities &amp; levers'!$C$14="Off",'Activity data'!BA73*UDSOEF*NtoN2O*kgtoGg,IF('Net zero activities &amp; levers'!$C$14="On",'Net zero Activity data'!BA73*UDSOEF*NtoN2O*kgtoGg,"ERROR"))</f>
        <v>0.67851594293288087</v>
      </c>
      <c r="AI1143" s="94">
        <f>IF('Net zero activities &amp; levers'!$C$14="Off",'Activity data'!BB73*UDSOEF*NtoN2O*kgtoGg,IF('Net zero activities &amp; levers'!$C$14="On",'Net zero Activity data'!BB73*UDSOEF*NtoN2O*kgtoGg,"ERROR"))</f>
        <v>0.67933029814680956</v>
      </c>
      <c r="AJ1143" s="94">
        <f>IF('Net zero activities &amp; levers'!$C$14="Off",'Activity data'!BC73*UDSOEF*NtoN2O*kgtoGg,IF('Net zero activities &amp; levers'!$C$14="On",'Net zero Activity data'!BC73*UDSOEF*NtoN2O*kgtoGg,"ERROR"))</f>
        <v>0.68022779657532806</v>
      </c>
      <c r="AK1143" s="94">
        <f>IF('Net zero activities &amp; levers'!$C$14="Off",'Activity data'!BD73*UDSOEF*NtoN2O*kgtoGg,IF('Net zero activities &amp; levers'!$C$14="On",'Net zero Activity data'!BD73*UDSOEF*NtoN2O*kgtoGg,"ERROR"))</f>
        <v>0.68117681517829387</v>
      </c>
      <c r="AL1143" s="94">
        <f>IF('Net zero activities &amp; levers'!$C$14="Off",'Activity data'!BE73*UDSOEF*NtoN2O*kgtoGg,IF('Net zero activities &amp; levers'!$C$14="On",'Net zero Activity data'!BE73*UDSOEF*NtoN2O*kgtoGg,"ERROR"))</f>
        <v>0.68218956268441466</v>
      </c>
      <c r="AM1143" s="94">
        <f>IF('Net zero activities &amp; levers'!$C$14="Off",'Activity data'!BF73*UDSOEF*NtoN2O*kgtoGg,IF('Net zero activities &amp; levers'!$C$14="On",'Net zero Activity data'!BF73*UDSOEF*NtoN2O*kgtoGg,"ERROR"))</f>
        <v>0.68326440906968477</v>
      </c>
      <c r="AN1143" s="94">
        <f>IF('Net zero activities &amp; levers'!$C$14="Off",'Activity data'!BG73*UDSOEF*NtoN2O*kgtoGg,IF('Net zero activities &amp; levers'!$C$14="On",'Net zero Activity data'!BG73*UDSOEF*NtoN2O*kgtoGg,"ERROR"))</f>
        <v>0.68388726045526749</v>
      </c>
      <c r="AO1143" s="94">
        <f>IF('Net zero activities &amp; levers'!$C$14="Off",'Activity data'!BH73*UDSOEF*NtoN2O*kgtoGg,IF('Net zero activities &amp; levers'!$C$14="On",'Net zero Activity data'!BH73*UDSOEF*NtoN2O*kgtoGg,"ERROR"))</f>
        <v>0.68455362725381597</v>
      </c>
      <c r="AP1143" s="94">
        <f>IF('Net zero activities &amp; levers'!$C$14="Off",'Activity data'!BI73*UDSOEF*NtoN2O*kgtoGg,IF('Net zero activities &amp; levers'!$C$14="On",'Net zero Activity data'!BI73*UDSOEF*NtoN2O*kgtoGg,"ERROR"))</f>
        <v>0.68527671218824437</v>
      </c>
      <c r="AQ1143" s="94">
        <f>IF('Net zero activities &amp; levers'!$C$14="Off",'Activity data'!BJ73*UDSOEF*NtoN2O*kgtoGg,IF('Net zero activities &amp; levers'!$C$14="On",'Net zero Activity data'!BJ73*UDSOEF*NtoN2O*kgtoGg,"ERROR"))</f>
        <v>0.68605560670136023</v>
      </c>
      <c r="AR1143" s="94">
        <f>IF('Net zero activities &amp; levers'!$C$14="Off",'Activity data'!BK73*UDSOEF*NtoN2O*kgtoGg,IF('Net zero activities &amp; levers'!$C$14="On",'Net zero Activity data'!BK73*UDSOEF*NtoN2O*kgtoGg,"ERROR"))</f>
        <v>0.68688955324367351</v>
      </c>
      <c r="AS1143" s="94">
        <f>IF('Net zero activities &amp; levers'!$C$14="Off",'Activity data'!BL73*UDSOEF*NtoN2O*kgtoGg,IF('Net zero activities &amp; levers'!$C$14="On",'Net zero Activity data'!BL73*UDSOEF*NtoN2O*kgtoGg,"ERROR"))</f>
        <v>0.68724488144779139</v>
      </c>
      <c r="AT1143" s="94">
        <f>IF('Net zero activities &amp; levers'!$C$14="Off",'Activity data'!BM73*UDSOEF*NtoN2O*kgtoGg,IF('Net zero activities &amp; levers'!$C$14="On",'Net zero Activity data'!BM73*UDSOEF*NtoN2O*kgtoGg,"ERROR"))</f>
        <v>0.68746587373237966</v>
      </c>
      <c r="AU1143" s="94">
        <f>IF('Net zero activities &amp; levers'!$C$14="Off",'Activity data'!BN73*UDSOEF*NtoN2O*kgtoGg,IF('Net zero activities &amp; levers'!$C$14="On",'Net zero Activity data'!BN73*UDSOEF*NtoN2O*kgtoGg,"ERROR"))</f>
        <v>0.68770075601323688</v>
      </c>
      <c r="AV1143" s="94">
        <f>IF('Net zero activities &amp; levers'!$C$14="Off",'Activity data'!BO73*UDSOEF*NtoN2O*kgtoGg,IF('Net zero activities &amp; levers'!$C$14="On",'Net zero Activity data'!BO73*UDSOEF*NtoN2O*kgtoGg,"ERROR"))</f>
        <v>0.68798338075784993</v>
      </c>
      <c r="AW1143" s="94">
        <f>IF('Net zero activities &amp; levers'!$C$14="Off",'Activity data'!BP73*UDSOEF*NtoN2O*kgtoGg,IF('Net zero activities &amp; levers'!$C$14="On",'Net zero Activity data'!BP73*UDSOEF*NtoN2O*kgtoGg,"ERROR"))</f>
        <v>0.68829626058410398</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0.7464781825064456</v>
      </c>
      <c r="T1144" s="94">
        <f>IF('Net zero activities &amp; levers'!$C$14="Off",'Activity data'!AM74*UDSOEF*NtoN2O*kgtoGg,IF('Net zero activities &amp; levers'!$C$14="On",'Net zero Activity data'!AM74*UDSOEF*NtoN2O*kgtoGg,"ERROR"))</f>
        <v>0.74863002156579395</v>
      </c>
      <c r="U1144" s="94">
        <f>IF('Net zero activities &amp; levers'!$C$14="Off",'Activity data'!AN74*UDSOEF*NtoN2O*kgtoGg,IF('Net zero activities &amp; levers'!$C$14="On",'Net zero Activity data'!AN74*UDSOEF*NtoN2O*kgtoGg,"ERROR"))</f>
        <v>0.75091746658672776</v>
      </c>
      <c r="V1144" s="94">
        <f>IF('Net zero activities &amp; levers'!$C$14="Off",'Activity data'!AO74*UDSOEF*NtoN2O*kgtoGg,IF('Net zero activities &amp; levers'!$C$14="On",'Net zero Activity data'!AO74*UDSOEF*NtoN2O*kgtoGg,"ERROR"))</f>
        <v>0.75338809394798667</v>
      </c>
      <c r="W1144" s="94">
        <f>IF('Net zero activities &amp; levers'!$C$14="Off",'Activity data'!AP74*UDSOEF*NtoN2O*kgtoGg,IF('Net zero activities &amp; levers'!$C$14="On",'Net zero Activity data'!AP74*UDSOEF*NtoN2O*kgtoGg,"ERROR"))</f>
        <v>0.75606837993222509</v>
      </c>
      <c r="X1144" s="94">
        <f>IF('Net zero activities &amp; levers'!$C$14="Off",'Activity data'!AQ74*UDSOEF*NtoN2O*kgtoGg,IF('Net zero activities &amp; levers'!$C$14="On",'Net zero Activity data'!AQ74*UDSOEF*NtoN2O*kgtoGg,"ERROR"))</f>
        <v>0.75895261595518615</v>
      </c>
      <c r="Y1144" s="94">
        <f>IF('Net zero activities &amp; levers'!$C$14="Off",'Activity data'!AR74*UDSOEF*NtoN2O*kgtoGg,IF('Net zero activities &amp; levers'!$C$14="On",'Net zero Activity data'!AR74*UDSOEF*NtoN2O*kgtoGg,"ERROR"))</f>
        <v>0.76077738230367509</v>
      </c>
      <c r="Z1144" s="94">
        <f>IF('Net zero activities &amp; levers'!$C$14="Off",'Activity data'!AS74*UDSOEF*NtoN2O*kgtoGg,IF('Net zero activities &amp; levers'!$C$14="On",'Net zero Activity data'!AS74*UDSOEF*NtoN2O*kgtoGg,"ERROR"))</f>
        <v>0.76277372839128377</v>
      </c>
      <c r="AA1144" s="94">
        <f>IF('Net zero activities &amp; levers'!$C$14="Off",'Activity data'!AT74*UDSOEF*NtoN2O*kgtoGg,IF('Net zero activities &amp; levers'!$C$14="On",'Net zero Activity data'!AT74*UDSOEF*NtoN2O*kgtoGg,"ERROR"))</f>
        <v>0.76491475023808209</v>
      </c>
      <c r="AB1144" s="94">
        <f>IF('Net zero activities &amp; levers'!$C$14="Off",'Activity data'!AU74*UDSOEF*NtoN2O*kgtoGg,IF('Net zero activities &amp; levers'!$C$14="On",'Net zero Activity data'!AU74*UDSOEF*NtoN2O*kgtoGg,"ERROR"))</f>
        <v>0.76721097681759343</v>
      </c>
      <c r="AC1144" s="94">
        <f>IF('Net zero activities &amp; levers'!$C$14="Off",'Activity data'!AV74*UDSOEF*NtoN2O*kgtoGg,IF('Net zero activities &amp; levers'!$C$14="On",'Net zero Activity data'!AV74*UDSOEF*NtoN2O*kgtoGg,"ERROR"))</f>
        <v>0.76963976535470546</v>
      </c>
      <c r="AD1144" s="94">
        <f>IF('Net zero activities &amp; levers'!$C$14="Off",'Activity data'!AW74*UDSOEF*NtoN2O*kgtoGg,IF('Net zero activities &amp; levers'!$C$14="On",'Net zero Activity data'!AW74*UDSOEF*NtoN2O*kgtoGg,"ERROR"))</f>
        <v>0.7712432299948937</v>
      </c>
      <c r="AE1144" s="94">
        <f>IF('Net zero activities &amp; levers'!$C$14="Off",'Activity data'!AX74*UDSOEF*NtoN2O*kgtoGg,IF('Net zero activities &amp; levers'!$C$14="On",'Net zero Activity data'!AX74*UDSOEF*NtoN2O*kgtoGg,"ERROR"))</f>
        <v>0.77297703930552408</v>
      </c>
      <c r="AF1144" s="94">
        <f>IF('Net zero activities &amp; levers'!$C$14="Off",'Activity data'!AY74*UDSOEF*NtoN2O*kgtoGg,IF('Net zero activities &amp; levers'!$C$14="On",'Net zero Activity data'!AY74*UDSOEF*NtoN2O*kgtoGg,"ERROR"))</f>
        <v>0.77483459705191127</v>
      </c>
      <c r="AG1144" s="94">
        <f>IF('Net zero activities &amp; levers'!$C$14="Off",'Activity data'!AZ74*UDSOEF*NtoN2O*kgtoGg,IF('Net zero activities &amp; levers'!$C$14="On",'Net zero Activity data'!AZ74*UDSOEF*NtoN2O*kgtoGg,"ERROR"))</f>
        <v>0.77683479875233064</v>
      </c>
      <c r="AH1144" s="94">
        <f>IF('Net zero activities &amp; levers'!$C$14="Off",'Activity data'!BA74*UDSOEF*NtoN2O*kgtoGg,IF('Net zero activities &amp; levers'!$C$14="On",'Net zero Activity data'!BA74*UDSOEF*NtoN2O*kgtoGg,"ERROR"))</f>
        <v>0.77892052003868284</v>
      </c>
      <c r="AI1144" s="94">
        <f>IF('Net zero activities &amp; levers'!$C$14="Off",'Activity data'!BB74*UDSOEF*NtoN2O*kgtoGg,IF('Net zero activities &amp; levers'!$C$14="On",'Net zero Activity data'!BB74*UDSOEF*NtoN2O*kgtoGg,"ERROR"))</f>
        <v>0.78019721397868425</v>
      </c>
      <c r="AJ1144" s="94">
        <f>IF('Net zero activities &amp; levers'!$C$14="Off",'Activity data'!BC74*UDSOEF*NtoN2O*kgtoGg,IF('Net zero activities &amp; levers'!$C$14="On",'Net zero Activity data'!BC74*UDSOEF*NtoN2O*kgtoGg,"ERROR"))</f>
        <v>0.78159134623501669</v>
      </c>
      <c r="AK1144" s="94">
        <f>IF('Net zero activities &amp; levers'!$C$14="Off",'Activity data'!BD74*UDSOEF*NtoN2O*kgtoGg,IF('Net zero activities &amp; levers'!$C$14="On",'Net zero Activity data'!BD74*UDSOEF*NtoN2O*kgtoGg,"ERROR"))</f>
        <v>0.78305103731798498</v>
      </c>
      <c r="AL1144" s="94">
        <f>IF('Net zero activities &amp; levers'!$C$14="Off",'Activity data'!BE74*UDSOEF*NtoN2O*kgtoGg,IF('Net zero activities &amp; levers'!$C$14="On",'Net zero Activity data'!BE74*UDSOEF*NtoN2O*kgtoGg,"ERROR"))</f>
        <v>0.78459696007748103</v>
      </c>
      <c r="AM1144" s="94">
        <f>IF('Net zero activities &amp; levers'!$C$14="Off",'Activity data'!BF74*UDSOEF*NtoN2O*kgtoGg,IF('Net zero activities &amp; levers'!$C$14="On",'Net zero Activity data'!BF74*UDSOEF*NtoN2O*kgtoGg,"ERROR"))</f>
        <v>0.78622681554218177</v>
      </c>
      <c r="AN1144" s="94">
        <f>IF('Net zero activities &amp; levers'!$C$14="Off",'Activity data'!BG74*UDSOEF*NtoN2O*kgtoGg,IF('Net zero activities &amp; levers'!$C$14="On",'Net zero Activity data'!BG74*UDSOEF*NtoN2O*kgtoGg,"ERROR"))</f>
        <v>0.78709674749701031</v>
      </c>
      <c r="AO1144" s="94">
        <f>IF('Net zero activities &amp; levers'!$C$14="Off",'Activity data'!BH74*UDSOEF*NtoN2O*kgtoGg,IF('Net zero activities &amp; levers'!$C$14="On",'Net zero Activity data'!BH74*UDSOEF*NtoN2O*kgtoGg,"ERROR"))</f>
        <v>0.78802372939145959</v>
      </c>
      <c r="AP1144" s="94">
        <f>IF('Net zero activities &amp; levers'!$C$14="Off",'Activity data'!BI74*UDSOEF*NtoN2O*kgtoGg,IF('Net zero activities &amp; levers'!$C$14="On",'Net zero Activity data'!BI74*UDSOEF*NtoN2O*kgtoGg,"ERROR"))</f>
        <v>0.78902971089169649</v>
      </c>
      <c r="AQ1144" s="94">
        <f>IF('Net zero activities &amp; levers'!$C$14="Off",'Activity data'!BJ74*UDSOEF*NtoN2O*kgtoGg,IF('Net zero activities &amp; levers'!$C$14="On",'Net zero Activity data'!BJ74*UDSOEF*NtoN2O*kgtoGg,"ERROR"))</f>
        <v>0.79011340226109594</v>
      </c>
      <c r="AR1144" s="94">
        <f>IF('Net zero activities &amp; levers'!$C$14="Off",'Activity data'!BK74*UDSOEF*NtoN2O*kgtoGg,IF('Net zero activities &amp; levers'!$C$14="On",'Net zero Activity data'!BK74*UDSOEF*NtoN2O*kgtoGg,"ERROR"))</f>
        <v>0.79127373722038208</v>
      </c>
      <c r="AS1144" s="94">
        <f>IF('Net zero activities &amp; levers'!$C$14="Off",'Activity data'!BL74*UDSOEF*NtoN2O*kgtoGg,IF('Net zero activities &amp; levers'!$C$14="On",'Net zero Activity data'!BL74*UDSOEF*NtoN2O*kgtoGg,"ERROR"))</f>
        <v>0.79164192505284225</v>
      </c>
      <c r="AT1144" s="94">
        <f>IF('Net zero activities &amp; levers'!$C$14="Off",'Activity data'!BM74*UDSOEF*NtoN2O*kgtoGg,IF('Net zero activities &amp; levers'!$C$14="On",'Net zero Activity data'!BM74*UDSOEF*NtoN2O*kgtoGg,"ERROR"))</f>
        <v>0.79178199817423089</v>
      </c>
      <c r="AU1144" s="94">
        <f>IF('Net zero activities &amp; levers'!$C$14="Off",'Activity data'!BN74*UDSOEF*NtoN2O*kgtoGg,IF('Net zero activities &amp; levers'!$C$14="On",'Net zero Activity data'!BN74*UDSOEF*NtoN2O*kgtoGg,"ERROR"))</f>
        <v>0.79193604722959032</v>
      </c>
      <c r="AV1144" s="94">
        <f>IF('Net zero activities &amp; levers'!$C$14="Off",'Activity data'!BO74*UDSOEF*NtoN2O*kgtoGg,IF('Net zero activities &amp; levers'!$C$14="On",'Net zero Activity data'!BO74*UDSOEF*NtoN2O*kgtoGg,"ERROR"))</f>
        <v>0.79215924316674524</v>
      </c>
      <c r="AW1144" s="94">
        <f>IF('Net zero activities &amp; levers'!$C$14="Off",'Activity data'!BP74*UDSOEF*NtoN2O*kgtoGg,IF('Net zero activities &amp; levers'!$C$14="On",'Net zero Activity data'!BP74*UDSOEF*NtoN2O*kgtoGg,"ERROR"))</f>
        <v>0.79242332845927566</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1.2354062291178025</v>
      </c>
      <c r="T1145" s="94">
        <f>IF('Net zero activities &amp; levers'!$C$14="Off",'Activity data'!AM75*UDSOEF*NtoN2O*kgtoGg,IF('Net zero activities &amp; levers'!$C$14="On",'Net zero Activity data'!AM75*UDSOEF*NtoN2O*kgtoGg,"ERROR"))</f>
        <v>1.238967479051527</v>
      </c>
      <c r="U1145" s="94">
        <f>IF('Net zero activities &amp; levers'!$C$14="Off",'Activity data'!AN75*UDSOEF*NtoN2O*kgtoGg,IF('Net zero activities &amp; levers'!$C$14="On",'Net zero Activity data'!AN75*UDSOEF*NtoN2O*kgtoGg,"ERROR"))</f>
        <v>1.2427531540971624</v>
      </c>
      <c r="V1145" s="94">
        <f>IF('Net zero activities &amp; levers'!$C$14="Off",'Activity data'!AO75*UDSOEF*NtoN2O*kgtoGg,IF('Net zero activities &amp; levers'!$C$14="On",'Net zero Activity data'!AO75*UDSOEF*NtoN2O*kgtoGg,"ERROR"))</f>
        <v>1.2468419921951222</v>
      </c>
      <c r="W1145" s="94">
        <f>IF('Net zero activities &amp; levers'!$C$14="Off",'Activity data'!AP75*UDSOEF*NtoN2O*kgtoGg,IF('Net zero activities &amp; levers'!$C$14="On",'Net zero Activity data'!AP75*UDSOEF*NtoN2O*kgtoGg,"ERROR"))</f>
        <v>1.2512778110553961</v>
      </c>
      <c r="X1145" s="94">
        <f>IF('Net zero activities &amp; levers'!$C$14="Off",'Activity data'!AQ75*UDSOEF*NtoN2O*kgtoGg,IF('Net zero activities &amp; levers'!$C$14="On",'Net zero Activity data'!AQ75*UDSOEF*NtoN2O*kgtoGg,"ERROR"))</f>
        <v>1.2560511630869964</v>
      </c>
      <c r="Y1145" s="94">
        <f>IF('Net zero activities &amp; levers'!$C$14="Off",'Activity data'!AR75*UDSOEF*NtoN2O*kgtoGg,IF('Net zero activities &amp; levers'!$C$14="On",'Net zero Activity data'!AR75*UDSOEF*NtoN2O*kgtoGg,"ERROR"))</f>
        <v>1.2590711143279534</v>
      </c>
      <c r="Z1145" s="94">
        <f>IF('Net zero activities &amp; levers'!$C$14="Off",'Activity data'!AS75*UDSOEF*NtoN2O*kgtoGg,IF('Net zero activities &amp; levers'!$C$14="On",'Net zero Activity data'!AS75*UDSOEF*NtoN2O*kgtoGg,"ERROR"))</f>
        <v>1.2623750265519189</v>
      </c>
      <c r="AA1145" s="94">
        <f>IF('Net zero activities &amp; levers'!$C$14="Off",'Activity data'!AT75*UDSOEF*NtoN2O*kgtoGg,IF('Net zero activities &amp; levers'!$C$14="On",'Net zero Activity data'!AT75*UDSOEF*NtoN2O*kgtoGg,"ERROR"))</f>
        <v>1.2659183742185991</v>
      </c>
      <c r="AB1145" s="94">
        <f>IF('Net zero activities &amp; levers'!$C$14="Off",'Activity data'!AU75*UDSOEF*NtoN2O*kgtoGg,IF('Net zero activities &amp; levers'!$C$14="On",'Net zero Activity data'!AU75*UDSOEF*NtoN2O*kgtoGg,"ERROR"))</f>
        <v>1.2697185825653041</v>
      </c>
      <c r="AC1145" s="94">
        <f>IF('Net zero activities &amp; levers'!$C$14="Off",'Activity data'!AV75*UDSOEF*NtoN2O*kgtoGg,IF('Net zero activities &amp; levers'!$C$14="On",'Net zero Activity data'!AV75*UDSOEF*NtoN2O*kgtoGg,"ERROR"))</f>
        <v>1.2737381782591577</v>
      </c>
      <c r="AD1145" s="94">
        <f>IF('Net zero activities &amp; levers'!$C$14="Off",'Activity data'!AW75*UDSOEF*NtoN2O*kgtoGg,IF('Net zero activities &amp; levers'!$C$14="On",'Net zero Activity data'!AW75*UDSOEF*NtoN2O*kgtoGg,"ERROR"))</f>
        <v>1.2763918796680953</v>
      </c>
      <c r="AE1145" s="94">
        <f>IF('Net zero activities &amp; levers'!$C$14="Off",'Activity data'!AX75*UDSOEF*NtoN2O*kgtoGg,IF('Net zero activities &amp; levers'!$C$14="On",'Net zero Activity data'!AX75*UDSOEF*NtoN2O*kgtoGg,"ERROR"))</f>
        <v>1.2792612988589727</v>
      </c>
      <c r="AF1145" s="94">
        <f>IF('Net zero activities &amp; levers'!$C$14="Off",'Activity data'!AY75*UDSOEF*NtoN2O*kgtoGg,IF('Net zero activities &amp; levers'!$C$14="On",'Net zero Activity data'!AY75*UDSOEF*NtoN2O*kgtoGg,"ERROR"))</f>
        <v>1.2823355191973718</v>
      </c>
      <c r="AG1145" s="94">
        <f>IF('Net zero activities &amp; levers'!$C$14="Off",'Activity data'!AZ75*UDSOEF*NtoN2O*kgtoGg,IF('Net zero activities &amp; levers'!$C$14="On",'Net zero Activity data'!AZ75*UDSOEF*NtoN2O*kgtoGg,"ERROR"))</f>
        <v>1.2856458123822216</v>
      </c>
      <c r="AH1145" s="94">
        <f>IF('Net zero activities &amp; levers'!$C$14="Off",'Activity data'!BA75*UDSOEF*NtoN2O*kgtoGg,IF('Net zero activities &amp; levers'!$C$14="On",'Net zero Activity data'!BA75*UDSOEF*NtoN2O*kgtoGg,"ERROR"))</f>
        <v>1.2890976387446629</v>
      </c>
      <c r="AI1145" s="94">
        <f>IF('Net zero activities &amp; levers'!$C$14="Off",'Activity data'!BB75*UDSOEF*NtoN2O*kgtoGg,IF('Net zero activities &amp; levers'!$C$14="On",'Net zero Activity data'!BB75*UDSOEF*NtoN2O*kgtoGg,"ERROR"))</f>
        <v>1.2912105412823622</v>
      </c>
      <c r="AJ1145" s="94">
        <f>IF('Net zero activities &amp; levers'!$C$14="Off",'Activity data'!BC75*UDSOEF*NtoN2O*kgtoGg,IF('Net zero activities &amp; levers'!$C$14="On",'Net zero Activity data'!BC75*UDSOEF*NtoN2O*kgtoGg,"ERROR"))</f>
        <v>1.2935178018481084</v>
      </c>
      <c r="AK1145" s="94">
        <f>IF('Net zero activities &amp; levers'!$C$14="Off",'Activity data'!BD75*UDSOEF*NtoN2O*kgtoGg,IF('Net zero activities &amp; levers'!$C$14="On",'Net zero Activity data'!BD75*UDSOEF*NtoN2O*kgtoGg,"ERROR"))</f>
        <v>1.2959335609402649</v>
      </c>
      <c r="AL1145" s="94">
        <f>IF('Net zero activities &amp; levers'!$C$14="Off",'Activity data'!BE75*UDSOEF*NtoN2O*kgtoGg,IF('Net zero activities &amp; levers'!$C$14="On",'Net zero Activity data'!BE75*UDSOEF*NtoN2O*kgtoGg,"ERROR"))</f>
        <v>1.298492031705484</v>
      </c>
      <c r="AM1145" s="94">
        <f>IF('Net zero activities &amp; levers'!$C$14="Off",'Activity data'!BF75*UDSOEF*NtoN2O*kgtoGg,IF('Net zero activities &amp; levers'!$C$14="On",'Net zero Activity data'!BF75*UDSOEF*NtoN2O*kgtoGg,"ERROR"))</f>
        <v>1.3011894093929235</v>
      </c>
      <c r="AN1145" s="94">
        <f>IF('Net zero activities &amp; levers'!$C$14="Off",'Activity data'!BG75*UDSOEF*NtoN2O*kgtoGg,IF('Net zero activities &amp; levers'!$C$14="On",'Net zero Activity data'!BG75*UDSOEF*NtoN2O*kgtoGg,"ERROR"))</f>
        <v>1.3026291291075638</v>
      </c>
      <c r="AO1145" s="94">
        <f>IF('Net zero activities &amp; levers'!$C$14="Off",'Activity data'!BH75*UDSOEF*NtoN2O*kgtoGg,IF('Net zero activities &amp; levers'!$C$14="On",'Net zero Activity data'!BH75*UDSOEF*NtoN2O*kgtoGg,"ERROR"))</f>
        <v>1.304163265313443</v>
      </c>
      <c r="AP1145" s="94">
        <f>IF('Net zero activities &amp; levers'!$C$14="Off",'Activity data'!BI75*UDSOEF*NtoN2O*kgtoGg,IF('Net zero activities &amp; levers'!$C$14="On",'Net zero Activity data'!BI75*UDSOEF*NtoN2O*kgtoGg,"ERROR"))</f>
        <v>1.3058281442622117</v>
      </c>
      <c r="AQ1145" s="94">
        <f>IF('Net zero activities &amp; levers'!$C$14="Off",'Activity data'!BJ75*UDSOEF*NtoN2O*kgtoGg,IF('Net zero activities &amp; levers'!$C$14="On",'Net zero Activity data'!BJ75*UDSOEF*NtoN2O*kgtoGg,"ERROR"))</f>
        <v>1.307621631465953</v>
      </c>
      <c r="AR1145" s="94">
        <f>IF('Net zero activities &amp; levers'!$C$14="Off",'Activity data'!BK75*UDSOEF*NtoN2O*kgtoGg,IF('Net zero activities &amp; levers'!$C$14="On",'Net zero Activity data'!BK75*UDSOEF*NtoN2O*kgtoGg,"ERROR"))</f>
        <v>1.3095419622541242</v>
      </c>
      <c r="AS1145" s="94">
        <f>IF('Net zero activities &amp; levers'!$C$14="Off",'Activity data'!BL75*UDSOEF*NtoN2O*kgtoGg,IF('Net zero activities &amp; levers'!$C$14="On",'Net zero Activity data'!BL75*UDSOEF*NtoN2O*kgtoGg,"ERROR"))</f>
        <v>1.3101513056379845</v>
      </c>
      <c r="AT1145" s="94">
        <f>IF('Net zero activities &amp; levers'!$C$14="Off",'Activity data'!BM75*UDSOEF*NtoN2O*kgtoGg,IF('Net zero activities &amp; levers'!$C$14="On",'Net zero Activity data'!BM75*UDSOEF*NtoN2O*kgtoGg,"ERROR"))</f>
        <v>1.3103831238086305</v>
      </c>
      <c r="AU1145" s="94">
        <f>IF('Net zero activities &amp; levers'!$C$14="Off",'Activity data'!BN75*UDSOEF*NtoN2O*kgtoGg,IF('Net zero activities &amp; levers'!$C$14="On",'Net zero Activity data'!BN75*UDSOEF*NtoN2O*kgtoGg,"ERROR"))</f>
        <v>1.3106380718661095</v>
      </c>
      <c r="AV1145" s="94">
        <f>IF('Net zero activities &amp; levers'!$C$14="Off",'Activity data'!BO75*UDSOEF*NtoN2O*kgtoGg,IF('Net zero activities &amp; levers'!$C$14="On",'Net zero Activity data'!BO75*UDSOEF*NtoN2O*kgtoGg,"ERROR"))</f>
        <v>1.311007456608406</v>
      </c>
      <c r="AW1145" s="94">
        <f>IF('Net zero activities &amp; levers'!$C$14="Off",'Activity data'!BP75*UDSOEF*NtoN2O*kgtoGg,IF('Net zero activities &amp; levers'!$C$14="On",'Net zero Activity data'!BP75*UDSOEF*NtoN2O*kgtoGg,"ERROR"))</f>
        <v>1.3114445124032788</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0.18237965681913762</v>
      </c>
      <c r="T1146" s="94">
        <f>IF('Net zero activities &amp; levers'!$C$14="Off",'Activity data'!AM76*UDSOEF*NtoN2O*kgtoGg,IF('Net zero activities &amp; levers'!$C$14="On",'Net zero Activity data'!AM76*UDSOEF*NtoN2O*kgtoGg,"ERROR"))</f>
        <v>0.18465941344182754</v>
      </c>
      <c r="U1146" s="94">
        <f>IF('Net zero activities &amp; levers'!$C$14="Off",'Activity data'!AN76*UDSOEF*NtoN2O*kgtoGg,IF('Net zero activities &amp; levers'!$C$14="On",'Net zero Activity data'!AN76*UDSOEF*NtoN2O*kgtoGg,"ERROR"))</f>
        <v>0.18574555739497409</v>
      </c>
      <c r="V1146" s="94">
        <f>IF('Net zero activities &amp; levers'!$C$14="Off",'Activity data'!AO76*UDSOEF*NtoN2O*kgtoGg,IF('Net zero activities &amp; levers'!$C$14="On",'Net zero Activity data'!AO76*UDSOEF*NtoN2O*kgtoGg,"ERROR"))</f>
        <v>0.18650574563616654</v>
      </c>
      <c r="W1146" s="94">
        <f>IF('Net zero activities &amp; levers'!$C$14="Off",'Activity data'!AP76*UDSOEF*NtoN2O*kgtoGg,IF('Net zero activities &amp; levers'!$C$14="On",'Net zero Activity data'!AP76*UDSOEF*NtoN2O*kgtoGg,"ERROR"))</f>
        <v>0.18747992207419362</v>
      </c>
      <c r="X1146" s="94">
        <f>IF('Net zero activities &amp; levers'!$C$14="Off",'Activity data'!AQ76*UDSOEF*NtoN2O*kgtoGg,IF('Net zero activities &amp; levers'!$C$14="On",'Net zero Activity data'!AQ76*UDSOEF*NtoN2O*kgtoGg,"ERROR"))</f>
        <v>0.18873342715272604</v>
      </c>
      <c r="Y1146" s="94">
        <f>IF('Net zero activities &amp; levers'!$C$14="Off",'Activity data'!AR76*UDSOEF*NtoN2O*kgtoGg,IF('Net zero activities &amp; levers'!$C$14="On",'Net zero Activity data'!AR76*UDSOEF*NtoN2O*kgtoGg,"ERROR"))</f>
        <v>0.19029518325327599</v>
      </c>
      <c r="Z1146" s="94">
        <f>IF('Net zero activities &amp; levers'!$C$14="Off",'Activity data'!AS76*UDSOEF*NtoN2O*kgtoGg,IF('Net zero activities &amp; levers'!$C$14="On",'Net zero Activity data'!AS76*UDSOEF*NtoN2O*kgtoGg,"ERROR"))</f>
        <v>0.19204574669671481</v>
      </c>
      <c r="AA1146" s="94">
        <f>IF('Net zero activities &amp; levers'!$C$14="Off",'Activity data'!AT76*UDSOEF*NtoN2O*kgtoGg,IF('Net zero activities &amp; levers'!$C$14="On",'Net zero Activity data'!AT76*UDSOEF*NtoN2O*kgtoGg,"ERROR"))</f>
        <v>0.19372448684563412</v>
      </c>
      <c r="AB1146" s="94">
        <f>IF('Net zero activities &amp; levers'!$C$14="Off",'Activity data'!AU76*UDSOEF*NtoN2O*kgtoGg,IF('Net zero activities &amp; levers'!$C$14="On",'Net zero Activity data'!AU76*UDSOEF*NtoN2O*kgtoGg,"ERROR"))</f>
        <v>0.19557701634583011</v>
      </c>
      <c r="AC1146" s="94">
        <f>IF('Net zero activities &amp; levers'!$C$14="Off",'Activity data'!AV76*UDSOEF*NtoN2O*kgtoGg,IF('Net zero activities &amp; levers'!$C$14="On",'Net zero Activity data'!AV76*UDSOEF*NtoN2O*kgtoGg,"ERROR"))</f>
        <v>0.19738098938647575</v>
      </c>
      <c r="AD1146" s="94">
        <f>IF('Net zero activities &amp; levers'!$C$14="Off",'Activity data'!AW76*UDSOEF*NtoN2O*kgtoGg,IF('Net zero activities &amp; levers'!$C$14="On",'Net zero Activity data'!AW76*UDSOEF*NtoN2O*kgtoGg,"ERROR"))</f>
        <v>0.19984051089817545</v>
      </c>
      <c r="AE1146" s="94">
        <f>IF('Net zero activities &amp; levers'!$C$14="Off",'Activity data'!AX76*UDSOEF*NtoN2O*kgtoGg,IF('Net zero activities &amp; levers'!$C$14="On",'Net zero Activity data'!AX76*UDSOEF*NtoN2O*kgtoGg,"ERROR"))</f>
        <v>0.20244993820635537</v>
      </c>
      <c r="AF1146" s="94">
        <f>IF('Net zero activities &amp; levers'!$C$14="Off",'Activity data'!AY76*UDSOEF*NtoN2O*kgtoGg,IF('Net zero activities &amp; levers'!$C$14="On",'Net zero Activity data'!AY76*UDSOEF*NtoN2O*kgtoGg,"ERROR"))</f>
        <v>0.20519013494250241</v>
      </c>
      <c r="AG1146" s="94">
        <f>IF('Net zero activities &amp; levers'!$C$14="Off",'Activity data'!AZ76*UDSOEF*NtoN2O*kgtoGg,IF('Net zero activities &amp; levers'!$C$14="On",'Net zero Activity data'!AZ76*UDSOEF*NtoN2O*kgtoGg,"ERROR"))</f>
        <v>0.20838244537912598</v>
      </c>
      <c r="AH1146" s="94">
        <f>IF('Net zero activities &amp; levers'!$C$14="Off",'Activity data'!BA76*UDSOEF*NtoN2O*kgtoGg,IF('Net zero activities &amp; levers'!$C$14="On",'Net zero Activity data'!BA76*UDSOEF*NtoN2O*kgtoGg,"ERROR"))</f>
        <v>0.21130756767700037</v>
      </c>
      <c r="AI1146" s="94">
        <f>IF('Net zero activities &amp; levers'!$C$14="Off",'Activity data'!BB76*UDSOEF*NtoN2O*kgtoGg,IF('Net zero activities &amp; levers'!$C$14="On",'Net zero Activity data'!BB76*UDSOEF*NtoN2O*kgtoGg,"ERROR"))</f>
        <v>0.21463122031994444</v>
      </c>
      <c r="AJ1146" s="94">
        <f>IF('Net zero activities &amp; levers'!$C$14="Off",'Activity data'!BC76*UDSOEF*NtoN2O*kgtoGg,IF('Net zero activities &amp; levers'!$C$14="On",'Net zero Activity data'!BC76*UDSOEF*NtoN2O*kgtoGg,"ERROR"))</f>
        <v>0.21828300499608402</v>
      </c>
      <c r="AK1146" s="94">
        <f>IF('Net zero activities &amp; levers'!$C$14="Off",'Activity data'!BD76*UDSOEF*NtoN2O*kgtoGg,IF('Net zero activities &amp; levers'!$C$14="On",'Net zero Activity data'!BD76*UDSOEF*NtoN2O*kgtoGg,"ERROR"))</f>
        <v>0.22160992279515479</v>
      </c>
      <c r="AL1146" s="94">
        <f>IF('Net zero activities &amp; levers'!$C$14="Off",'Activity data'!BE76*UDSOEF*NtoN2O*kgtoGg,IF('Net zero activities &amp; levers'!$C$14="On",'Net zero Activity data'!BE76*UDSOEF*NtoN2O*kgtoGg,"ERROR"))</f>
        <v>0.22493806582344569</v>
      </c>
      <c r="AM1146" s="94">
        <f>IF('Net zero activities &amp; levers'!$C$14="Off",'Activity data'!BF76*UDSOEF*NtoN2O*kgtoGg,IF('Net zero activities &amp; levers'!$C$14="On",'Net zero Activity data'!BF76*UDSOEF*NtoN2O*kgtoGg,"ERROR"))</f>
        <v>0.22827856439909208</v>
      </c>
      <c r="AN1146" s="94">
        <f>IF('Net zero activities &amp; levers'!$C$14="Off",'Activity data'!BG76*UDSOEF*NtoN2O*kgtoGg,IF('Net zero activities &amp; levers'!$C$14="On",'Net zero Activity data'!BG76*UDSOEF*NtoN2O*kgtoGg,"ERROR"))</f>
        <v>0.23200098290928767</v>
      </c>
      <c r="AO1146" s="94">
        <f>IF('Net zero activities &amp; levers'!$C$14="Off",'Activity data'!BH76*UDSOEF*NtoN2O*kgtoGg,IF('Net zero activities &amp; levers'!$C$14="On",'Net zero Activity data'!BH76*UDSOEF*NtoN2O*kgtoGg,"ERROR"))</f>
        <v>0.23548850849177477</v>
      </c>
      <c r="AP1146" s="94">
        <f>IF('Net zero activities &amp; levers'!$C$14="Off",'Activity data'!BI76*UDSOEF*NtoN2O*kgtoGg,IF('Net zero activities &amp; levers'!$C$14="On",'Net zero Activity data'!BI76*UDSOEF*NtoN2O*kgtoGg,"ERROR"))</f>
        <v>0.23907316117222818</v>
      </c>
      <c r="AQ1146" s="94">
        <f>IF('Net zero activities &amp; levers'!$C$14="Off",'Activity data'!BJ76*UDSOEF*NtoN2O*kgtoGg,IF('Net zero activities &amp; levers'!$C$14="On",'Net zero Activity data'!BJ76*UDSOEF*NtoN2O*kgtoGg,"ERROR"))</f>
        <v>0.242771330480338</v>
      </c>
      <c r="AR1146" s="94">
        <f>IF('Net zero activities &amp; levers'!$C$14="Off",'Activity data'!BK76*UDSOEF*NtoN2O*kgtoGg,IF('Net zero activities &amp; levers'!$C$14="On",'Net zero Activity data'!BK76*UDSOEF*NtoN2O*kgtoGg,"ERROR"))</f>
        <v>0.24659997472758782</v>
      </c>
      <c r="AS1146" s="94">
        <f>IF('Net zero activities &amp; levers'!$C$14="Off",'Activity data'!BL76*UDSOEF*NtoN2O*kgtoGg,IF('Net zero activities &amp; levers'!$C$14="On",'Net zero Activity data'!BL76*UDSOEF*NtoN2O*kgtoGg,"ERROR"))</f>
        <v>0.25062007093017036</v>
      </c>
      <c r="AT1146" s="94">
        <f>IF('Net zero activities &amp; levers'!$C$14="Off",'Activity data'!BM76*UDSOEF*NtoN2O*kgtoGg,IF('Net zero activities &amp; levers'!$C$14="On",'Net zero Activity data'!BM76*UDSOEF*NtoN2O*kgtoGg,"ERROR"))</f>
        <v>0.25076800359284523</v>
      </c>
      <c r="AU1146" s="94">
        <f>IF('Net zero activities &amp; levers'!$C$14="Off",'Activity data'!BN76*UDSOEF*NtoN2O*kgtoGg,IF('Net zero activities &amp; levers'!$C$14="On",'Net zero Activity data'!BN76*UDSOEF*NtoN2O*kgtoGg,"ERROR"))</f>
        <v>0.25031853911785651</v>
      </c>
      <c r="AV1146" s="94">
        <f>IF('Net zero activities &amp; levers'!$C$14="Off",'Activity data'!BO76*UDSOEF*NtoN2O*kgtoGg,IF('Net zero activities &amp; levers'!$C$14="On",'Net zero Activity data'!BO76*UDSOEF*NtoN2O*kgtoGg,"ERROR"))</f>
        <v>0.25003861639292702</v>
      </c>
      <c r="AW1146" s="94">
        <f>IF('Net zero activities &amp; levers'!$C$14="Off",'Activity data'!BP76*UDSOEF*NtoN2O*kgtoGg,IF('Net zero activities &amp; levers'!$C$14="On",'Net zero Activity data'!BP76*UDSOEF*NtoN2O*kgtoGg,"ERROR"))</f>
        <v>0.24957555276768462</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0.66033099204763357</v>
      </c>
      <c r="U1164" s="94">
        <f>IF('Net zero activities &amp; levers'!$C$14="Off",'Activity data'!AN47*ttokg*FracGASF*MSVolatEF*NtoN2O*kgtoGg,IF('Net zero activities &amp; levers'!$C$14="On",'Net zero Activity data'!AN47*ttokg*FracGASF*MSVolatEF*NtoN2O*kgtoGg,"ERROR"))</f>
        <v>0.66015814291429842</v>
      </c>
      <c r="V1164" s="94">
        <f>IF('Net zero activities &amp; levers'!$C$14="Off",'Activity data'!AO47*ttokg*FracGASF*MSVolatEF*NtoN2O*kgtoGg,IF('Net zero activities &amp; levers'!$C$14="On",'Net zero Activity data'!AO47*ttokg*FracGASF*MSVolatEF*NtoN2O*kgtoGg,"ERROR"))</f>
        <v>0.66004302883480792</v>
      </c>
      <c r="W1164" s="94">
        <f>IF('Net zero activities &amp; levers'!$C$14="Off",'Activity data'!AP47*ttokg*FracGASF*MSVolatEF*NtoN2O*kgtoGg,IF('Net zero activities &amp; levers'!$C$14="On",'Net zero Activity data'!AP47*ttokg*FracGASF*MSVolatEF*NtoN2O*kgtoGg,"ERROR"))</f>
        <v>0.65994333251476955</v>
      </c>
      <c r="X1164" s="94">
        <f>IF('Net zero activities &amp; levers'!$C$14="Off",'Activity data'!AQ47*ttokg*FracGASF*MSVolatEF*NtoN2O*kgtoGg,IF('Net zero activities &amp; levers'!$C$14="On",'Net zero Activity data'!AQ47*ttokg*FracGASF*MSVolatEF*NtoN2O*kgtoGg,"ERROR"))</f>
        <v>0.6598331232465795</v>
      </c>
      <c r="Y1164" s="94">
        <f>IF('Net zero activities &amp; levers'!$C$14="Off",'Activity data'!AR47*ttokg*FracGASF*MSVolatEF*NtoN2O*kgtoGg,IF('Net zero activities &amp; levers'!$C$14="On",'Net zero Activity data'!AR47*ttokg*FracGASF*MSVolatEF*NtoN2O*kgtoGg,"ERROR"))</f>
        <v>0.65970938088638198</v>
      </c>
      <c r="Z1164" s="94">
        <f>IF('Net zero activities &amp; levers'!$C$14="Off",'Activity data'!AS47*ttokg*FracGASF*MSVolatEF*NtoN2O*kgtoGg,IF('Net zero activities &amp; levers'!$C$14="On",'Net zero Activity data'!AS47*ttokg*FracGASF*MSVolatEF*NtoN2O*kgtoGg,"ERROR"))</f>
        <v>0.65958022711116759</v>
      </c>
      <c r="AA1164" s="94">
        <f>IF('Net zero activities &amp; levers'!$C$14="Off",'Activity data'!AT47*ttokg*FracGASF*MSVolatEF*NtoN2O*kgtoGg,IF('Net zero activities &amp; levers'!$C$14="On",'Net zero Activity data'!AT47*ttokg*FracGASF*MSVolatEF*NtoN2O*kgtoGg,"ERROR"))</f>
        <v>0.65944237811394946</v>
      </c>
      <c r="AB1164" s="94">
        <f>IF('Net zero activities &amp; levers'!$C$14="Off",'Activity data'!AU47*ttokg*FracGASF*MSVolatEF*NtoN2O*kgtoGg,IF('Net zero activities &amp; levers'!$C$14="On",'Net zero Activity data'!AU47*ttokg*FracGASF*MSVolatEF*NtoN2O*kgtoGg,"ERROR"))</f>
        <v>0.6593081698605231</v>
      </c>
      <c r="AC1164" s="94">
        <f>IF('Net zero activities &amp; levers'!$C$14="Off",'Activity data'!AV47*ttokg*FracGASF*MSVolatEF*NtoN2O*kgtoGg,IF('Net zero activities &amp; levers'!$C$14="On",'Net zero Activity data'!AV47*ttokg*FracGASF*MSVolatEF*NtoN2O*kgtoGg,"ERROR"))</f>
        <v>0.65916618135661631</v>
      </c>
      <c r="AD1164" s="94">
        <f>IF('Net zero activities &amp; levers'!$C$14="Off",'Activity data'!AW47*ttokg*FracGASF*MSVolatEF*NtoN2O*kgtoGg,IF('Net zero activities &amp; levers'!$C$14="On",'Net zero Activity data'!AW47*ttokg*FracGASF*MSVolatEF*NtoN2O*kgtoGg,"ERROR"))</f>
        <v>0.65902678805818449</v>
      </c>
      <c r="AE1164" s="94">
        <f>IF('Net zero activities &amp; levers'!$C$14="Off",'Activity data'!AX47*ttokg*FracGASF*MSVolatEF*NtoN2O*kgtoGg,IF('Net zero activities &amp; levers'!$C$14="On",'Net zero Activity data'!AX47*ttokg*FracGASF*MSVolatEF*NtoN2O*kgtoGg,"ERROR"))</f>
        <v>0.65886559093377073</v>
      </c>
      <c r="AF1164" s="94">
        <f>IF('Net zero activities &amp; levers'!$C$14="Off",'Activity data'!AY47*ttokg*FracGASF*MSVolatEF*NtoN2O*kgtoGg,IF('Net zero activities &amp; levers'!$C$14="On",'Net zero Activity data'!AY47*ttokg*FracGASF*MSVolatEF*NtoN2O*kgtoGg,"ERROR"))</f>
        <v>0.65869872877506552</v>
      </c>
      <c r="AG1164" s="94">
        <f>IF('Net zero activities &amp; levers'!$C$14="Off",'Activity data'!AZ47*ttokg*FracGASF*MSVolatEF*NtoN2O*kgtoGg,IF('Net zero activities &amp; levers'!$C$14="On",'Net zero Activity data'!AZ47*ttokg*FracGASF*MSVolatEF*NtoN2O*kgtoGg,"ERROR"))</f>
        <v>0.65852727991652549</v>
      </c>
      <c r="AH1164" s="94">
        <f>IF('Net zero activities &amp; levers'!$C$14="Off",'Activity data'!BA47*ttokg*FracGASF*MSVolatEF*NtoN2O*kgtoGg,IF('Net zero activities &amp; levers'!$C$14="On",'Net zero Activity data'!BA47*ttokg*FracGASF*MSVolatEF*NtoN2O*kgtoGg,"ERROR"))</f>
        <v>0.65833751540091701</v>
      </c>
      <c r="AI1164" s="94">
        <f>IF('Net zero activities &amp; levers'!$C$14="Off",'Activity data'!BB47*ttokg*FracGASF*MSVolatEF*NtoN2O*kgtoGg,IF('Net zero activities &amp; levers'!$C$14="On",'Net zero Activity data'!BB47*ttokg*FracGASF*MSVolatEF*NtoN2O*kgtoGg,"ERROR"))</f>
        <v>0.65816098395690403</v>
      </c>
      <c r="AJ1164" s="94">
        <f>IF('Net zero activities &amp; levers'!$C$14="Off",'Activity data'!BC47*ttokg*FracGASF*MSVolatEF*NtoN2O*kgtoGg,IF('Net zero activities &amp; levers'!$C$14="On",'Net zero Activity data'!BC47*ttokg*FracGASF*MSVolatEF*NtoN2O*kgtoGg,"ERROR"))</f>
        <v>0.65797638880913212</v>
      </c>
      <c r="AK1164" s="94">
        <f>IF('Net zero activities &amp; levers'!$C$14="Off",'Activity data'!BD47*ttokg*FracGASF*MSVolatEF*NtoN2O*kgtoGg,IF('Net zero activities &amp; levers'!$C$14="On",'Net zero Activity data'!BD47*ttokg*FracGASF*MSVolatEF*NtoN2O*kgtoGg,"ERROR"))</f>
        <v>0.65778024658613199</v>
      </c>
      <c r="AL1164" s="94">
        <f>IF('Net zero activities &amp; levers'!$C$14="Off",'Activity data'!BE47*ttokg*FracGASF*MSVolatEF*NtoN2O*kgtoGg,IF('Net zero activities &amp; levers'!$C$14="On",'Net zero Activity data'!BE47*ttokg*FracGASF*MSVolatEF*NtoN2O*kgtoGg,"ERROR"))</f>
        <v>0.6575996737161971</v>
      </c>
      <c r="AM1164" s="94">
        <f>IF('Net zero activities &amp; levers'!$C$14="Off",'Activity data'!BF47*ttokg*FracGASF*MSVolatEF*NtoN2O*kgtoGg,IF('Net zero activities &amp; levers'!$C$14="On",'Net zero Activity data'!BF47*ttokg*FracGASF*MSVolatEF*NtoN2O*kgtoGg,"ERROR"))</f>
        <v>0.65742092862125623</v>
      </c>
      <c r="AN1164" s="94">
        <f>IF('Net zero activities &amp; levers'!$C$14="Off",'Activity data'!BG47*ttokg*FracGASF*MSVolatEF*NtoN2O*kgtoGg,IF('Net zero activities &amp; levers'!$C$14="On",'Net zero Activity data'!BG47*ttokg*FracGASF*MSVolatEF*NtoN2O*kgtoGg,"ERROR"))</f>
        <v>0.65724351924445956</v>
      </c>
      <c r="AO1164" s="94">
        <f>IF('Net zero activities &amp; levers'!$C$14="Off",'Activity data'!BH47*ttokg*FracGASF*MSVolatEF*NtoN2O*kgtoGg,IF('Net zero activities &amp; levers'!$C$14="On",'Net zero Activity data'!BH47*ttokg*FracGASF*MSVolatEF*NtoN2O*kgtoGg,"ERROR"))</f>
        <v>0.65705997240052727</v>
      </c>
      <c r="AP1164" s="94">
        <f>IF('Net zero activities &amp; levers'!$C$14="Off",'Activity data'!BI47*ttokg*FracGASF*MSVolatEF*NtoN2O*kgtoGg,IF('Net zero activities &amp; levers'!$C$14="On",'Net zero Activity data'!BI47*ttokg*FracGASF*MSVolatEF*NtoN2O*kgtoGg,"ERROR"))</f>
        <v>0.65688763640687031</v>
      </c>
      <c r="AQ1164" s="94">
        <f>IF('Net zero activities &amp; levers'!$C$14="Off",'Activity data'!BJ47*ttokg*FracGASF*MSVolatEF*NtoN2O*kgtoGg,IF('Net zero activities &amp; levers'!$C$14="On",'Net zero Activity data'!BJ47*ttokg*FracGASF*MSVolatEF*NtoN2O*kgtoGg,"ERROR"))</f>
        <v>0.65671358006629965</v>
      </c>
      <c r="AR1164" s="94">
        <f>IF('Net zero activities &amp; levers'!$C$14="Off",'Activity data'!BK47*ttokg*FracGASF*MSVolatEF*NtoN2O*kgtoGg,IF('Net zero activities &amp; levers'!$C$14="On",'Net zero Activity data'!BK47*ttokg*FracGASF*MSVolatEF*NtoN2O*kgtoGg,"ERROR"))</f>
        <v>0.65653731541106508</v>
      </c>
      <c r="AS1164" s="94">
        <f>IF('Net zero activities &amp; levers'!$C$14="Off",'Activity data'!BL47*ttokg*FracGASF*MSVolatEF*NtoN2O*kgtoGg,IF('Net zero activities &amp; levers'!$C$14="On",'Net zero Activity data'!BL47*ttokg*FracGASF*MSVolatEF*NtoN2O*kgtoGg,"ERROR"))</f>
        <v>0.65635837085441318</v>
      </c>
      <c r="AT1164" s="94">
        <f>IF('Net zero activities &amp; levers'!$C$14="Off",'Activity data'!BM47*ttokg*FracGASF*MSVolatEF*NtoN2O*kgtoGg,IF('Net zero activities &amp; levers'!$C$14="On",'Net zero Activity data'!BM47*ttokg*FracGASF*MSVolatEF*NtoN2O*kgtoGg,"ERROR"))</f>
        <v>0.65618176804877137</v>
      </c>
      <c r="AU1164" s="94">
        <f>IF('Net zero activities &amp; levers'!$C$14="Off",'Activity data'!BN47*ttokg*FracGASF*MSVolatEF*NtoN2O*kgtoGg,IF('Net zero activities &amp; levers'!$C$14="On",'Net zero Activity data'!BN47*ttokg*FracGASF*MSVolatEF*NtoN2O*kgtoGg,"ERROR"))</f>
        <v>0.65614399445608407</v>
      </c>
      <c r="AV1164" s="94">
        <f>IF('Net zero activities &amp; levers'!$C$14="Off",'Activity data'!BO47*ttokg*FracGASF*MSVolatEF*NtoN2O*kgtoGg,IF('Net zero activities &amp; levers'!$C$14="On",'Net zero Activity data'!BO47*ttokg*FracGASF*MSVolatEF*NtoN2O*kgtoGg,"ERROR"))</f>
        <v>0.65612746151081058</v>
      </c>
      <c r="AW1164" s="94">
        <f>IF('Net zero activities &amp; levers'!$C$14="Off",'Activity data'!BP47*ttokg*FracGASF*MSVolatEF*NtoN2O*kgtoGg,IF('Net zero activities &amp; levers'!$C$14="On",'Net zero Activity data'!BP47*ttokg*FracGASF*MSVolatEF*NtoN2O*kgtoGg,"ERROR"))</f>
        <v>0.65610489958991924</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8.716369095028766E-3</v>
      </c>
      <c r="U1165" s="94">
        <f>IF('Net zero activities &amp; levers'!$C$14="Off",'Activity data'!AN48*ttokg*FracGASM*MSVolatEF*NtoN2O*kgtoGg,IF('Net zero activities &amp; levers'!$C$14="On",'Net zero Activity data'!AN48*ttokg*FracGASM*MSVolatEF*NtoN2O*kgtoGg,"ERROR"))</f>
        <v>8.7140874864687409E-3</v>
      </c>
      <c r="V1165" s="94">
        <f>IF('Net zero activities &amp; levers'!$C$14="Off",'Activity data'!AO48*ttokg*FracGASM*MSVolatEF*NtoN2O*kgtoGg,IF('Net zero activities &amp; levers'!$C$14="On",'Net zero Activity data'!AO48*ttokg*FracGASM*MSVolatEF*NtoN2O*kgtoGg,"ERROR"))</f>
        <v>8.7125679806194633E-3</v>
      </c>
      <c r="W1165" s="94">
        <f>IF('Net zero activities &amp; levers'!$C$14="Off",'Activity data'!AP48*ttokg*FracGASM*MSVolatEF*NtoN2O*kgtoGg,IF('Net zero activities &amp; levers'!$C$14="On",'Net zero Activity data'!AP48*ttokg*FracGASM*MSVolatEF*NtoN2O*kgtoGg,"ERROR"))</f>
        <v>8.71125198919496E-3</v>
      </c>
      <c r="X1165" s="94">
        <f>IF('Net zero activities &amp; levers'!$C$14="Off",'Activity data'!AQ48*ttokg*FracGASM*MSVolatEF*NtoN2O*kgtoGg,IF('Net zero activities &amp; levers'!$C$14="On",'Net zero Activity data'!AQ48*ttokg*FracGASM*MSVolatEF*NtoN2O*kgtoGg,"ERROR"))</f>
        <v>8.7097972268548509E-3</v>
      </c>
      <c r="Y1165" s="94">
        <f>IF('Net zero activities &amp; levers'!$C$14="Off",'Activity data'!AR48*ttokg*FracGASM*MSVolatEF*NtoN2O*kgtoGg,IF('Net zero activities &amp; levers'!$C$14="On",'Net zero Activity data'!AR48*ttokg*FracGASM*MSVolatEF*NtoN2O*kgtoGg,"ERROR"))</f>
        <v>8.7081638277002413E-3</v>
      </c>
      <c r="Z1165" s="94">
        <f>IF('Net zero activities &amp; levers'!$C$14="Off",'Activity data'!AS48*ttokg*FracGASM*MSVolatEF*NtoN2O*kgtoGg,IF('Net zero activities &amp; levers'!$C$14="On",'Net zero Activity data'!AS48*ttokg*FracGASM*MSVolatEF*NtoN2O*kgtoGg,"ERROR"))</f>
        <v>8.7064589978674157E-3</v>
      </c>
      <c r="AA1165" s="94">
        <f>IF('Net zero activities &amp; levers'!$C$14="Off",'Activity data'!AT48*ttokg*FracGASM*MSVolatEF*NtoN2O*kgtoGg,IF('Net zero activities &amp; levers'!$C$14="On",'Net zero Activity data'!AT48*ttokg*FracGASM*MSVolatEF*NtoN2O*kgtoGg,"ERROR"))</f>
        <v>8.7046393911041336E-3</v>
      </c>
      <c r="AB1165" s="94">
        <f>IF('Net zero activities &amp; levers'!$C$14="Off",'Activity data'!AU48*ttokg*FracGASM*MSVolatEF*NtoN2O*kgtoGg,IF('Net zero activities &amp; levers'!$C$14="On",'Net zero Activity data'!AU48*ttokg*FracGASM*MSVolatEF*NtoN2O*kgtoGg,"ERROR"))</f>
        <v>8.7028678421589047E-3</v>
      </c>
      <c r="AC1165" s="94">
        <f>IF('Net zero activities &amp; levers'!$C$14="Off",'Activity data'!AV48*ttokg*FracGASM*MSVolatEF*NtoN2O*kgtoGg,IF('Net zero activities &amp; levers'!$C$14="On",'Net zero Activity data'!AV48*ttokg*FracGASM*MSVolatEF*NtoN2O*kgtoGg,"ERROR"))</f>
        <v>8.7009935939073389E-3</v>
      </c>
      <c r="AD1165" s="94">
        <f>IF('Net zero activities &amp; levers'!$C$14="Off",'Activity data'!AW48*ttokg*FracGASM*MSVolatEF*NtoN2O*kgtoGg,IF('Net zero activities &amp; levers'!$C$14="On",'Net zero Activity data'!AW48*ttokg*FracGASM*MSVolatEF*NtoN2O*kgtoGg,"ERROR"))</f>
        <v>8.6991536023680385E-3</v>
      </c>
      <c r="AE1165" s="94">
        <f>IF('Net zero activities &amp; levers'!$C$14="Off",'Activity data'!AX48*ttokg*FracGASM*MSVolatEF*NtoN2O*kgtoGg,IF('Net zero activities &amp; levers'!$C$14="On",'Net zero Activity data'!AX48*ttokg*FracGASM*MSVolatEF*NtoN2O*kgtoGg,"ERROR"))</f>
        <v>8.697025800325775E-3</v>
      </c>
      <c r="AF1165" s="94">
        <f>IF('Net zero activities &amp; levers'!$C$14="Off",'Activity data'!AY48*ttokg*FracGASM*MSVolatEF*NtoN2O*kgtoGg,IF('Net zero activities &amp; levers'!$C$14="On",'Net zero Activity data'!AY48*ttokg*FracGASM*MSVolatEF*NtoN2O*kgtoGg,"ERROR"))</f>
        <v>8.6948232198308644E-3</v>
      </c>
      <c r="AG1165" s="94">
        <f>IF('Net zero activities &amp; levers'!$C$14="Off",'Activity data'!AZ48*ttokg*FracGASM*MSVolatEF*NtoN2O*kgtoGg,IF('Net zero activities &amp; levers'!$C$14="On",'Net zero Activity data'!AZ48*ttokg*FracGASM*MSVolatEF*NtoN2O*kgtoGg,"ERROR"))</f>
        <v>8.6925600948981347E-3</v>
      </c>
      <c r="AH1165" s="94">
        <f>IF('Net zero activities &amp; levers'!$C$14="Off",'Activity data'!BA48*ttokg*FracGASM*MSVolatEF*NtoN2O*kgtoGg,IF('Net zero activities &amp; levers'!$C$14="On",'Net zero Activity data'!BA48*ttokg*FracGASM*MSVolatEF*NtoN2O*kgtoGg,"ERROR"))</f>
        <v>8.6900552032921075E-3</v>
      </c>
      <c r="AI1165" s="94">
        <f>IF('Net zero activities &amp; levers'!$C$14="Off",'Activity data'!BB48*ttokg*FracGASM*MSVolatEF*NtoN2O*kgtoGg,IF('Net zero activities &amp; levers'!$C$14="On",'Net zero Activity data'!BB48*ttokg*FracGASM*MSVolatEF*NtoN2O*kgtoGg,"ERROR"))</f>
        <v>8.6877249882311349E-3</v>
      </c>
      <c r="AJ1165" s="94">
        <f>IF('Net zero activities &amp; levers'!$C$14="Off",'Activity data'!BC48*ttokg*FracGASM*MSVolatEF*NtoN2O*kgtoGg,IF('Net zero activities &amp; levers'!$C$14="On",'Net zero Activity data'!BC48*ttokg*FracGASM*MSVolatEF*NtoN2O*kgtoGg,"ERROR"))</f>
        <v>8.6852883322805479E-3</v>
      </c>
      <c r="AK1165" s="94">
        <f>IF('Net zero activities &amp; levers'!$C$14="Off",'Activity data'!BD48*ttokg*FracGASM*MSVolatEF*NtoN2O*kgtoGg,IF('Net zero activities &amp; levers'!$C$14="On",'Net zero Activity data'!BD48*ttokg*FracGASM*MSVolatEF*NtoN2O*kgtoGg,"ERROR"))</f>
        <v>8.6826992549369417E-3</v>
      </c>
      <c r="AL1165" s="94">
        <f>IF('Net zero activities &amp; levers'!$C$14="Off",'Activity data'!BE48*ttokg*FracGASM*MSVolatEF*NtoN2O*kgtoGg,IF('Net zero activities &amp; levers'!$C$14="On",'Net zero Activity data'!BE48*ttokg*FracGASM*MSVolatEF*NtoN2O*kgtoGg,"ERROR"))</f>
        <v>8.6803156930538028E-3</v>
      </c>
      <c r="AM1165" s="94">
        <f>IF('Net zero activities &amp; levers'!$C$14="Off",'Activity data'!BF48*ttokg*FracGASM*MSVolatEF*NtoN2O*kgtoGg,IF('Net zero activities &amp; levers'!$C$14="On",'Net zero Activity data'!BF48*ttokg*FracGASM*MSVolatEF*NtoN2O*kgtoGg,"ERROR"))</f>
        <v>8.6779562578005835E-3</v>
      </c>
      <c r="AN1165" s="94">
        <f>IF('Net zero activities &amp; levers'!$C$14="Off",'Activity data'!BG48*ttokg*FracGASM*MSVolatEF*NtoN2O*kgtoGg,IF('Net zero activities &amp; levers'!$C$14="On",'Net zero Activity data'!BG48*ttokg*FracGASM*MSVolatEF*NtoN2O*kgtoGg,"ERROR"))</f>
        <v>8.6756144540268663E-3</v>
      </c>
      <c r="AO1165" s="94">
        <f>IF('Net zero activities &amp; levers'!$C$14="Off",'Activity data'!BH48*ttokg*FracGASM*MSVolatEF*NtoN2O*kgtoGg,IF('Net zero activities &amp; levers'!$C$14="On",'Net zero Activity data'!BH48*ttokg*FracGASM*MSVolatEF*NtoN2O*kgtoGg,"ERROR"))</f>
        <v>8.6731916356869616E-3</v>
      </c>
      <c r="AP1165" s="94">
        <f>IF('Net zero activities &amp; levers'!$C$14="Off",'Activity data'!BI48*ttokg*FracGASM*MSVolatEF*NtoN2O*kgtoGg,IF('Net zero activities &amp; levers'!$C$14="On",'Net zero Activity data'!BI48*ttokg*FracGASM*MSVolatEF*NtoN2O*kgtoGg,"ERROR"))</f>
        <v>8.6709168005706886E-3</v>
      </c>
      <c r="AQ1165" s="94">
        <f>IF('Net zero activities &amp; levers'!$C$14="Off",'Activity data'!BJ48*ttokg*FracGASM*MSVolatEF*NtoN2O*kgtoGg,IF('Net zero activities &amp; levers'!$C$14="On",'Net zero Activity data'!BJ48*ttokg*FracGASM*MSVolatEF*NtoN2O*kgtoGg,"ERROR"))</f>
        <v>8.6686192568751572E-3</v>
      </c>
      <c r="AR1165" s="94">
        <f>IF('Net zero activities &amp; levers'!$C$14="Off",'Activity data'!BK48*ttokg*FracGASM*MSVolatEF*NtoN2O*kgtoGg,IF('Net zero activities &amp; levers'!$C$14="On",'Net zero Activity data'!BK48*ttokg*FracGASM*MSVolatEF*NtoN2O*kgtoGg,"ERROR"))</f>
        <v>8.6662925634260583E-3</v>
      </c>
      <c r="AS1165" s="94">
        <f>IF('Net zero activities &amp; levers'!$C$14="Off",'Activity data'!BL48*ttokg*FracGASM*MSVolatEF*NtoN2O*kgtoGg,IF('Net zero activities &amp; levers'!$C$14="On",'Net zero Activity data'!BL48*ttokg*FracGASM*MSVolatEF*NtoN2O*kgtoGg,"ERROR"))</f>
        <v>8.6639304952782579E-3</v>
      </c>
      <c r="AT1165" s="94">
        <f>IF('Net zero activities &amp; levers'!$C$14="Off",'Activity data'!BM48*ttokg*FracGASM*MSVolatEF*NtoN2O*kgtoGg,IF('Net zero activities &amp; levers'!$C$14="On",'Net zero Activity data'!BM48*ttokg*FracGASM*MSVolatEF*NtoN2O*kgtoGg,"ERROR"))</f>
        <v>8.6615993382437827E-3</v>
      </c>
      <c r="AU1165" s="94">
        <f>IF('Net zero activities &amp; levers'!$C$14="Off",'Activity data'!BN48*ttokg*FracGASM*MSVolatEF*NtoN2O*kgtoGg,IF('Net zero activities &amp; levers'!$C$14="On",'Net zero Activity data'!BN48*ttokg*FracGASM*MSVolatEF*NtoN2O*kgtoGg,"ERROR"))</f>
        <v>8.6611007268203102E-3</v>
      </c>
      <c r="AV1165" s="94">
        <f>IF('Net zero activities &amp; levers'!$C$14="Off",'Activity data'!BO48*ttokg*FracGASM*MSVolatEF*NtoN2O*kgtoGg,IF('Net zero activities &amp; levers'!$C$14="On",'Net zero Activity data'!BO48*ttokg*FracGASM*MSVolatEF*NtoN2O*kgtoGg,"ERROR"))</f>
        <v>8.6608824919427018E-3</v>
      </c>
      <c r="AW1165" s="94">
        <f>IF('Net zero activities &amp; levers'!$C$14="Off",'Activity data'!BP48*ttokg*FracGASM*MSVolatEF*NtoN2O*kgtoGg,IF('Net zero activities &amp; levers'!$C$14="On",'Net zero Activity data'!BP48*ttokg*FracGASM*MSVolatEF*NtoN2O*kgtoGg,"ERROR"))</f>
        <v>8.6605846745869321E-3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1.0697375599739958</v>
      </c>
      <c r="T1166" s="94">
        <f>IF('Net zero activities &amp; levers'!$C$14="Off",SUM('Activity data'!AM50:AM65)*FracGASM*MSVolatEF*NtoN2O*kgtoGg,IF('Net zero activities &amp; levers'!$C$14="On",SUM('Net zero Activity data'!AM50:AM65)*FracGASM*MSVolatEF*NtoN2O*kgtoGg,"ERROR"))</f>
        <v>1.0902746861236994</v>
      </c>
      <c r="U1166" s="94">
        <f>IF('Net zero activities &amp; levers'!$C$14="Off",SUM('Activity data'!AN50:AN65)*FracGASM*MSVolatEF*NtoN2O*kgtoGg,IF('Net zero activities &amp; levers'!$C$14="On",SUM('Net zero Activity data'!AN50:AN65)*FracGASM*MSVolatEF*NtoN2O*kgtoGg,"ERROR"))</f>
        <v>1.0993610376049749</v>
      </c>
      <c r="V1166" s="94">
        <f>IF('Net zero activities &amp; levers'!$C$14="Off",SUM('Activity data'!AO50:AO65)*FracGASM*MSVolatEF*NtoN2O*kgtoGg,IF('Net zero activities &amp; levers'!$C$14="On",SUM('Net zero Activity data'!AO50:AO65)*FracGASM*MSVolatEF*NtoN2O*kgtoGg,"ERROR"))</f>
        <v>1.1055317488808671</v>
      </c>
      <c r="W1166" s="94">
        <f>IF('Net zero activities &amp; levers'!$C$14="Off",SUM('Activity data'!AP50:AP65)*FracGASM*MSVolatEF*NtoN2O*kgtoGg,IF('Net zero activities &amp; levers'!$C$14="On",SUM('Net zero Activity data'!AP50:AP65)*FracGASM*MSVolatEF*NtoN2O*kgtoGg,"ERROR"))</f>
        <v>1.114042783533054</v>
      </c>
      <c r="X1166" s="94">
        <f>IF('Net zero activities &amp; levers'!$C$14="Off",SUM('Activity data'!AQ50:AQ65)*FracGASM*MSVolatEF*NtoN2O*kgtoGg,IF('Net zero activities &amp; levers'!$C$14="On",SUM('Net zero Activity data'!AQ50:AQ65)*FracGASM*MSVolatEF*NtoN2O*kgtoGg,"ERROR"))</f>
        <v>1.1255019608985373</v>
      </c>
      <c r="Y1166" s="94">
        <f>IF('Net zero activities &amp; levers'!$C$14="Off",SUM('Activity data'!AR50:AR65)*FracGASM*MSVolatEF*NtoN2O*kgtoGg,IF('Net zero activities &amp; levers'!$C$14="On",SUM('Net zero Activity data'!AR50:AR65)*FracGASM*MSVolatEF*NtoN2O*kgtoGg,"ERROR"))</f>
        <v>1.1383094321884937</v>
      </c>
      <c r="Z1166" s="94">
        <f>IF('Net zero activities &amp; levers'!$C$14="Off",SUM('Activity data'!AS50:AS65)*FracGASM*MSVolatEF*NtoN2O*kgtoGg,IF('Net zero activities &amp; levers'!$C$14="On",SUM('Net zero Activity data'!AS50:AS65)*FracGASM*MSVolatEF*NtoN2O*kgtoGg,"ERROR"))</f>
        <v>1.1530954706169447</v>
      </c>
      <c r="AA1166" s="94">
        <f>IF('Net zero activities &amp; levers'!$C$14="Off",SUM('Activity data'!AT50:AT65)*FracGASM*MSVolatEF*NtoN2O*kgtoGg,IF('Net zero activities &amp; levers'!$C$14="On",SUM('Net zero Activity data'!AT50:AT65)*FracGASM*MSVolatEF*NtoN2O*kgtoGg,"ERROR"))</f>
        <v>1.1673335790255206</v>
      </c>
      <c r="AB1166" s="94">
        <f>IF('Net zero activities &amp; levers'!$C$14="Off",SUM('Activity data'!AU50:AU65)*FracGASM*MSVolatEF*NtoN2O*kgtoGg,IF('Net zero activities &amp; levers'!$C$14="On",SUM('Net zero Activity data'!AU50:AU65)*FracGASM*MSVolatEF*NtoN2O*kgtoGg,"ERROR"))</f>
        <v>1.1833804240663248</v>
      </c>
      <c r="AC1166" s="94">
        <f>IF('Net zero activities &amp; levers'!$C$14="Off",SUM('Activity data'!AV50:AV65)*FracGASM*MSVolatEF*NtoN2O*kgtoGg,IF('Net zero activities &amp; levers'!$C$14="On",SUM('Net zero Activity data'!AV50:AV65)*FracGASM*MSVolatEF*NtoN2O*kgtoGg,"ERROR"))</f>
        <v>1.199093655931013</v>
      </c>
      <c r="AD1166" s="94">
        <f>IF('Net zero activities &amp; levers'!$C$14="Off",SUM('Activity data'!AW50:AW65)*FracGASM*MSVolatEF*NtoN2O*kgtoGg,IF('Net zero activities &amp; levers'!$C$14="On",SUM('Net zero Activity data'!AW50:AW65)*FracGASM*MSVolatEF*NtoN2O*kgtoGg,"ERROR"))</f>
        <v>1.2154336714808203</v>
      </c>
      <c r="AE1166" s="94">
        <f>IF('Net zero activities &amp; levers'!$C$14="Off",SUM('Activity data'!AX50:AX65)*FracGASM*MSVolatEF*NtoN2O*kgtoGg,IF('Net zero activities &amp; levers'!$C$14="On",SUM('Net zero Activity data'!AX50:AX65)*FracGASM*MSVolatEF*NtoN2O*kgtoGg,"ERROR"))</f>
        <v>1.2330657939167029</v>
      </c>
      <c r="AF1166" s="94">
        <f>IF('Net zero activities &amp; levers'!$C$14="Off",SUM('Activity data'!AY50:AY65)*FracGASM*MSVolatEF*NtoN2O*kgtoGg,IF('Net zero activities &amp; levers'!$C$14="On",SUM('Net zero Activity data'!AY50:AY65)*FracGASM*MSVolatEF*NtoN2O*kgtoGg,"ERROR"))</f>
        <v>1.2517808839126041</v>
      </c>
      <c r="AG1166" s="94">
        <f>IF('Net zero activities &amp; levers'!$C$14="Off",SUM('Activity data'!AZ50:AZ65)*FracGASM*MSVolatEF*NtoN2O*kgtoGg,IF('Net zero activities &amp; levers'!$C$14="On",SUM('Net zero Activity data'!AZ50:AZ65)*FracGASM*MSVolatEF*NtoN2O*kgtoGg,"ERROR"))</f>
        <v>1.2745400949615155</v>
      </c>
      <c r="AH1166" s="94">
        <f>IF('Net zero activities &amp; levers'!$C$14="Off",SUM('Activity data'!BA50:BA65)*FracGASM*MSVolatEF*NtoN2O*kgtoGg,IF('Net zero activities &amp; levers'!$C$14="On",SUM('Net zero Activity data'!BA50:BA65)*FracGASM*MSVolatEF*NtoN2O*kgtoGg,"ERROR"))</f>
        <v>1.2946207977670678</v>
      </c>
      <c r="AI1166" s="94">
        <f>IF('Net zero activities &amp; levers'!$C$14="Off",SUM('Activity data'!BB50:BB65)*FracGASM*MSVolatEF*NtoN2O*kgtoGg,IF('Net zero activities &amp; levers'!$C$14="On",SUM('Net zero Activity data'!BB50:BB65)*FracGASM*MSVolatEF*NtoN2O*kgtoGg,"ERROR"))</f>
        <v>1.3166200838524398</v>
      </c>
      <c r="AJ1166" s="94">
        <f>IF('Net zero activities &amp; levers'!$C$14="Off",SUM('Activity data'!BC50:BC65)*FracGASM*MSVolatEF*NtoN2O*kgtoGg,IF('Net zero activities &amp; levers'!$C$14="On",SUM('Net zero Activity data'!BC50:BC65)*FracGASM*MSVolatEF*NtoN2O*kgtoGg,"ERROR"))</f>
        <v>1.3413254138497963</v>
      </c>
      <c r="AK1166" s="94">
        <f>IF('Net zero activities &amp; levers'!$C$14="Off",SUM('Activity data'!BD50:BD65)*FracGASM*MSVolatEF*NtoN2O*kgtoGg,IF('Net zero activities &amp; levers'!$C$14="On",SUM('Net zero Activity data'!BD50:BD65)*FracGASM*MSVolatEF*NtoN2O*kgtoGg,"ERROR"))</f>
        <v>1.3627867701321592</v>
      </c>
      <c r="AL1166" s="94">
        <f>IF('Net zero activities &amp; levers'!$C$14="Off",SUM('Activity data'!BE50:BE65)*FracGASM*MSVolatEF*NtoN2O*kgtoGg,IF('Net zero activities &amp; levers'!$C$14="On",SUM('Net zero Activity data'!BE50:BE65)*FracGASM*MSVolatEF*NtoN2O*kgtoGg,"ERROR"))</f>
        <v>1.3839933632562493</v>
      </c>
      <c r="AM1166" s="94">
        <f>IF('Net zero activities &amp; levers'!$C$14="Off",SUM('Activity data'!BF50:BF65)*FracGASM*MSVolatEF*NtoN2O*kgtoGg,IF('Net zero activities &amp; levers'!$C$14="On",SUM('Net zero Activity data'!BF50:BF65)*FracGASM*MSVolatEF*NtoN2O*kgtoGg,"ERROR"))</f>
        <v>1.4050476650877615</v>
      </c>
      <c r="AN1166" s="94">
        <f>IF('Net zero activities &amp; levers'!$C$14="Off",SUM('Activity data'!BG50:BG65)*FracGASM*MSVolatEF*NtoN2O*kgtoGg,IF('Net zero activities &amp; levers'!$C$14="On",SUM('Net zero Activity data'!BG50:BG65)*FracGASM*MSVolatEF*NtoN2O*kgtoGg,"ERROR"))</f>
        <v>1.430308011119523</v>
      </c>
      <c r="AO1166" s="94">
        <f>IF('Net zero activities &amp; levers'!$C$14="Off",SUM('Activity data'!BH50:BH65)*FracGASM*MSVolatEF*NtoN2O*kgtoGg,IF('Net zero activities &amp; levers'!$C$14="On",SUM('Net zero Activity data'!BH50:BH65)*FracGASM*MSVolatEF*NtoN2O*kgtoGg,"ERROR"))</f>
        <v>1.4532752046805777</v>
      </c>
      <c r="AP1166" s="94">
        <f>IF('Net zero activities &amp; levers'!$C$14="Off",SUM('Activity data'!BI50:BI65)*FracGASM*MSVolatEF*NtoN2O*kgtoGg,IF('Net zero activities &amp; levers'!$C$14="On",SUM('Net zero Activity data'!BI50:BI65)*FracGASM*MSVolatEF*NtoN2O*kgtoGg,"ERROR"))</f>
        <v>1.4768848910932086</v>
      </c>
      <c r="AQ1166" s="94">
        <f>IF('Net zero activities &amp; levers'!$C$14="Off",SUM('Activity data'!BJ50:BJ65)*FracGASM*MSVolatEF*NtoN2O*kgtoGg,IF('Net zero activities &amp; levers'!$C$14="On",SUM('Net zero Activity data'!BJ50:BJ65)*FracGASM*MSVolatEF*NtoN2O*kgtoGg,"ERROR"))</f>
        <v>1.501267584025247</v>
      </c>
      <c r="AR1166" s="94">
        <f>IF('Net zero activities &amp; levers'!$C$14="Off",SUM('Activity data'!BK50:BK65)*FracGASM*MSVolatEF*NtoN2O*kgtoGg,IF('Net zero activities &amp; levers'!$C$14="On",SUM('Net zero Activity data'!BK50:BK65)*FracGASM*MSVolatEF*NtoN2O*kgtoGg,"ERROR"))</f>
        <v>1.5265557034118331</v>
      </c>
      <c r="AS1166" s="94">
        <f>IF('Net zero activities &amp; levers'!$C$14="Off",SUM('Activity data'!BL50:BL65)*FracGASM*MSVolatEF*NtoN2O*kgtoGg,IF('Net zero activities &amp; levers'!$C$14="On",SUM('Net zero Activity data'!BL50:BL65)*FracGASM*MSVolatEF*NtoN2O*kgtoGg,"ERROR"))</f>
        <v>1.5515803198931286</v>
      </c>
      <c r="AT1166" s="94">
        <f>IF('Net zero activities &amp; levers'!$C$14="Off",SUM('Activity data'!BM50:BM65)*FracGASM*MSVolatEF*NtoN2O*kgtoGg,IF('Net zero activities &amp; levers'!$C$14="On",SUM('Net zero Activity data'!BM50:BM65)*FracGASM*MSVolatEF*NtoN2O*kgtoGg,"ERROR"))</f>
        <v>1.5434619285661819</v>
      </c>
      <c r="AU1166" s="94">
        <f>IF('Net zero activities &amp; levers'!$C$14="Off",SUM('Activity data'!BN50:BN65)*FracGASM*MSVolatEF*NtoN2O*kgtoGg,IF('Net zero activities &amp; levers'!$C$14="On",SUM('Net zero Activity data'!BN50:BN65)*FracGASM*MSVolatEF*NtoN2O*kgtoGg,"ERROR"))</f>
        <v>1.5304743474299325</v>
      </c>
      <c r="AV1166" s="94">
        <f>IF('Net zero activities &amp; levers'!$C$14="Off",SUM('Activity data'!BO50:BO65)*FracGASM*MSVolatEF*NtoN2O*kgtoGg,IF('Net zero activities &amp; levers'!$C$14="On",SUM('Net zero Activity data'!BO50:BO65)*FracGASM*MSVolatEF*NtoN2O*kgtoGg,"ERROR"))</f>
        <v>1.5191308401808876</v>
      </c>
      <c r="AW1166" s="94">
        <f>IF('Net zero activities &amp; levers'!$C$14="Off",SUM('Activity data'!BP50:BP65)*FracGASM*MSVolatEF*NtoN2O*kgtoGg,IF('Net zero activities &amp; levers'!$C$14="On",SUM('Net zero Activity data'!BP50:BP65)*FracGASM*MSVolatEF*NtoN2O*kgtoGg,"ERROR"))</f>
        <v>1.5064636065992889</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3.9455372541989715</v>
      </c>
      <c r="T1167" s="94">
        <f>IF('Net zero activities &amp; levers'!$C$14="Off",SUM('Activity data'!AM66:AM81)*FracGASM*MSVolatEF*NtoN2O*kgtoGg,IF('Net zero activities &amp; levers'!$C$14="On",SUM('Net zero Activity data'!AM66:AM81)*FracGASM*MSVolatEF*NtoN2O*kgtoGg,"ERROR"))</f>
        <v>3.983537794955585</v>
      </c>
      <c r="U1167" s="94">
        <f>IF('Net zero activities &amp; levers'!$C$14="Off",SUM('Activity data'!AN66:AN81)*FracGASM*MSVolatEF*NtoN2O*kgtoGg,IF('Net zero activities &amp; levers'!$C$14="On",SUM('Net zero Activity data'!AN66:AN81)*FracGASM*MSVolatEF*NtoN2O*kgtoGg,"ERROR"))</f>
        <v>3.9954682915040767</v>
      </c>
      <c r="V1167" s="94">
        <f>IF('Net zero activities &amp; levers'!$C$14="Off",SUM('Activity data'!AO66:AO81)*FracGASM*MSVolatEF*NtoN2O*kgtoGg,IF('Net zero activities &amp; levers'!$C$14="On",SUM('Net zero Activity data'!AO66:AO81)*FracGASM*MSVolatEF*NtoN2O*kgtoGg,"ERROR"))</f>
        <v>4.000971526521468</v>
      </c>
      <c r="W1167" s="94">
        <f>IF('Net zero activities &amp; levers'!$C$14="Off",SUM('Activity data'!AP66:AP81)*FracGASM*MSVolatEF*NtoN2O*kgtoGg,IF('Net zero activities &amp; levers'!$C$14="On",SUM('Net zero Activity data'!AP66:AP81)*FracGASM*MSVolatEF*NtoN2O*kgtoGg,"ERROR"))</f>
        <v>4.0118965060674787</v>
      </c>
      <c r="X1167" s="94">
        <f>IF('Net zero activities &amp; levers'!$C$14="Off",SUM('Activity data'!AQ66:AQ81)*FracGASM*MSVolatEF*NtoN2O*kgtoGg,IF('Net zero activities &amp; levers'!$C$14="On",SUM('Net zero Activity data'!AQ66:AQ81)*FracGASM*MSVolatEF*NtoN2O*kgtoGg,"ERROR"))</f>
        <v>4.0294776869881064</v>
      </c>
      <c r="Y1167" s="94">
        <f>IF('Net zero activities &amp; levers'!$C$14="Off",SUM('Activity data'!AR66:AR81)*FracGASM*MSVolatEF*NtoN2O*kgtoGg,IF('Net zero activities &amp; levers'!$C$14="On",SUM('Net zero Activity data'!AR66:AR81)*FracGASM*MSVolatEF*NtoN2O*kgtoGg,"ERROR"))</f>
        <v>4.0479172602769937</v>
      </c>
      <c r="Z1167" s="94">
        <f>IF('Net zero activities &amp; levers'!$C$14="Off",SUM('Activity data'!AS66:AS81)*FracGASM*MSVolatEF*NtoN2O*kgtoGg,IF('Net zero activities &amp; levers'!$C$14="On",SUM('Net zero Activity data'!AS66:AS81)*FracGASM*MSVolatEF*NtoN2O*kgtoGg,"ERROR"))</f>
        <v>4.070633923298562</v>
      </c>
      <c r="AA1167" s="94">
        <f>IF('Net zero activities &amp; levers'!$C$14="Off",SUM('Activity data'!AT66:AT81)*FracGASM*MSVolatEF*NtoN2O*kgtoGg,IF('Net zero activities &amp; levers'!$C$14="On",SUM('Net zero Activity data'!AT66:AT81)*FracGASM*MSVolatEF*NtoN2O*kgtoGg,"ERROR"))</f>
        <v>4.092015931071999</v>
      </c>
      <c r="AB1167" s="94">
        <f>IF('Net zero activities &amp; levers'!$C$14="Off",SUM('Activity data'!AU66:AU81)*FracGASM*MSVolatEF*NtoN2O*kgtoGg,IF('Net zero activities &amp; levers'!$C$14="On",SUM('Net zero Activity data'!AU66:AU81)*FracGASM*MSVolatEF*NtoN2O*kgtoGg,"ERROR"))</f>
        <v>4.1171819635966012</v>
      </c>
      <c r="AC1167" s="94">
        <f>IF('Net zero activities &amp; levers'!$C$14="Off",SUM('Activity data'!AV66:AV81)*FracGASM*MSVolatEF*NtoN2O*kgtoGg,IF('Net zero activities &amp; levers'!$C$14="On",SUM('Net zero Activity data'!AV66:AV81)*FracGASM*MSVolatEF*NtoN2O*kgtoGg,"ERROR"))</f>
        <v>4.1414260555186848</v>
      </c>
      <c r="AD1167" s="94">
        <f>IF('Net zero activities &amp; levers'!$C$14="Off",SUM('Activity data'!AW66:AW81)*FracGASM*MSVolatEF*NtoN2O*kgtoGg,IF('Net zero activities &amp; levers'!$C$14="On",SUM('Net zero Activity data'!AW66:AW81)*FracGASM*MSVolatEF*NtoN2O*kgtoGg,"ERROR"))</f>
        <v>4.1558135793554394</v>
      </c>
      <c r="AE1167" s="94">
        <f>IF('Net zero activities &amp; levers'!$C$14="Off",SUM('Activity data'!AX66:AX81)*FracGASM*MSVolatEF*NtoN2O*kgtoGg,IF('Net zero activities &amp; levers'!$C$14="On",SUM('Net zero Activity data'!AX66:AX81)*FracGASM*MSVolatEF*NtoN2O*kgtoGg,"ERROR"))</f>
        <v>4.1721625024416404</v>
      </c>
      <c r="AF1167" s="94">
        <f>IF('Net zero activities &amp; levers'!$C$14="Off",SUM('Activity data'!AY66:AY81)*FracGASM*MSVolatEF*NtoN2O*kgtoGg,IF('Net zero activities &amp; levers'!$C$14="On",SUM('Net zero Activity data'!AY66:AY81)*FracGASM*MSVolatEF*NtoN2O*kgtoGg,"ERROR"))</f>
        <v>4.1899219136601493</v>
      </c>
      <c r="AG1167" s="94">
        <f>IF('Net zero activities &amp; levers'!$C$14="Off",SUM('Activity data'!AZ66:AZ81)*FracGASM*MSVolatEF*NtoN2O*kgtoGg,IF('Net zero activities &amp; levers'!$C$14="On",SUM('Net zero Activity data'!AZ66:AZ81)*FracGASM*MSVolatEF*NtoN2O*kgtoGg,"ERROR"))</f>
        <v>4.2151073249647553</v>
      </c>
      <c r="AH1167" s="94">
        <f>IF('Net zero activities &amp; levers'!$C$14="Off",SUM('Activity data'!BA66:BA81)*FracGASM*MSVolatEF*NtoN2O*kgtoGg,IF('Net zero activities &amp; levers'!$C$14="On",SUM('Net zero Activity data'!BA66:BA81)*FracGASM*MSVolatEF*NtoN2O*kgtoGg,"ERROR"))</f>
        <v>4.233679750406238</v>
      </c>
      <c r="AI1167" s="94">
        <f>IF('Net zero activities &amp; levers'!$C$14="Off",SUM('Activity data'!BB66:BB81)*FracGASM*MSVolatEF*NtoN2O*kgtoGg,IF('Net zero activities &amp; levers'!$C$14="On",SUM('Net zero Activity data'!BB66:BB81)*FracGASM*MSVolatEF*NtoN2O*kgtoGg,"ERROR"))</f>
        <v>4.2534822878476417</v>
      </c>
      <c r="AJ1167" s="94">
        <f>IF('Net zero activities &amp; levers'!$C$14="Off",SUM('Activity data'!BC66:BC81)*FracGASM*MSVolatEF*NtoN2O*kgtoGg,IF('Net zero activities &amp; levers'!$C$14="On",SUM('Net zero Activity data'!BC66:BC81)*FracGASM*MSVolatEF*NtoN2O*kgtoGg,"ERROR"))</f>
        <v>4.2775100420578918</v>
      </c>
      <c r="AK1167" s="94">
        <f>IF('Net zero activities &amp; levers'!$C$14="Off",SUM('Activity data'!BD66:BD81)*FracGASM*MSVolatEF*NtoN2O*kgtoGg,IF('Net zero activities &amp; levers'!$C$14="On",SUM('Net zero Activity data'!BD66:BD81)*FracGASM*MSVolatEF*NtoN2O*kgtoGg,"ERROR"))</f>
        <v>4.2938079252411132</v>
      </c>
      <c r="AL1167" s="94">
        <f>IF('Net zero activities &amp; levers'!$C$14="Off",SUM('Activity data'!BE66:BE81)*FracGASM*MSVolatEF*NtoN2O*kgtoGg,IF('Net zero activities &amp; levers'!$C$14="On",SUM('Net zero Activity data'!BE66:BE81)*FracGASM*MSVolatEF*NtoN2O*kgtoGg,"ERROR"))</f>
        <v>4.3084000425693434</v>
      </c>
      <c r="AM1167" s="94">
        <f>IF('Net zero activities &amp; levers'!$C$14="Off",SUM('Activity data'!BF66:BF81)*FracGASM*MSVolatEF*NtoN2O*kgtoGg,IF('Net zero activities &amp; levers'!$C$14="On",SUM('Net zero Activity data'!BF66:BF81)*FracGASM*MSVolatEF*NtoN2O*kgtoGg,"ERROR"))</f>
        <v>4.3214723129941151</v>
      </c>
      <c r="AN1167" s="94">
        <f>IF('Net zero activities &amp; levers'!$C$14="Off",SUM('Activity data'!BG66:BG81)*FracGASM*MSVolatEF*NtoN2O*kgtoGg,IF('Net zero activities &amp; levers'!$C$14="On",SUM('Net zero Activity data'!BG66:BG81)*FracGASM*MSVolatEF*NtoN2O*kgtoGg,"ERROR"))</f>
        <v>4.3463830537923682</v>
      </c>
      <c r="AO1167" s="94">
        <f>IF('Net zero activities &amp; levers'!$C$14="Off",SUM('Activity data'!BH66:BH81)*FracGASM*MSVolatEF*NtoN2O*kgtoGg,IF('Net zero activities &amp; levers'!$C$14="On",SUM('Net zero Activity data'!BH66:BH81)*FracGASM*MSVolatEF*NtoN2O*kgtoGg,"ERROR"))</f>
        <v>4.3659310764605577</v>
      </c>
      <c r="AP1167" s="94">
        <f>IF('Net zero activities &amp; levers'!$C$14="Off",SUM('Activity data'!BI66:BI81)*FracGASM*MSVolatEF*NtoN2O*kgtoGg,IF('Net zero activities &amp; levers'!$C$14="On",SUM('Net zero Activity data'!BI66:BI81)*FracGASM*MSVolatEF*NtoN2O*kgtoGg,"ERROR"))</f>
        <v>4.385705734096546</v>
      </c>
      <c r="AQ1167" s="94">
        <f>IF('Net zero activities &amp; levers'!$C$14="Off",SUM('Activity data'!BJ66:BJ81)*FracGASM*MSVolatEF*NtoN2O*kgtoGg,IF('Net zero activities &amp; levers'!$C$14="On",SUM('Net zero Activity data'!BJ66:BJ81)*FracGASM*MSVolatEF*NtoN2O*kgtoGg,"ERROR"))</f>
        <v>4.4058914606443951</v>
      </c>
      <c r="AR1167" s="94">
        <f>IF('Net zero activities &amp; levers'!$C$14="Off",SUM('Activity data'!BK66:BK81)*FracGASM*MSVolatEF*NtoN2O*kgtoGg,IF('Net zero activities &amp; levers'!$C$14="On",SUM('Net zero Activity data'!BK66:BK81)*FracGASM*MSVolatEF*NtoN2O*kgtoGg,"ERROR"))</f>
        <v>4.4266651722673496</v>
      </c>
      <c r="AS1167" s="94">
        <f>IF('Net zero activities &amp; levers'!$C$14="Off",SUM('Activity data'!BL66:BL81)*FracGASM*MSVolatEF*NtoN2O*kgtoGg,IF('Net zero activities &amp; levers'!$C$14="On",SUM('Net zero Activity data'!BL66:BL81)*FracGASM*MSVolatEF*NtoN2O*kgtoGg,"ERROR"))</f>
        <v>4.4443598547580718</v>
      </c>
      <c r="AT1167" s="94">
        <f>IF('Net zero activities &amp; levers'!$C$14="Off",SUM('Activity data'!BM66:BM81)*FracGASM*MSVolatEF*NtoN2O*kgtoGg,IF('Net zero activities &amp; levers'!$C$14="On",SUM('Net zero Activity data'!BM66:BM81)*FracGASM*MSVolatEF*NtoN2O*kgtoGg,"ERROR"))</f>
        <v>4.4018303416026736</v>
      </c>
      <c r="AU1167" s="94">
        <f>IF('Net zero activities &amp; levers'!$C$14="Off",SUM('Activity data'!BN66:BN81)*FracGASM*MSVolatEF*NtoN2O*kgtoGg,IF('Net zero activities &amp; levers'!$C$14="On",SUM('Net zero Activity data'!BN66:BN81)*FracGASM*MSVolatEF*NtoN2O*kgtoGg,"ERROR"))</f>
        <v>4.3509353276040725</v>
      </c>
      <c r="AV1167" s="94">
        <f>IF('Net zero activities &amp; levers'!$C$14="Off",SUM('Activity data'!BO66:BO81)*FracGASM*MSVolatEF*NtoN2O*kgtoGg,IF('Net zero activities &amp; levers'!$C$14="On",SUM('Net zero Activity data'!BO66:BO81)*FracGASM*MSVolatEF*NtoN2O*kgtoGg,"ERROR"))</f>
        <v>4.3033191427343587</v>
      </c>
      <c r="AW1167" s="94">
        <f>IF('Net zero activities &amp; levers'!$C$14="Off",SUM('Activity data'!BP66:BP81)*FracGASM*MSVolatEF*NtoN2O*kgtoGg,IF('Net zero activities &amp; levers'!$C$14="On",SUM('Net zero Activity data'!BP66:BP81)*FracGASM*MSVolatEF*NtoN2O*kgtoGg,"ERROR"))</f>
        <v>4.2537717619152566</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2.2781419225643352E-4</v>
      </c>
      <c r="U1168" s="94">
        <f>IF('Net zero activities &amp; levers'!$C$14="Off",'Activity data'!AN47*FracLEACH*MSLeachEF*NtoN2O*kgtoGg,IF('Net zero activities &amp; levers'!$C$14="On",'Net zero Activity data'!AN47*FracLEACH*MSLeachEF*NtoN2O*kgtoGg,"ERROR"))</f>
        <v>2.2775455930543296E-4</v>
      </c>
      <c r="V1168" s="94">
        <f>IF('Net zero activities &amp; levers'!$C$14="Off",'Activity data'!AO47*FracLEACH*MSLeachEF*NtoN2O*kgtoGg,IF('Net zero activities &amp; levers'!$C$14="On",'Net zero Activity data'!AO47*FracLEACH*MSLeachEF*NtoN2O*kgtoGg,"ERROR"))</f>
        <v>2.2771484494800868E-4</v>
      </c>
      <c r="W1168" s="94">
        <f>IF('Net zero activities &amp; levers'!$C$14="Off",'Activity data'!AP47*FracLEACH*MSLeachEF*NtoN2O*kgtoGg,IF('Net zero activities &amp; levers'!$C$14="On",'Net zero Activity data'!AP47*FracLEACH*MSLeachEF*NtoN2O*kgtoGg,"ERROR"))</f>
        <v>2.2768044971759548E-4</v>
      </c>
      <c r="X1168" s="94">
        <f>IF('Net zero activities &amp; levers'!$C$14="Off",'Activity data'!AQ47*FracLEACH*MSLeachEF*NtoN2O*kgtoGg,IF('Net zero activities &amp; levers'!$C$14="On",'Net zero Activity data'!AQ47*FracLEACH*MSLeachEF*NtoN2O*kgtoGg,"ERROR"))</f>
        <v>2.2764242752006987E-4</v>
      </c>
      <c r="Y1168" s="94">
        <f>IF('Net zero activities &amp; levers'!$C$14="Off",'Activity data'!AR47*FracLEACH*MSLeachEF*NtoN2O*kgtoGg,IF('Net zero activities &amp; levers'!$C$14="On",'Net zero Activity data'!AR47*FracLEACH*MSLeachEF*NtoN2O*kgtoGg,"ERROR"))</f>
        <v>2.2759973640580172E-4</v>
      </c>
      <c r="Z1168" s="94">
        <f>IF('Net zero activities &amp; levers'!$C$14="Off",'Activity data'!AS47*FracLEACH*MSLeachEF*NtoN2O*kgtoGg,IF('Net zero activities &amp; levers'!$C$14="On",'Net zero Activity data'!AS47*FracLEACH*MSLeachEF*NtoN2O*kgtoGg,"ERROR"))</f>
        <v>2.2755517835335276E-4</v>
      </c>
      <c r="AA1168" s="94">
        <f>IF('Net zero activities &amp; levers'!$C$14="Off",'Activity data'!AT47*FracLEACH*MSLeachEF*NtoN2O*kgtoGg,IF('Net zero activities &amp; levers'!$C$14="On",'Net zero Activity data'!AT47*FracLEACH*MSLeachEF*NtoN2O*kgtoGg,"ERROR"))</f>
        <v>2.2750762044931251E-4</v>
      </c>
      <c r="AB1168" s="94">
        <f>IF('Net zero activities &amp; levers'!$C$14="Off",'Activity data'!AU47*FracLEACH*MSLeachEF*NtoN2O*kgtoGg,IF('Net zero activities &amp; levers'!$C$14="On",'Net zero Activity data'!AU47*FracLEACH*MSLeachEF*NtoN2O*kgtoGg,"ERROR"))</f>
        <v>2.274613186018804E-4</v>
      </c>
      <c r="AC1168" s="94">
        <f>IF('Net zero activities &amp; levers'!$C$14="Off",'Activity data'!AV47*FracLEACH*MSLeachEF*NtoN2O*kgtoGg,IF('Net zero activities &amp; levers'!$C$14="On",'Net zero Activity data'!AV47*FracLEACH*MSLeachEF*NtoN2O*kgtoGg,"ERROR"))</f>
        <v>2.274123325680326E-4</v>
      </c>
      <c r="AD1168" s="94">
        <f>IF('Net zero activities &amp; levers'!$C$14="Off",'Activity data'!AW47*FracLEACH*MSLeachEF*NtoN2O*kgtoGg,IF('Net zero activities &amp; levers'!$C$14="On",'Net zero Activity data'!AW47*FracLEACH*MSLeachEF*NtoN2O*kgtoGg,"ERROR"))</f>
        <v>2.2736424188007362E-4</v>
      </c>
      <c r="AE1168" s="94">
        <f>IF('Net zero activities &amp; levers'!$C$14="Off",'Activity data'!AX47*FracLEACH*MSLeachEF*NtoN2O*kgtoGg,IF('Net zero activities &amp; levers'!$C$14="On",'Net zero Activity data'!AX47*FracLEACH*MSLeachEF*NtoN2O*kgtoGg,"ERROR"))</f>
        <v>2.273086288721509E-4</v>
      </c>
      <c r="AF1168" s="94">
        <f>IF('Net zero activities &amp; levers'!$C$14="Off",'Activity data'!AY47*FracLEACH*MSLeachEF*NtoN2O*kgtoGg,IF('Net zero activities &amp; levers'!$C$14="On",'Net zero Activity data'!AY47*FracLEACH*MSLeachEF*NtoN2O*kgtoGg,"ERROR"))</f>
        <v>2.2725106142739755E-4</v>
      </c>
      <c r="AG1168" s="94">
        <f>IF('Net zero activities &amp; levers'!$C$14="Off",'Activity data'!AZ47*FracLEACH*MSLeachEF*NtoN2O*kgtoGg,IF('Net zero activities &amp; levers'!$C$14="On",'Net zero Activity data'!AZ47*FracLEACH*MSLeachEF*NtoN2O*kgtoGg,"ERROR"))</f>
        <v>2.2719191157120124E-4</v>
      </c>
      <c r="AH1168" s="94">
        <f>IF('Net zero activities &amp; levers'!$C$14="Off",'Activity data'!BA47*FracLEACH*MSLeachEF*NtoN2O*kgtoGg,IF('Net zero activities &amp; levers'!$C$14="On",'Net zero Activity data'!BA47*FracLEACH*MSLeachEF*NtoN2O*kgtoGg,"ERROR"))</f>
        <v>2.2712644281331636E-4</v>
      </c>
      <c r="AI1168" s="94">
        <f>IF('Net zero activities &amp; levers'!$C$14="Off",'Activity data'!BB47*FracLEACH*MSLeachEF*NtoN2O*kgtoGg,IF('Net zero activities &amp; levers'!$C$14="On",'Net zero Activity data'!BB47*FracLEACH*MSLeachEF*NtoN2O*kgtoGg,"ERROR"))</f>
        <v>2.2706553946513184E-4</v>
      </c>
      <c r="AJ1168" s="94">
        <f>IF('Net zero activities &amp; levers'!$C$14="Off",'Activity data'!BC47*FracLEACH*MSLeachEF*NtoN2O*kgtoGg,IF('Net zero activities &amp; levers'!$C$14="On",'Net zero Activity data'!BC47*FracLEACH*MSLeachEF*NtoN2O*kgtoGg,"ERROR"))</f>
        <v>2.2700185413915055E-4</v>
      </c>
      <c r="AK1168" s="94">
        <f>IF('Net zero activities &amp; levers'!$C$14="Off",'Activity data'!BD47*FracLEACH*MSLeachEF*NtoN2O*kgtoGg,IF('Net zero activities &amp; levers'!$C$14="On",'Net zero Activity data'!BD47*FracLEACH*MSLeachEF*NtoN2O*kgtoGg,"ERROR"))</f>
        <v>2.2693418507221548E-4</v>
      </c>
      <c r="AL1168" s="94">
        <f>IF('Net zero activities &amp; levers'!$C$14="Off",'Activity data'!BE47*FracLEACH*MSLeachEF*NtoN2O*kgtoGg,IF('Net zero activities &amp; levers'!$C$14="On",'Net zero Activity data'!BE47*FracLEACH*MSLeachEF*NtoN2O*kgtoGg,"ERROR"))</f>
        <v>2.2687188743208798E-4</v>
      </c>
      <c r="AM1168" s="94">
        <f>IF('Net zero activities &amp; levers'!$C$14="Off",'Activity data'!BF47*FracLEACH*MSLeachEF*NtoN2O*kgtoGg,IF('Net zero activities &amp; levers'!$C$14="On",'Net zero Activity data'!BF47*FracLEACH*MSLeachEF*NtoN2O*kgtoGg,"ERROR"))</f>
        <v>2.2681022037433337E-4</v>
      </c>
      <c r="AN1168" s="94">
        <f>IF('Net zero activities &amp; levers'!$C$14="Off",'Activity data'!BG47*FracLEACH*MSLeachEF*NtoN2O*kgtoGg,IF('Net zero activities &amp; levers'!$C$14="On",'Net zero Activity data'!BG47*FracLEACH*MSLeachEF*NtoN2O*kgtoGg,"ERROR"))</f>
        <v>2.2674901413933848E-4</v>
      </c>
      <c r="AO1168" s="94">
        <f>IF('Net zero activities &amp; levers'!$C$14="Off",'Activity data'!BH47*FracLEACH*MSLeachEF*NtoN2O*kgtoGg,IF('Net zero activities &amp; levers'!$C$14="On",'Net zero Activity data'!BH47*FracLEACH*MSLeachEF*NtoN2O*kgtoGg,"ERROR"))</f>
        <v>2.2668569047818186E-4</v>
      </c>
      <c r="AP1168" s="94">
        <f>IF('Net zero activities &amp; levers'!$C$14="Off",'Activity data'!BI47*FracLEACH*MSLeachEF*NtoN2O*kgtoGg,IF('Net zero activities &amp; levers'!$C$14="On",'Net zero Activity data'!BI47*FracLEACH*MSLeachEF*NtoN2O*kgtoGg,"ERROR"))</f>
        <v>2.2662623456037019E-4</v>
      </c>
      <c r="AQ1168" s="94">
        <f>IF('Net zero activities &amp; levers'!$C$14="Off",'Activity data'!BJ47*FracLEACH*MSLeachEF*NtoN2O*kgtoGg,IF('Net zero activities &amp; levers'!$C$14="On",'Net zero Activity data'!BJ47*FracLEACH*MSLeachEF*NtoN2O*kgtoGg,"ERROR"))</f>
        <v>2.2656618512287334E-4</v>
      </c>
      <c r="AR1168" s="94">
        <f>IF('Net zero activities &amp; levers'!$C$14="Off",'Activity data'!BK47*FracLEACH*MSLeachEF*NtoN2O*kgtoGg,IF('Net zero activities &amp; levers'!$C$14="On",'Net zero Activity data'!BK47*FracLEACH*MSLeachEF*NtoN2O*kgtoGg,"ERROR"))</f>
        <v>2.2650537381681743E-4</v>
      </c>
      <c r="AS1168" s="94">
        <f>IF('Net zero activities &amp; levers'!$C$14="Off",'Activity data'!BL47*FracLEACH*MSLeachEF*NtoN2O*kgtoGg,IF('Net zero activities &amp; levers'!$C$14="On",'Net zero Activity data'!BL47*FracLEACH*MSLeachEF*NtoN2O*kgtoGg,"ERROR"))</f>
        <v>2.264436379447725E-4</v>
      </c>
      <c r="AT1168" s="94">
        <f>IF('Net zero activities &amp; levers'!$C$14="Off",'Activity data'!BM47*FracLEACH*MSLeachEF*NtoN2O*kgtoGg,IF('Net zero activities &amp; levers'!$C$14="On",'Net zero Activity data'!BM47*FracLEACH*MSLeachEF*NtoN2O*kgtoGg,"ERROR"))</f>
        <v>2.263827099768261E-4</v>
      </c>
      <c r="AU1168" s="94">
        <f>IF('Net zero activities &amp; levers'!$C$14="Off",'Activity data'!BN47*FracLEACH*MSLeachEF*NtoN2O*kgtoGg,IF('Net zero activities &amp; levers'!$C$14="On",'Net zero Activity data'!BN47*FracLEACH*MSLeachEF*NtoN2O*kgtoGg,"ERROR"))</f>
        <v>2.2636967808734897E-4</v>
      </c>
      <c r="AV1168" s="94">
        <f>IF('Net zero activities &amp; levers'!$C$14="Off",'Activity data'!BO47*FracLEACH*MSLeachEF*NtoN2O*kgtoGg,IF('Net zero activities &amp; levers'!$C$14="On",'Net zero Activity data'!BO47*FracLEACH*MSLeachEF*NtoN2O*kgtoGg,"ERROR"))</f>
        <v>2.2636397422122966E-4</v>
      </c>
      <c r="AW1168" s="94">
        <f>IF('Net zero activities &amp; levers'!$C$14="Off",'Activity data'!BP47*FracLEACH*MSLeachEF*NtoN2O*kgtoGg,IF('Net zero activities &amp; levers'!$C$14="On",'Net zero Activity data'!BP47*FracLEACH*MSLeachEF*NtoN2O*kgtoGg,"ERROR"))</f>
        <v>2.2635619035852204E-4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1.5035736688924619E-6</v>
      </c>
      <c r="U1169" s="94">
        <f>IF('Net zero activities &amp; levers'!$C$14="Off",'Activity data'!AN48*FracLEACH*MSLeachEF*NtoN2O*kgtoGg,IF('Net zero activities &amp; levers'!$C$14="On",'Net zero Activity data'!AN48*FracLEACH*MSLeachEF*NtoN2O*kgtoGg,"ERROR"))</f>
        <v>1.503180091415858E-6</v>
      </c>
      <c r="V1169" s="94">
        <f>IF('Net zero activities &amp; levers'!$C$14="Off",'Activity data'!AO48*FracLEACH*MSLeachEF*NtoN2O*kgtoGg,IF('Net zero activities &amp; levers'!$C$14="On",'Net zero Activity data'!AO48*FracLEACH*MSLeachEF*NtoN2O*kgtoGg,"ERROR"))</f>
        <v>1.5029179766568576E-6</v>
      </c>
      <c r="W1169" s="94">
        <f>IF('Net zero activities &amp; levers'!$C$14="Off",'Activity data'!AP48*FracLEACH*MSLeachEF*NtoN2O*kgtoGg,IF('Net zero activities &amp; levers'!$C$14="On",'Net zero Activity data'!AP48*FracLEACH*MSLeachEF*NtoN2O*kgtoGg,"ERROR"))</f>
        <v>1.5026909681361304E-6</v>
      </c>
      <c r="X1169" s="94">
        <f>IF('Net zero activities &amp; levers'!$C$14="Off",'Activity data'!AQ48*FracLEACH*MSLeachEF*NtoN2O*kgtoGg,IF('Net zero activities &amp; levers'!$C$14="On",'Net zero Activity data'!AQ48*FracLEACH*MSLeachEF*NtoN2O*kgtoGg,"ERROR"))</f>
        <v>1.5024400216324613E-6</v>
      </c>
      <c r="Y1169" s="94">
        <f>IF('Net zero activities &amp; levers'!$C$14="Off",'Activity data'!AR48*FracLEACH*MSLeachEF*NtoN2O*kgtoGg,IF('Net zero activities &amp; levers'!$C$14="On",'Net zero Activity data'!AR48*FracLEACH*MSLeachEF*NtoN2O*kgtoGg,"ERROR"))</f>
        <v>1.5021582602782918E-6</v>
      </c>
      <c r="Z1169" s="94">
        <f>IF('Net zero activities &amp; levers'!$C$14="Off",'Activity data'!AS48*FracLEACH*MSLeachEF*NtoN2O*kgtoGg,IF('Net zero activities &amp; levers'!$C$14="On",'Net zero Activity data'!AS48*FracLEACH*MSLeachEF*NtoN2O*kgtoGg,"ERROR"))</f>
        <v>1.5018641771321288E-6</v>
      </c>
      <c r="AA1169" s="94">
        <f>IF('Net zero activities &amp; levers'!$C$14="Off",'Activity data'!AT48*FracLEACH*MSLeachEF*NtoN2O*kgtoGg,IF('Net zero activities &amp; levers'!$C$14="On",'Net zero Activity data'!AT48*FracLEACH*MSLeachEF*NtoN2O*kgtoGg,"ERROR"))</f>
        <v>1.5015502949654626E-6</v>
      </c>
      <c r="AB1169" s="94">
        <f>IF('Net zero activities &amp; levers'!$C$14="Off",'Activity data'!AU48*FracLEACH*MSLeachEF*NtoN2O*kgtoGg,IF('Net zero activities &amp; levers'!$C$14="On",'Net zero Activity data'!AU48*FracLEACH*MSLeachEF*NtoN2O*kgtoGg,"ERROR"))</f>
        <v>1.5012447027724111E-6</v>
      </c>
      <c r="AC1169" s="94">
        <f>IF('Net zero activities &amp; levers'!$C$14="Off",'Activity data'!AV48*FracLEACH*MSLeachEF*NtoN2O*kgtoGg,IF('Net zero activities &amp; levers'!$C$14="On",'Net zero Activity data'!AV48*FracLEACH*MSLeachEF*NtoN2O*kgtoGg,"ERROR"))</f>
        <v>1.5009213949490153E-6</v>
      </c>
      <c r="AD1169" s="94">
        <f>IF('Net zero activities &amp; levers'!$C$14="Off",'Activity data'!AW48*FracLEACH*MSLeachEF*NtoN2O*kgtoGg,IF('Net zero activities &amp; levers'!$C$14="On",'Net zero Activity data'!AW48*FracLEACH*MSLeachEF*NtoN2O*kgtoGg,"ERROR"))</f>
        <v>1.5006039964084863E-6</v>
      </c>
      <c r="AE1169" s="94">
        <f>IF('Net zero activities &amp; levers'!$C$14="Off",'Activity data'!AX48*FracLEACH*MSLeachEF*NtoN2O*kgtoGg,IF('Net zero activities &amp; levers'!$C$14="On",'Net zero Activity data'!AX48*FracLEACH*MSLeachEF*NtoN2O*kgtoGg,"ERROR"))</f>
        <v>1.5002369505561962E-6</v>
      </c>
      <c r="AF1169" s="94">
        <f>IF('Net zero activities &amp; levers'!$C$14="Off",'Activity data'!AY48*FracLEACH*MSLeachEF*NtoN2O*kgtoGg,IF('Net zero activities &amp; levers'!$C$14="On",'Net zero Activity data'!AY48*FracLEACH*MSLeachEF*NtoN2O*kgtoGg,"ERROR"))</f>
        <v>1.4998570054208242E-6</v>
      </c>
      <c r="AG1169" s="94">
        <f>IF('Net zero activities &amp; levers'!$C$14="Off",'Activity data'!AZ48*FracLEACH*MSLeachEF*NtoN2O*kgtoGg,IF('Net zero activities &amp; levers'!$C$14="On",'Net zero Activity data'!AZ48*FracLEACH*MSLeachEF*NtoN2O*kgtoGg,"ERROR"))</f>
        <v>1.4994666163699281E-6</v>
      </c>
      <c r="AH1169" s="94">
        <f>IF('Net zero activities &amp; levers'!$C$14="Off",'Activity data'!BA48*FracLEACH*MSLeachEF*NtoN2O*kgtoGg,IF('Net zero activities &amp; levers'!$C$14="On",'Net zero Activity data'!BA48*FracLEACH*MSLeachEF*NtoN2O*kgtoGg,"ERROR"))</f>
        <v>1.4990345225678884E-6</v>
      </c>
      <c r="AI1169" s="94">
        <f>IF('Net zero activities &amp; levers'!$C$14="Off",'Activity data'!BB48*FracLEACH*MSLeachEF*NtoN2O*kgtoGg,IF('Net zero activities &amp; levers'!$C$14="On",'Net zero Activity data'!BB48*FracLEACH*MSLeachEF*NtoN2O*kgtoGg,"ERROR"))</f>
        <v>1.4986325604698704E-6</v>
      </c>
      <c r="AJ1169" s="94">
        <f>IF('Net zero activities &amp; levers'!$C$14="Off",'Activity data'!BC48*FracLEACH*MSLeachEF*NtoN2O*kgtoGg,IF('Net zero activities &amp; levers'!$C$14="On",'Net zero Activity data'!BC48*FracLEACH*MSLeachEF*NtoN2O*kgtoGg,"ERROR"))</f>
        <v>1.4982122373183941E-6</v>
      </c>
      <c r="AK1169" s="94">
        <f>IF('Net zero activities &amp; levers'!$C$14="Off",'Activity data'!BD48*FracLEACH*MSLeachEF*NtoN2O*kgtoGg,IF('Net zero activities &amp; levers'!$C$14="On",'Net zero Activity data'!BD48*FracLEACH*MSLeachEF*NtoN2O*kgtoGg,"ERROR"))</f>
        <v>1.4977656214766223E-6</v>
      </c>
      <c r="AL1169" s="94">
        <f>IF('Net zero activities &amp; levers'!$C$14="Off",'Activity data'!BE48*FracLEACH*MSLeachEF*NtoN2O*kgtoGg,IF('Net zero activities &amp; levers'!$C$14="On",'Net zero Activity data'!BE48*FracLEACH*MSLeachEF*NtoN2O*kgtoGg,"ERROR"))</f>
        <v>1.4973544570517807E-6</v>
      </c>
      <c r="AM1169" s="94">
        <f>IF('Net zero activities &amp; levers'!$C$14="Off",'Activity data'!BF48*FracLEACH*MSLeachEF*NtoN2O*kgtoGg,IF('Net zero activities &amp; levers'!$C$14="On",'Net zero Activity data'!BF48*FracLEACH*MSLeachEF*NtoN2O*kgtoGg,"ERROR"))</f>
        <v>1.4969474544706005E-6</v>
      </c>
      <c r="AN1169" s="94">
        <f>IF('Net zero activities &amp; levers'!$C$14="Off",'Activity data'!BG48*FracLEACH*MSLeachEF*NtoN2O*kgtoGg,IF('Net zero activities &amp; levers'!$C$14="On",'Net zero Activity data'!BG48*FracLEACH*MSLeachEF*NtoN2O*kgtoGg,"ERROR"))</f>
        <v>1.4965434933196341E-6</v>
      </c>
      <c r="AO1169" s="94">
        <f>IF('Net zero activities &amp; levers'!$C$14="Off",'Activity data'!BH48*FracLEACH*MSLeachEF*NtoN2O*kgtoGg,IF('Net zero activities &amp; levers'!$C$14="On",'Net zero Activity data'!BH48*FracLEACH*MSLeachEF*NtoN2O*kgtoGg,"ERROR"))</f>
        <v>1.4961255571560006E-6</v>
      </c>
      <c r="AP1169" s="94">
        <f>IF('Net zero activities &amp; levers'!$C$14="Off",'Activity data'!BI48*FracLEACH*MSLeachEF*NtoN2O*kgtoGg,IF('Net zero activities &amp; levers'!$C$14="On",'Net zero Activity data'!BI48*FracLEACH*MSLeachEF*NtoN2O*kgtoGg,"ERROR"))</f>
        <v>1.4957331480984435E-6</v>
      </c>
      <c r="AQ1169" s="94">
        <f>IF('Net zero activities &amp; levers'!$C$14="Off",'Activity data'!BJ48*FracLEACH*MSLeachEF*NtoN2O*kgtoGg,IF('Net zero activities &amp; levers'!$C$14="On",'Net zero Activity data'!BJ48*FracLEACH*MSLeachEF*NtoN2O*kgtoGg,"ERROR"))</f>
        <v>1.4953368218109643E-6</v>
      </c>
      <c r="AR1169" s="94">
        <f>IF('Net zero activities &amp; levers'!$C$14="Off",'Activity data'!BK48*FracLEACH*MSLeachEF*NtoN2O*kgtoGg,IF('Net zero activities &amp; levers'!$C$14="On",'Net zero Activity data'!BK48*FracLEACH*MSLeachEF*NtoN2O*kgtoGg,"ERROR"))</f>
        <v>1.4949354671909952E-6</v>
      </c>
      <c r="AS1169" s="94">
        <f>IF('Net zero activities &amp; levers'!$C$14="Off",'Activity data'!BL48*FracLEACH*MSLeachEF*NtoN2O*kgtoGg,IF('Net zero activities &amp; levers'!$C$14="On",'Net zero Activity data'!BL48*FracLEACH*MSLeachEF*NtoN2O*kgtoGg,"ERROR"))</f>
        <v>1.4945280104354992E-6</v>
      </c>
      <c r="AT1169" s="94">
        <f>IF('Net zero activities &amp; levers'!$C$14="Off",'Activity data'!BM48*FracLEACH*MSLeachEF*NtoN2O*kgtoGg,IF('Net zero activities &amp; levers'!$C$14="On",'Net zero Activity data'!BM48*FracLEACH*MSLeachEF*NtoN2O*kgtoGg,"ERROR"))</f>
        <v>1.4941258858470524E-6</v>
      </c>
      <c r="AU1169" s="94">
        <f>IF('Net zero activities &amp; levers'!$C$14="Off",'Activity data'!BN48*FracLEACH*MSLeachEF*NtoN2O*kgtoGg,IF('Net zero activities &amp; levers'!$C$14="On",'Net zero Activity data'!BN48*FracLEACH*MSLeachEF*NtoN2O*kgtoGg,"ERROR"))</f>
        <v>1.4940398753765033E-6</v>
      </c>
      <c r="AV1169" s="94">
        <f>IF('Net zero activities &amp; levers'!$C$14="Off",'Activity data'!BO48*FracLEACH*MSLeachEF*NtoN2O*kgtoGg,IF('Net zero activities &amp; levers'!$C$14="On",'Net zero Activity data'!BO48*FracLEACH*MSLeachEF*NtoN2O*kgtoGg,"ERROR"))</f>
        <v>1.494002229860116E-6</v>
      </c>
      <c r="AW1169" s="94">
        <f>IF('Net zero activities &amp; levers'!$C$14="Off",'Activity data'!BP48*FracLEACH*MSLeachEF*NtoN2O*kgtoGg,IF('Net zero activities &amp; levers'!$C$14="On",'Net zero Activity data'!BP48*FracLEACH*MSLeachEF*NtoN2O*kgtoGg,"ERROR"))</f>
        <v>1.4939508563662457E-6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0.18452972909551421</v>
      </c>
      <c r="T1170" s="94">
        <f>IF('Net zero activities &amp; levers'!$C$14="Off",SUM('Activity data'!AM50:AM65)*FracLEACH*MSLeachEF*NtoN2O*kgtoGg,IF('Net zero activities &amp; levers'!$C$14="On",SUM('Net zero Activity data'!AM50:AM65)*FracLEACH*MSLeachEF*NtoN2O*kgtoGg,"ERROR"))</f>
        <v>0.18807238335633814</v>
      </c>
      <c r="U1170" s="94">
        <f>IF('Net zero activities &amp; levers'!$C$14="Off",SUM('Activity data'!AN50:AN65)*FracLEACH*MSLeachEF*NtoN2O*kgtoGg,IF('Net zero activities &amp; levers'!$C$14="On",SUM('Net zero Activity data'!AN50:AN65)*FracLEACH*MSLeachEF*NtoN2O*kgtoGg,"ERROR"))</f>
        <v>0.18963977898685819</v>
      </c>
      <c r="V1170" s="94">
        <f>IF('Net zero activities &amp; levers'!$C$14="Off",SUM('Activity data'!AO50:AO65)*FracLEACH*MSLeachEF*NtoN2O*kgtoGg,IF('Net zero activities &amp; levers'!$C$14="On",SUM('Net zero Activity data'!AO50:AO65)*FracLEACH*MSLeachEF*NtoN2O*kgtoGg,"ERROR"))</f>
        <v>0.19070422668194953</v>
      </c>
      <c r="W1170" s="94">
        <f>IF('Net zero activities &amp; levers'!$C$14="Off",SUM('Activity data'!AP50:AP65)*FracLEACH*MSLeachEF*NtoN2O*kgtoGg,IF('Net zero activities &amp; levers'!$C$14="On",SUM('Net zero Activity data'!AP50:AP65)*FracLEACH*MSLeachEF*NtoN2O*kgtoGg,"ERROR"))</f>
        <v>0.19217238015945179</v>
      </c>
      <c r="X1170" s="94">
        <f>IF('Net zero activities &amp; levers'!$C$14="Off",SUM('Activity data'!AQ50:AQ65)*FracLEACH*MSLeachEF*NtoN2O*kgtoGg,IF('Net zero activities &amp; levers'!$C$14="On",SUM('Net zero Activity data'!AQ50:AQ65)*FracLEACH*MSLeachEF*NtoN2O*kgtoGg,"ERROR"))</f>
        <v>0.19414908825499771</v>
      </c>
      <c r="Y1170" s="94">
        <f>IF('Net zero activities &amp; levers'!$C$14="Off",SUM('Activity data'!AR50:AR65)*FracLEACH*MSLeachEF*NtoN2O*kgtoGg,IF('Net zero activities &amp; levers'!$C$14="On",SUM('Net zero Activity data'!AR50:AR65)*FracLEACH*MSLeachEF*NtoN2O*kgtoGg,"ERROR"))</f>
        <v>0.19635837705251516</v>
      </c>
      <c r="Z1170" s="94">
        <f>IF('Net zero activities &amp; levers'!$C$14="Off",SUM('Activity data'!AS50:AS65)*FracLEACH*MSLeachEF*NtoN2O*kgtoGg,IF('Net zero activities &amp; levers'!$C$14="On",SUM('Net zero Activity data'!AS50:AS65)*FracLEACH*MSLeachEF*NtoN2O*kgtoGg,"ERROR"))</f>
        <v>0.19890896868142294</v>
      </c>
      <c r="AA1170" s="94">
        <f>IF('Net zero activities &amp; levers'!$C$14="Off",SUM('Activity data'!AT50:AT65)*FracLEACH*MSLeachEF*NtoN2O*kgtoGg,IF('Net zero activities &amp; levers'!$C$14="On",SUM('Net zero Activity data'!AT50:AT65)*FracLEACH*MSLeachEF*NtoN2O*kgtoGg,"ERROR"))</f>
        <v>0.20136504238190225</v>
      </c>
      <c r="AB1170" s="94">
        <f>IF('Net zero activities &amp; levers'!$C$14="Off",SUM('Activity data'!AU50:AU65)*FracLEACH*MSLeachEF*NtoN2O*kgtoGg,IF('Net zero activities &amp; levers'!$C$14="On",SUM('Net zero Activity data'!AU50:AU65)*FracLEACH*MSLeachEF*NtoN2O*kgtoGg,"ERROR"))</f>
        <v>0.20413312315144103</v>
      </c>
      <c r="AC1170" s="94">
        <f>IF('Net zero activities &amp; levers'!$C$14="Off",SUM('Activity data'!AV50:AV65)*FracLEACH*MSLeachEF*NtoN2O*kgtoGg,IF('Net zero activities &amp; levers'!$C$14="On",SUM('Net zero Activity data'!AV50:AV65)*FracLEACH*MSLeachEF*NtoN2O*kgtoGg,"ERROR"))</f>
        <v>0.20684365564809976</v>
      </c>
      <c r="AD1170" s="94">
        <f>IF('Net zero activities &amp; levers'!$C$14="Off",SUM('Activity data'!AW50:AW65)*FracLEACH*MSLeachEF*NtoN2O*kgtoGg,IF('Net zero activities &amp; levers'!$C$14="On",SUM('Net zero Activity data'!AW50:AW65)*FracLEACH*MSLeachEF*NtoN2O*kgtoGg,"ERROR"))</f>
        <v>0.20966230833044147</v>
      </c>
      <c r="AE1170" s="94">
        <f>IF('Net zero activities &amp; levers'!$C$14="Off",SUM('Activity data'!AX50:AX65)*FracLEACH*MSLeachEF*NtoN2O*kgtoGg,IF('Net zero activities &amp; levers'!$C$14="On",SUM('Net zero Activity data'!AX50:AX65)*FracLEACH*MSLeachEF*NtoN2O*kgtoGg,"ERROR"))</f>
        <v>0.21270384945063117</v>
      </c>
      <c r="AF1170" s="94">
        <f>IF('Net zero activities &amp; levers'!$C$14="Off",SUM('Activity data'!AY50:AY65)*FracLEACH*MSLeachEF*NtoN2O*kgtoGg,IF('Net zero activities &amp; levers'!$C$14="On",SUM('Net zero Activity data'!AY50:AY65)*FracLEACH*MSLeachEF*NtoN2O*kgtoGg,"ERROR"))</f>
        <v>0.21593220247492415</v>
      </c>
      <c r="AG1170" s="94">
        <f>IF('Net zero activities &amp; levers'!$C$14="Off",SUM('Activity data'!AZ50:AZ65)*FracLEACH*MSLeachEF*NtoN2O*kgtoGg,IF('Net zero activities &amp; levers'!$C$14="On",SUM('Net zero Activity data'!AZ50:AZ65)*FracLEACH*MSLeachEF*NtoN2O*kgtoGg,"ERROR"))</f>
        <v>0.21985816638086139</v>
      </c>
      <c r="AH1170" s="94">
        <f>IF('Net zero activities &amp; levers'!$C$14="Off",SUM('Activity data'!BA50:BA65)*FracLEACH*MSLeachEF*NtoN2O*kgtoGg,IF('Net zero activities &amp; levers'!$C$14="On",SUM('Net zero Activity data'!BA50:BA65)*FracLEACH*MSLeachEF*NtoN2O*kgtoGg,"ERROR"))</f>
        <v>0.22332208761481911</v>
      </c>
      <c r="AI1170" s="94">
        <f>IF('Net zero activities &amp; levers'!$C$14="Off",SUM('Activity data'!BB50:BB65)*FracLEACH*MSLeachEF*NtoN2O*kgtoGg,IF('Net zero activities &amp; levers'!$C$14="On",SUM('Net zero Activity data'!BB50:BB65)*FracLEACH*MSLeachEF*NtoN2O*kgtoGg,"ERROR"))</f>
        <v>0.2271169644645458</v>
      </c>
      <c r="AJ1170" s="94">
        <f>IF('Net zero activities &amp; levers'!$C$14="Off",SUM('Activity data'!BC50:BC65)*FracLEACH*MSLeachEF*NtoN2O*kgtoGg,IF('Net zero activities &amp; levers'!$C$14="On",SUM('Net zero Activity data'!BC50:BC65)*FracLEACH*MSLeachEF*NtoN2O*kgtoGg,"ERROR"))</f>
        <v>0.23137863388908983</v>
      </c>
      <c r="AK1170" s="94">
        <f>IF('Net zero activities &amp; levers'!$C$14="Off",SUM('Activity data'!BD50:BD65)*FracLEACH*MSLeachEF*NtoN2O*kgtoGg,IF('Net zero activities &amp; levers'!$C$14="On",SUM('Net zero Activity data'!BD50:BD65)*FracLEACH*MSLeachEF*NtoN2O*kgtoGg,"ERROR"))</f>
        <v>0.23508071784779747</v>
      </c>
      <c r="AL1170" s="94">
        <f>IF('Net zero activities &amp; levers'!$C$14="Off",SUM('Activity data'!BE50:BE65)*FracLEACH*MSLeachEF*NtoN2O*kgtoGg,IF('Net zero activities &amp; levers'!$C$14="On",SUM('Net zero Activity data'!BE50:BE65)*FracLEACH*MSLeachEF*NtoN2O*kgtoGg,"ERROR"))</f>
        <v>0.23873885516170298</v>
      </c>
      <c r="AM1170" s="94">
        <f>IF('Net zero activities &amp; levers'!$C$14="Off",SUM('Activity data'!BF50:BF65)*FracLEACH*MSLeachEF*NtoN2O*kgtoGg,IF('Net zero activities &amp; levers'!$C$14="On",SUM('Net zero Activity data'!BF50:BF65)*FracLEACH*MSLeachEF*NtoN2O*kgtoGg,"ERROR"))</f>
        <v>0.24237072222763881</v>
      </c>
      <c r="AN1170" s="94">
        <f>IF('Net zero activities &amp; levers'!$C$14="Off",SUM('Activity data'!BG50:BG65)*FracLEACH*MSLeachEF*NtoN2O*kgtoGg,IF('Net zero activities &amp; levers'!$C$14="On",SUM('Net zero Activity data'!BG50:BG65)*FracLEACH*MSLeachEF*NtoN2O*kgtoGg,"ERROR"))</f>
        <v>0.24672813191811771</v>
      </c>
      <c r="AO1170" s="94">
        <f>IF('Net zero activities &amp; levers'!$C$14="Off",SUM('Activity data'!BH50:BH65)*FracLEACH*MSLeachEF*NtoN2O*kgtoGg,IF('Net zero activities &amp; levers'!$C$14="On",SUM('Net zero Activity data'!BH50:BH65)*FracLEACH*MSLeachEF*NtoN2O*kgtoGg,"ERROR"))</f>
        <v>0.25068997280739963</v>
      </c>
      <c r="AP1170" s="94">
        <f>IF('Net zero activities &amp; levers'!$C$14="Off",SUM('Activity data'!BI50:BI65)*FracLEACH*MSLeachEF*NtoN2O*kgtoGg,IF('Net zero activities &amp; levers'!$C$14="On",SUM('Net zero Activity data'!BI50:BI65)*FracLEACH*MSLeachEF*NtoN2O*kgtoGg,"ERROR"))</f>
        <v>0.25476264371357848</v>
      </c>
      <c r="AQ1170" s="94">
        <f>IF('Net zero activities &amp; levers'!$C$14="Off",SUM('Activity data'!BJ50:BJ65)*FracLEACH*MSLeachEF*NtoN2O*kgtoGg,IF('Net zero activities &amp; levers'!$C$14="On",SUM('Net zero Activity data'!BJ50:BJ65)*FracLEACH*MSLeachEF*NtoN2O*kgtoGg,"ERROR"))</f>
        <v>0.25896865824435505</v>
      </c>
      <c r="AR1170" s="94">
        <f>IF('Net zero activities &amp; levers'!$C$14="Off",SUM('Activity data'!BK50:BK65)*FracLEACH*MSLeachEF*NtoN2O*kgtoGg,IF('Net zero activities &amp; levers'!$C$14="On",SUM('Net zero Activity data'!BK50:BK65)*FracLEACH*MSLeachEF*NtoN2O*kgtoGg,"ERROR"))</f>
        <v>0.26333085883854118</v>
      </c>
      <c r="AS1170" s="94">
        <f>IF('Net zero activities &amp; levers'!$C$14="Off",SUM('Activity data'!BL50:BL65)*FracLEACH*MSLeachEF*NtoN2O*kgtoGg,IF('Net zero activities &amp; levers'!$C$14="On",SUM('Net zero Activity data'!BL50:BL65)*FracLEACH*MSLeachEF*NtoN2O*kgtoGg,"ERROR"))</f>
        <v>0.26764760518156461</v>
      </c>
      <c r="AT1170" s="94">
        <f>IF('Net zero activities &amp; levers'!$C$14="Off",SUM('Activity data'!BM50:BM65)*FracLEACH*MSLeachEF*NtoN2O*kgtoGg,IF('Net zero activities &amp; levers'!$C$14="On",SUM('Net zero Activity data'!BM50:BM65)*FracLEACH*MSLeachEF*NtoN2O*kgtoGg,"ERROR"))</f>
        <v>0.26624718267766634</v>
      </c>
      <c r="AU1170" s="94">
        <f>IF('Net zero activities &amp; levers'!$C$14="Off",SUM('Activity data'!BN50:BN65)*FracLEACH*MSLeachEF*NtoN2O*kgtoGg,IF('Net zero activities &amp; levers'!$C$14="On",SUM('Net zero Activity data'!BN50:BN65)*FracLEACH*MSLeachEF*NtoN2O*kgtoGg,"ERROR"))</f>
        <v>0.26400682493166328</v>
      </c>
      <c r="AV1170" s="94">
        <f>IF('Net zero activities &amp; levers'!$C$14="Off",SUM('Activity data'!BO50:BO65)*FracLEACH*MSLeachEF*NtoN2O*kgtoGg,IF('Net zero activities &amp; levers'!$C$14="On",SUM('Net zero Activity data'!BO50:BO65)*FracLEACH*MSLeachEF*NtoN2O*kgtoGg,"ERROR"))</f>
        <v>0.26205006993120306</v>
      </c>
      <c r="AW1170" s="94">
        <f>IF('Net zero activities &amp; levers'!$C$14="Off",SUM('Activity data'!BP50:BP65)*FracLEACH*MSLeachEF*NtoN2O*kgtoGg,IF('Net zero activities &amp; levers'!$C$14="On",SUM('Net zero Activity data'!BP50:BP65)*FracLEACH*MSLeachEF*NtoN2O*kgtoGg,"ERROR"))</f>
        <v>0.25986497213837728</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0.10256796891953314</v>
      </c>
      <c r="U1172" s="22">
        <f t="shared" si="381"/>
        <v>0.10301316391776208</v>
      </c>
      <c r="V1172" s="22">
        <f t="shared" si="381"/>
        <v>0.10330965491789675</v>
      </c>
      <c r="W1172" s="22">
        <f t="shared" si="381"/>
        <v>0.10356643551127631</v>
      </c>
      <c r="X1172" s="22">
        <f t="shared" si="381"/>
        <v>0.10385029354405896</v>
      </c>
      <c r="Y1172" s="22">
        <f t="shared" si="381"/>
        <v>0.10416900778211166</v>
      </c>
      <c r="Z1172" s="22">
        <f t="shared" si="381"/>
        <v>0.10450165981002997</v>
      </c>
      <c r="AA1172" s="22">
        <f t="shared" si="381"/>
        <v>0.10485670749171808</v>
      </c>
      <c r="AB1172" s="22">
        <f t="shared" si="381"/>
        <v>0.10520237797321619</v>
      </c>
      <c r="AC1172" s="22">
        <f t="shared" si="381"/>
        <v>0.105568087482576</v>
      </c>
      <c r="AD1172" s="22">
        <f t="shared" si="381"/>
        <v>0.10592711270909047</v>
      </c>
      <c r="AE1172" s="22">
        <f t="shared" si="381"/>
        <v>0.10634229647156151</v>
      </c>
      <c r="AF1172" s="22">
        <f t="shared" si="381"/>
        <v>0.10677207125270115</v>
      </c>
      <c r="AG1172" s="22">
        <f t="shared" si="381"/>
        <v>0.10721365966452229</v>
      </c>
      <c r="AH1172" s="22">
        <f t="shared" si="381"/>
        <v>0.10770242238817668</v>
      </c>
      <c r="AI1172" s="22">
        <f t="shared" si="381"/>
        <v>0.10815710164741503</v>
      </c>
      <c r="AJ1172" s="22">
        <f t="shared" si="381"/>
        <v>0.1086325500046017</v>
      </c>
      <c r="AK1172" s="22">
        <f t="shared" si="381"/>
        <v>0.10913773932743116</v>
      </c>
      <c r="AL1172" s="22">
        <f t="shared" si="381"/>
        <v>0.10960282779481145</v>
      </c>
      <c r="AM1172" s="22">
        <f t="shared" si="381"/>
        <v>0.11006320859447333</v>
      </c>
      <c r="AN1172" s="22">
        <f t="shared" si="381"/>
        <v>0.11052014908161854</v>
      </c>
      <c r="AO1172" s="22">
        <f t="shared" si="381"/>
        <v>0.11099289739850469</v>
      </c>
      <c r="AP1172" s="22">
        <f t="shared" si="381"/>
        <v>0.11143677074001665</v>
      </c>
      <c r="AQ1172" s="22">
        <f t="shared" si="381"/>
        <v>0.11188507505451871</v>
      </c>
      <c r="AR1172" s="22">
        <f t="shared" si="381"/>
        <v>0.11233906716521613</v>
      </c>
      <c r="AS1172" s="22">
        <f t="shared" si="381"/>
        <v>0.11279996170396522</v>
      </c>
      <c r="AT1172" s="22">
        <f t="shared" si="381"/>
        <v>0.11325482476418408</v>
      </c>
      <c r="AU1172" s="22">
        <f t="shared" si="381"/>
        <v>0.11335211547201153</v>
      </c>
      <c r="AV1172" s="22">
        <f t="shared" si="381"/>
        <v>0.11339469818214519</v>
      </c>
      <c r="AW1172" s="22">
        <f t="shared" si="381"/>
        <v>0.11345280928827317</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0.39896862767573887</v>
      </c>
      <c r="T1185" s="94">
        <f>IF('Net zero activities &amp; levers'!$C$14="Off",Constants!$H63*'Activity data'!AM5*Constants!$H81*EF!$H206*MMVolatEF*NtoN2O*kgtoGg,IF('Net zero activities &amp; levers'!$C$14="On",Constants!$H63*'Net zero Activity data'!AM5*Constants!$H81*EF!$H206*MMVolatEF*NtoN2O*kgtoGg,"ERROR"))</f>
        <v>0.40321283456693657</v>
      </c>
      <c r="U1185" s="94">
        <f>IF('Net zero activities &amp; levers'!$C$14="Off",Constants!$H63*'Activity data'!AN5*Constants!$H81*EF!$H206*MMVolatEF*NtoN2O*kgtoGg,IF('Net zero activities &amp; levers'!$C$14="On",Constants!$H63*'Net zero Activity data'!AN5*Constants!$H81*EF!$H206*MMVolatEF*NtoN2O*kgtoGg,"ERROR"))</f>
        <v>0.40595301384735027</v>
      </c>
      <c r="V1185" s="94">
        <f>IF('Net zero activities &amp; levers'!$C$14="Off",Constants!$H63*'Activity data'!AO5*Constants!$H81*EF!$H206*MMVolatEF*NtoN2O*kgtoGg,IF('Net zero activities &amp; levers'!$C$14="On",Constants!$H63*'Net zero Activity data'!AO5*Constants!$H81*EF!$H206*MMVolatEF*NtoN2O*kgtoGg,"ERROR"))</f>
        <v>0.40835304471991996</v>
      </c>
      <c r="W1185" s="94">
        <f>IF('Net zero activities &amp; levers'!$C$14="Off",Constants!$H63*'Activity data'!AP5*Constants!$H81*EF!$H206*MMVolatEF*NtoN2O*kgtoGg,IF('Net zero activities &amp; levers'!$C$14="On",Constants!$H63*'Net zero Activity data'!AP5*Constants!$H81*EF!$H206*MMVolatEF*NtoN2O*kgtoGg,"ERROR"))</f>
        <v>0.41114993702046576</v>
      </c>
      <c r="X1185" s="94">
        <f>IF('Net zero activities &amp; levers'!$C$14="Off",Constants!$H63*'Activity data'!AQ5*Constants!$H81*EF!$H206*MMVolatEF*NtoN2O*kgtoGg,IF('Net zero activities &amp; levers'!$C$14="On",Constants!$H63*'Net zero Activity data'!AQ5*Constants!$H81*EF!$H206*MMVolatEF*NtoN2O*kgtoGg,"ERROR"))</f>
        <v>0.41443696662226326</v>
      </c>
      <c r="Y1185" s="94">
        <f>IF('Net zero activities &amp; levers'!$C$14="Off",Constants!$H63*'Activity data'!AR5*Constants!$H81*EF!$H206*MMVolatEF*NtoN2O*kgtoGg,IF('Net zero activities &amp; levers'!$C$14="On",Constants!$H63*'Net zero Activity data'!AR5*Constants!$H81*EF!$H206*MMVolatEF*NtoN2O*kgtoGg,"ERROR"))</f>
        <v>0.41772018420906898</v>
      </c>
      <c r="Z1185" s="94">
        <f>IF('Net zero activities &amp; levers'!$C$14="Off",Constants!$H63*'Activity data'!AS5*Constants!$H81*EF!$H206*MMVolatEF*NtoN2O*kgtoGg,IF('Net zero activities &amp; levers'!$C$14="On",Constants!$H63*'Net zero Activity data'!AS5*Constants!$H81*EF!$H206*MMVolatEF*NtoN2O*kgtoGg,"ERROR"))</f>
        <v>0.42136175152152827</v>
      </c>
      <c r="AA1185" s="94">
        <f>IF('Net zero activities &amp; levers'!$C$14="Off",Constants!$H63*'Activity data'!AT5*Constants!$H81*EF!$H206*MMVolatEF*NtoN2O*kgtoGg,IF('Net zero activities &amp; levers'!$C$14="On",Constants!$H63*'Net zero Activity data'!AT5*Constants!$H81*EF!$H206*MMVolatEF*NtoN2O*kgtoGg,"ERROR"))</f>
        <v>0.42499428203574913</v>
      </c>
      <c r="AB1185" s="94">
        <f>IF('Net zero activities &amp; levers'!$C$14="Off",Constants!$H63*'Activity data'!AU5*Constants!$H81*EF!$H206*MMVolatEF*NtoN2O*kgtoGg,IF('Net zero activities &amp; levers'!$C$14="On",Constants!$H63*'Net zero Activity data'!AU5*Constants!$H81*EF!$H206*MMVolatEF*NtoN2O*kgtoGg,"ERROR"))</f>
        <v>0.42896425556175999</v>
      </c>
      <c r="AC1185" s="94">
        <f>IF('Net zero activities &amp; levers'!$C$14="Off",Constants!$H63*'Activity data'!AV5*Constants!$H81*EF!$H206*MMVolatEF*NtoN2O*kgtoGg,IF('Net zero activities &amp; levers'!$C$14="On",Constants!$H63*'Net zero Activity data'!AV5*Constants!$H81*EF!$H206*MMVolatEF*NtoN2O*kgtoGg,"ERROR"))</f>
        <v>0.43295570355388763</v>
      </c>
      <c r="AD1185" s="94">
        <f>IF('Net zero activities &amp; levers'!$C$14="Off",Constants!$H63*'Activity data'!AW5*Constants!$H81*EF!$H206*MMVolatEF*NtoN2O*kgtoGg,IF('Net zero activities &amp; levers'!$C$14="On",Constants!$H63*'Net zero Activity data'!AW5*Constants!$H81*EF!$H206*MMVolatEF*NtoN2O*kgtoGg,"ERROR"))</f>
        <v>0.43752667451708871</v>
      </c>
      <c r="AE1185" s="94">
        <f>IF('Net zero activities &amp; levers'!$C$14="Off",Constants!$H63*'Activity data'!AX5*Constants!$H81*EF!$H206*MMVolatEF*NtoN2O*kgtoGg,IF('Net zero activities &amp; levers'!$C$14="On",Constants!$H63*'Net zero Activity data'!AX5*Constants!$H81*EF!$H206*MMVolatEF*NtoN2O*kgtoGg,"ERROR"))</f>
        <v>0.44239883896783144</v>
      </c>
      <c r="AF1185" s="94">
        <f>IF('Net zero activities &amp; levers'!$C$14="Off",Constants!$H63*'Activity data'!AY5*Constants!$H81*EF!$H206*MMVolatEF*NtoN2O*kgtoGg,IF('Net zero activities &amp; levers'!$C$14="On",Constants!$H63*'Net zero Activity data'!AY5*Constants!$H81*EF!$H206*MMVolatEF*NtoN2O*kgtoGg,"ERROR"))</f>
        <v>0.44754643431448016</v>
      </c>
      <c r="AG1185" s="94">
        <f>IF('Net zero activities &amp; levers'!$C$14="Off",Constants!$H63*'Activity data'!AZ5*Constants!$H81*EF!$H206*MMVolatEF*NtoN2O*kgtoGg,IF('Net zero activities &amp; levers'!$C$14="On",Constants!$H63*'Net zero Activity data'!AZ5*Constants!$H81*EF!$H206*MMVolatEF*NtoN2O*kgtoGg,"ERROR"))</f>
        <v>0.45343947243110339</v>
      </c>
      <c r="AH1185" s="94">
        <f>IF('Net zero activities &amp; levers'!$C$14="Off",Constants!$H63*'Activity data'!BA5*Constants!$H81*EF!$H206*MMVolatEF*NtoN2O*kgtoGg,IF('Net zero activities &amp; levers'!$C$14="On",Constants!$H63*'Net zero Activity data'!BA5*Constants!$H81*EF!$H206*MMVolatEF*NtoN2O*kgtoGg,"ERROR"))</f>
        <v>0.45903391659174836</v>
      </c>
      <c r="AI1185" s="94">
        <f>IF('Net zero activities &amp; levers'!$C$14="Off",Constants!$H63*'Activity data'!BB5*Constants!$H81*EF!$H206*MMVolatEF*NtoN2O*kgtoGg,IF('Net zero activities &amp; levers'!$C$14="On",Constants!$H63*'Net zero Activity data'!BB5*Constants!$H81*EF!$H206*MMVolatEF*NtoN2O*kgtoGg,"ERROR"))</f>
        <v>0.46484826030601123</v>
      </c>
      <c r="AJ1185" s="94">
        <f>IF('Net zero activities &amp; levers'!$C$14="Off",Constants!$H63*'Activity data'!BC5*Constants!$H81*EF!$H206*MMVolatEF*NtoN2O*kgtoGg,IF('Net zero activities &amp; levers'!$C$14="On",Constants!$H63*'Net zero Activity data'!BC5*Constants!$H81*EF!$H206*MMVolatEF*NtoN2O*kgtoGg,"ERROR"))</f>
        <v>0.47122457399912715</v>
      </c>
      <c r="AK1185" s="94">
        <f>IF('Net zero activities &amp; levers'!$C$14="Off",Constants!$H63*'Activity data'!BD5*Constants!$H81*EF!$H206*MMVolatEF*NtoN2O*kgtoGg,IF('Net zero activities &amp; levers'!$C$14="On",Constants!$H63*'Net zero Activity data'!BD5*Constants!$H81*EF!$H206*MMVolatEF*NtoN2O*kgtoGg,"ERROR"))</f>
        <v>0.47720223400980599</v>
      </c>
      <c r="AL1185" s="94">
        <f>IF('Net zero activities &amp; levers'!$C$14="Off",Constants!$H63*'Activity data'!BE5*Constants!$H81*EF!$H206*MMVolatEF*NtoN2O*kgtoGg,IF('Net zero activities &amp; levers'!$C$14="On",Constants!$H63*'Net zero Activity data'!BE5*Constants!$H81*EF!$H206*MMVolatEF*NtoN2O*kgtoGg,"ERROR"))</f>
        <v>0.48325996486403272</v>
      </c>
      <c r="AM1185" s="94">
        <f>IF('Net zero activities &amp; levers'!$C$14="Off",Constants!$H63*'Activity data'!BF5*Constants!$H81*EF!$H206*MMVolatEF*NtoN2O*kgtoGg,IF('Net zero activities &amp; levers'!$C$14="On",Constants!$H63*'Net zero Activity data'!BF5*Constants!$H81*EF!$H206*MMVolatEF*NtoN2O*kgtoGg,"ERROR"))</f>
        <v>0.489414318161845</v>
      </c>
      <c r="AN1185" s="94">
        <f>IF('Net zero activities &amp; levers'!$C$14="Off",Constants!$H63*'Activity data'!BG5*Constants!$H81*EF!$H206*MMVolatEF*NtoN2O*kgtoGg,IF('Net zero activities &amp; levers'!$C$14="On",Constants!$H63*'Net zero Activity data'!BG5*Constants!$H81*EF!$H206*MMVolatEF*NtoN2O*kgtoGg,"ERROR"))</f>
        <v>0.49576579726036363</v>
      </c>
      <c r="AO1185" s="94">
        <f>IF('Net zero activities &amp; levers'!$C$14="Off",Constants!$H63*'Activity data'!BH5*Constants!$H81*EF!$H206*MMVolatEF*NtoN2O*kgtoGg,IF('Net zero activities &amp; levers'!$C$14="On",Constants!$H63*'Net zero Activity data'!BH5*Constants!$H81*EF!$H206*MMVolatEF*NtoN2O*kgtoGg,"ERROR"))</f>
        <v>0.50183295393779026</v>
      </c>
      <c r="AP1185" s="94">
        <f>IF('Net zero activities &amp; levers'!$C$14="Off",Constants!$H63*'Activity data'!BI5*Constants!$H81*EF!$H206*MMVolatEF*NtoN2O*kgtoGg,IF('Net zero activities &amp; levers'!$C$14="On",Constants!$H63*'Net zero Activity data'!BI5*Constants!$H81*EF!$H206*MMVolatEF*NtoN2O*kgtoGg,"ERROR"))</f>
        <v>0.50811157044094912</v>
      </c>
      <c r="AQ1185" s="94">
        <f>IF('Net zero activities &amp; levers'!$C$14="Off",Constants!$H63*'Activity data'!BJ5*Constants!$H81*EF!$H206*MMVolatEF*NtoN2O*kgtoGg,IF('Net zero activities &amp; levers'!$C$14="On",Constants!$H63*'Net zero Activity data'!BJ5*Constants!$H81*EF!$H206*MMVolatEF*NtoN2O*kgtoGg,"ERROR"))</f>
        <v>0.51462758756280891</v>
      </c>
      <c r="AR1185" s="94">
        <f>IF('Net zero activities &amp; levers'!$C$14="Off",Constants!$H63*'Activity data'!BK5*Constants!$H81*EF!$H206*MMVolatEF*NtoN2O*kgtoGg,IF('Net zero activities &amp; levers'!$C$14="On",Constants!$H63*'Net zero Activity data'!BK5*Constants!$H81*EF!$H206*MMVolatEF*NtoN2O*kgtoGg,"ERROR"))</f>
        <v>0.52140819352163892</v>
      </c>
      <c r="AS1185" s="94">
        <f>IF('Net zero activities &amp; levers'!$C$14="Off",Constants!$H63*'Activity data'!BL5*Constants!$H81*EF!$H206*MMVolatEF*NtoN2O*kgtoGg,IF('Net zero activities &amp; levers'!$C$14="On",Constants!$H63*'Net zero Activity data'!BL5*Constants!$H81*EF!$H206*MMVolatEF*NtoN2O*kgtoGg,"ERROR"))</f>
        <v>0.52805942521928262</v>
      </c>
      <c r="AT1185" s="94">
        <f>IF('Net zero activities &amp; levers'!$C$14="Off",Constants!$H63*'Activity data'!BM5*Constants!$H81*EF!$H206*MMVolatEF*NtoN2O*kgtoGg,IF('Net zero activities &amp; levers'!$C$14="On",Constants!$H63*'Net zero Activity data'!BM5*Constants!$H81*EF!$H206*MMVolatEF*NtoN2O*kgtoGg,"ERROR"))</f>
        <v>0.52889195975917036</v>
      </c>
      <c r="AU1185" s="94">
        <f>IF('Net zero activities &amp; levers'!$C$14="Off",Constants!$H63*'Activity data'!BN5*Constants!$H81*EF!$H206*MMVolatEF*NtoN2O*kgtoGg,IF('Net zero activities &amp; levers'!$C$14="On",Constants!$H63*'Net zero Activity data'!BN5*Constants!$H81*EF!$H206*MMVolatEF*NtoN2O*kgtoGg,"ERROR"))</f>
        <v>0.52884769524860809</v>
      </c>
      <c r="AV1185" s="94">
        <f>IF('Net zero activities &amp; levers'!$C$14="Off",Constants!$H63*'Activity data'!BO5*Constants!$H81*EF!$H206*MMVolatEF*NtoN2O*kgtoGg,IF('Net zero activities &amp; levers'!$C$14="On",Constants!$H63*'Net zero Activity data'!BO5*Constants!$H81*EF!$H206*MMVolatEF*NtoN2O*kgtoGg,"ERROR"))</f>
        <v>0.52908821879236367</v>
      </c>
      <c r="AW1185" s="94">
        <f>IF('Net zero activities &amp; levers'!$C$14="Off",Constants!$H63*'Activity data'!BP5*Constants!$H81*EF!$H206*MMVolatEF*NtoN2O*kgtoGg,IF('Net zero activities &amp; levers'!$C$14="On",Constants!$H63*'Net zero Activity data'!BP5*Constants!$H81*EF!$H206*MMVolatEF*NtoN2O*kgtoGg,"ERROR"))</f>
        <v>0.52907591218999572</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3.1476339708921289E-2</v>
      </c>
      <c r="T1186" s="94">
        <f>IF('Net zero activities &amp; levers'!$C$14="Off",Constants!$H64*'Activity data'!AM6*Constants!$H82*EF!$H207*MMVolatEF*NtoN2O*kgtoGg,IF('Net zero activities &amp; levers'!$C$14="On",Constants!$H64*'Net zero Activity data'!AM6*Constants!$H82*EF!$H207*MMVolatEF*NtoN2O*kgtoGg,"ERROR"))</f>
        <v>3.1811183324772854E-2</v>
      </c>
      <c r="U1186" s="94">
        <f>IF('Net zero activities &amp; levers'!$C$14="Off",Constants!$H64*'Activity data'!AN6*Constants!$H82*EF!$H207*MMVolatEF*NtoN2O*kgtoGg,IF('Net zero activities &amp; levers'!$C$14="On",Constants!$H64*'Net zero Activity data'!AN6*Constants!$H82*EF!$H207*MMVolatEF*NtoN2O*kgtoGg,"ERROR"))</f>
        <v>3.2027367776157216E-2</v>
      </c>
      <c r="V1186" s="94">
        <f>IF('Net zero activities &amp; levers'!$C$14="Off",Constants!$H64*'Activity data'!AO6*Constants!$H82*EF!$H207*MMVolatEF*NtoN2O*kgtoGg,IF('Net zero activities &amp; levers'!$C$14="On",Constants!$H64*'Net zero Activity data'!AO6*Constants!$H82*EF!$H207*MMVolatEF*NtoN2O*kgtoGg,"ERROR"))</f>
        <v>3.2216716466296084E-2</v>
      </c>
      <c r="W1186" s="94">
        <f>IF('Net zero activities &amp; levers'!$C$14="Off",Constants!$H64*'Activity data'!AP6*Constants!$H82*EF!$H207*MMVolatEF*NtoN2O*kgtoGg,IF('Net zero activities &amp; levers'!$C$14="On",Constants!$H64*'Net zero Activity data'!AP6*Constants!$H82*EF!$H207*MMVolatEF*NtoN2O*kgtoGg,"ERROR"))</f>
        <v>3.2437375250156143E-2</v>
      </c>
      <c r="X1186" s="94">
        <f>IF('Net zero activities &amp; levers'!$C$14="Off",Constants!$H64*'Activity data'!AQ6*Constants!$H82*EF!$H207*MMVolatEF*NtoN2O*kgtoGg,IF('Net zero activities &amp; levers'!$C$14="On",Constants!$H64*'Net zero Activity data'!AQ6*Constants!$H82*EF!$H207*MMVolatEF*NtoN2O*kgtoGg,"ERROR"))</f>
        <v>3.2696703059919528E-2</v>
      </c>
      <c r="Y1186" s="94">
        <f>IF('Net zero activities &amp; levers'!$C$14="Off",Constants!$H64*'Activity data'!AR6*Constants!$H82*EF!$H207*MMVolatEF*NtoN2O*kgtoGg,IF('Net zero activities &amp; levers'!$C$14="On",Constants!$H64*'Net zero Activity data'!AR6*Constants!$H82*EF!$H207*MMVolatEF*NtoN2O*kgtoGg,"ERROR"))</f>
        <v>3.2955730123532659E-2</v>
      </c>
      <c r="Z1186" s="94">
        <f>IF('Net zero activities &amp; levers'!$C$14="Off",Constants!$H64*'Activity data'!AS6*Constants!$H82*EF!$H207*MMVolatEF*NtoN2O*kgtoGg,IF('Net zero activities &amp; levers'!$C$14="On",Constants!$H64*'Net zero Activity data'!AS6*Constants!$H82*EF!$H207*MMVolatEF*NtoN2O*kgtoGg,"ERROR"))</f>
        <v>3.3243028928121948E-2</v>
      </c>
      <c r="AA1186" s="94">
        <f>IF('Net zero activities &amp; levers'!$C$14="Off",Constants!$H64*'Activity data'!AT6*Constants!$H82*EF!$H207*MMVolatEF*NtoN2O*kgtoGg,IF('Net zero activities &amp; levers'!$C$14="On",Constants!$H64*'Net zero Activity data'!AT6*Constants!$H82*EF!$H207*MMVolatEF*NtoN2O*kgtoGg,"ERROR"))</f>
        <v>3.3529614781086729E-2</v>
      </c>
      <c r="AB1186" s="94">
        <f>IF('Net zero activities &amp; levers'!$C$14="Off",Constants!$H64*'Activity data'!AU6*Constants!$H82*EF!$H207*MMVolatEF*NtoN2O*kgtoGg,IF('Net zero activities &amp; levers'!$C$14="On",Constants!$H64*'Net zero Activity data'!AU6*Constants!$H82*EF!$H207*MMVolatEF*NtoN2O*kgtoGg,"ERROR"))</f>
        <v>3.3842822955042956E-2</v>
      </c>
      <c r="AC1186" s="94">
        <f>IF('Net zero activities &amp; levers'!$C$14="Off",Constants!$H64*'Activity data'!AV6*Constants!$H82*EF!$H207*MMVolatEF*NtoN2O*kgtoGg,IF('Net zero activities &amp; levers'!$C$14="On",Constants!$H64*'Net zero Activity data'!AV6*Constants!$H82*EF!$H207*MMVolatEF*NtoN2O*kgtoGg,"ERROR"))</f>
        <v>3.4157725341385003E-2</v>
      </c>
      <c r="AD1186" s="94">
        <f>IF('Net zero activities &amp; levers'!$C$14="Off",Constants!$H64*'Activity data'!AW6*Constants!$H82*EF!$H207*MMVolatEF*NtoN2O*kgtoGg,IF('Net zero activities &amp; levers'!$C$14="On",Constants!$H64*'Net zero Activity data'!AW6*Constants!$H82*EF!$H207*MMVolatEF*NtoN2O*kgtoGg,"ERROR"))</f>
        <v>3.4518348771040409E-2</v>
      </c>
      <c r="AE1186" s="94">
        <f>IF('Net zero activities &amp; levers'!$C$14="Off",Constants!$H64*'Activity data'!AX6*Constants!$H82*EF!$H207*MMVolatEF*NtoN2O*kgtoGg,IF('Net zero activities &amp; levers'!$C$14="On",Constants!$H64*'Net zero Activity data'!AX6*Constants!$H82*EF!$H207*MMVolatEF*NtoN2O*kgtoGg,"ERROR"))</f>
        <v>3.490273464183611E-2</v>
      </c>
      <c r="AF1186" s="94">
        <f>IF('Net zero activities &amp; levers'!$C$14="Off",Constants!$H64*'Activity data'!AY6*Constants!$H82*EF!$H207*MMVolatEF*NtoN2O*kgtoGg,IF('Net zero activities &amp; levers'!$C$14="On",Constants!$H64*'Net zero Activity data'!AY6*Constants!$H82*EF!$H207*MMVolatEF*NtoN2O*kgtoGg,"ERROR"))</f>
        <v>3.5308850432842286E-2</v>
      </c>
      <c r="AG1186" s="94">
        <f>IF('Net zero activities &amp; levers'!$C$14="Off",Constants!$H64*'Activity data'!AZ6*Constants!$H82*EF!$H207*MMVolatEF*NtoN2O*kgtoGg,IF('Net zero activities &amp; levers'!$C$14="On",Constants!$H64*'Net zero Activity data'!AZ6*Constants!$H82*EF!$H207*MMVolatEF*NtoN2O*kgtoGg,"ERROR"))</f>
        <v>3.5773777389021939E-2</v>
      </c>
      <c r="AH1186" s="94">
        <f>IF('Net zero activities &amp; levers'!$C$14="Off",Constants!$H64*'Activity data'!BA6*Constants!$H82*EF!$H207*MMVolatEF*NtoN2O*kgtoGg,IF('Net zero activities &amp; levers'!$C$14="On",Constants!$H64*'Net zero Activity data'!BA6*Constants!$H82*EF!$H207*MMVolatEF*NtoN2O*kgtoGg,"ERROR"))</f>
        <v>3.6215146992213315E-2</v>
      </c>
      <c r="AI1186" s="94">
        <f>IF('Net zero activities &amp; levers'!$C$14="Off",Constants!$H64*'Activity data'!BB6*Constants!$H82*EF!$H207*MMVolatEF*NtoN2O*kgtoGg,IF('Net zero activities &amp; levers'!$C$14="On",Constants!$H64*'Net zero Activity data'!BB6*Constants!$H82*EF!$H207*MMVolatEF*NtoN2O*kgtoGg,"ERROR"))</f>
        <v>3.6673865410753521E-2</v>
      </c>
      <c r="AJ1186" s="94">
        <f>IF('Net zero activities &amp; levers'!$C$14="Off",Constants!$H64*'Activity data'!BC6*Constants!$H82*EF!$H207*MMVolatEF*NtoN2O*kgtoGg,IF('Net zero activities &amp; levers'!$C$14="On",Constants!$H64*'Net zero Activity data'!BC6*Constants!$H82*EF!$H207*MMVolatEF*NtoN2O*kgtoGg,"ERROR"))</f>
        <v>3.7176920042052225E-2</v>
      </c>
      <c r="AK1186" s="94">
        <f>IF('Net zero activities &amp; levers'!$C$14="Off",Constants!$H64*'Activity data'!BD6*Constants!$H82*EF!$H207*MMVolatEF*NtoN2O*kgtoGg,IF('Net zero activities &amp; levers'!$C$14="On",Constants!$H64*'Net zero Activity data'!BD6*Constants!$H82*EF!$H207*MMVolatEF*NtoN2O*kgtoGg,"ERROR"))</f>
        <v>3.7648523181017524E-2</v>
      </c>
      <c r="AL1186" s="94">
        <f>IF('Net zero activities &amp; levers'!$C$14="Off",Constants!$H64*'Activity data'!BE6*Constants!$H82*EF!$H207*MMVolatEF*NtoN2O*kgtoGg,IF('Net zero activities &amp; levers'!$C$14="On",Constants!$H64*'Net zero Activity data'!BE6*Constants!$H82*EF!$H207*MMVolatEF*NtoN2O*kgtoGg,"ERROR"))</f>
        <v>3.8126443450948684E-2</v>
      </c>
      <c r="AM1186" s="94">
        <f>IF('Net zero activities &amp; levers'!$C$14="Off",Constants!$H64*'Activity data'!BF6*Constants!$H82*EF!$H207*MMVolatEF*NtoN2O*kgtoGg,IF('Net zero activities &amp; levers'!$C$14="On",Constants!$H64*'Net zero Activity data'!BF6*Constants!$H82*EF!$H207*MMVolatEF*NtoN2O*kgtoGg,"ERROR"))</f>
        <v>3.8611986678292631E-2</v>
      </c>
      <c r="AN1186" s="94">
        <f>IF('Net zero activities &amp; levers'!$C$14="Off",Constants!$H64*'Activity data'!BG6*Constants!$H82*EF!$H207*MMVolatEF*NtoN2O*kgtoGg,IF('Net zero activities &amp; levers'!$C$14="On",Constants!$H64*'Net zero Activity data'!BG6*Constants!$H82*EF!$H207*MMVolatEF*NtoN2O*kgtoGg,"ERROR"))</f>
        <v>3.9113082002312866E-2</v>
      </c>
      <c r="AO1186" s="94">
        <f>IF('Net zero activities &amp; levers'!$C$14="Off",Constants!$H64*'Activity data'!BH6*Constants!$H82*EF!$H207*MMVolatEF*NtoN2O*kgtoGg,IF('Net zero activities &amp; levers'!$C$14="On",Constants!$H64*'Net zero Activity data'!BH6*Constants!$H82*EF!$H207*MMVolatEF*NtoN2O*kgtoGg,"ERROR"))</f>
        <v>3.959174591570995E-2</v>
      </c>
      <c r="AP1186" s="94">
        <f>IF('Net zero activities &amp; levers'!$C$14="Off",Constants!$H64*'Activity data'!BI6*Constants!$H82*EF!$H207*MMVolatEF*NtoN2O*kgtoGg,IF('Net zero activities &amp; levers'!$C$14="On",Constants!$H64*'Net zero Activity data'!BI6*Constants!$H82*EF!$H207*MMVolatEF*NtoN2O*kgtoGg,"ERROR"))</f>
        <v>4.0087092798262544E-2</v>
      </c>
      <c r="AQ1186" s="94">
        <f>IF('Net zero activities &amp; levers'!$C$14="Off",Constants!$H64*'Activity data'!BJ6*Constants!$H82*EF!$H207*MMVolatEF*NtoN2O*kgtoGg,IF('Net zero activities &amp; levers'!$C$14="On",Constants!$H64*'Net zero Activity data'!BJ6*Constants!$H82*EF!$H207*MMVolatEF*NtoN2O*kgtoGg,"ERROR"))</f>
        <v>4.0601169229965088E-2</v>
      </c>
      <c r="AR1186" s="94">
        <f>IF('Net zero activities &amp; levers'!$C$14="Off",Constants!$H64*'Activity data'!BK6*Constants!$H82*EF!$H207*MMVolatEF*NtoN2O*kgtoGg,IF('Net zero activities &amp; levers'!$C$14="On",Constants!$H64*'Net zero Activity data'!BK6*Constants!$H82*EF!$H207*MMVolatEF*NtoN2O*kgtoGg,"ERROR"))</f>
        <v>4.1136120205523839E-2</v>
      </c>
      <c r="AS1186" s="94">
        <f>IF('Net zero activities &amp; levers'!$C$14="Off",Constants!$H64*'Activity data'!BL6*Constants!$H82*EF!$H207*MMVolatEF*NtoN2O*kgtoGg,IF('Net zero activities &amp; levers'!$C$14="On",Constants!$H64*'Net zero Activity data'!BL6*Constants!$H82*EF!$H207*MMVolatEF*NtoN2O*kgtoGg,"ERROR"))</f>
        <v>4.1660864292840723E-2</v>
      </c>
      <c r="AT1186" s="94">
        <f>IF('Net zero activities &amp; levers'!$C$14="Off",Constants!$H64*'Activity data'!BM6*Constants!$H82*EF!$H207*MMVolatEF*NtoN2O*kgtoGg,IF('Net zero activities &amp; levers'!$C$14="On",Constants!$H64*'Net zero Activity data'!BM6*Constants!$H82*EF!$H207*MMVolatEF*NtoN2O*kgtoGg,"ERROR"))</f>
        <v>4.172654649985931E-2</v>
      </c>
      <c r="AU1186" s="94">
        <f>IF('Net zero activities &amp; levers'!$C$14="Off",Constants!$H64*'Activity data'!BN6*Constants!$H82*EF!$H207*MMVolatEF*NtoN2O*kgtoGg,IF('Net zero activities &amp; levers'!$C$14="On",Constants!$H64*'Net zero Activity data'!BN6*Constants!$H82*EF!$H207*MMVolatEF*NtoN2O*kgtoGg,"ERROR"))</f>
        <v>4.172305428349226E-2</v>
      </c>
      <c r="AV1186" s="94">
        <f>IF('Net zero activities &amp; levers'!$C$14="Off",Constants!$H64*'Activity data'!BO6*Constants!$H82*EF!$H207*MMVolatEF*NtoN2O*kgtoGg,IF('Net zero activities &amp; levers'!$C$14="On",Constants!$H64*'Net zero Activity data'!BO6*Constants!$H82*EF!$H207*MMVolatEF*NtoN2O*kgtoGg,"ERROR"))</f>
        <v>4.1742030213543065E-2</v>
      </c>
      <c r="AW1186" s="94">
        <f>IF('Net zero activities &amp; levers'!$C$14="Off",Constants!$H64*'Activity data'!BP6*Constants!$H82*EF!$H207*MMVolatEF*NtoN2O*kgtoGg,IF('Net zero activities &amp; levers'!$C$14="On",Constants!$H64*'Net zero Activity data'!BP6*Constants!$H82*EF!$H207*MMVolatEF*NtoN2O*kgtoGg,"ERROR"))</f>
        <v>4.1741059293099902E-2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2.9177317657423814E-4</v>
      </c>
      <c r="T1187" s="94">
        <f>IF('Net zero activities &amp; levers'!$C$14="Off",Constants!$H65*'Activity data'!AM7*Constants!$H83*EF!$H208*MMVolatEF*NtoN2O*kgtoGg,IF('Net zero activities &amp; levers'!$C$14="On",Constants!$H65*'Net zero Activity data'!AM7*Constants!$H83*EF!$H208*MMVolatEF*NtoN2O*kgtoGg,"ERROR"))</f>
        <v>2.9487704399834422E-4</v>
      </c>
      <c r="U1187" s="94">
        <f>IF('Net zero activities &amp; levers'!$C$14="Off",Constants!$H65*'Activity data'!AN7*Constants!$H83*EF!$H208*MMVolatEF*NtoN2O*kgtoGg,IF('Net zero activities &amp; levers'!$C$14="On",Constants!$H65*'Net zero Activity data'!AN7*Constants!$H83*EF!$H208*MMVolatEF*NtoN2O*kgtoGg,"ERROR"))</f>
        <v>2.9688098806203385E-4</v>
      </c>
      <c r="V1187" s="94">
        <f>IF('Net zero activities &amp; levers'!$C$14="Off",Constants!$H65*'Activity data'!AO7*Constants!$H83*EF!$H208*MMVolatEF*NtoN2O*kgtoGg,IF('Net zero activities &amp; levers'!$C$14="On",Constants!$H65*'Net zero Activity data'!AO7*Constants!$H83*EF!$H208*MMVolatEF*NtoN2O*kgtoGg,"ERROR"))</f>
        <v>2.986361752697234E-4</v>
      </c>
      <c r="W1187" s="94">
        <f>IF('Net zero activities &amp; levers'!$C$14="Off",Constants!$H65*'Activity data'!AP7*Constants!$H83*EF!$H208*MMVolatEF*NtoN2O*kgtoGg,IF('Net zero activities &amp; levers'!$C$14="On",Constants!$H65*'Net zero Activity data'!AP7*Constants!$H83*EF!$H208*MMVolatEF*NtoN2O*kgtoGg,"ERROR"))</f>
        <v>3.0068159461966169E-4</v>
      </c>
      <c r="X1187" s="94">
        <f>IF('Net zero activities &amp; levers'!$C$14="Off",Constants!$H65*'Activity data'!AQ7*Constants!$H83*EF!$H208*MMVolatEF*NtoN2O*kgtoGg,IF('Net zero activities &amp; levers'!$C$14="On",Constants!$H65*'Net zero Activity data'!AQ7*Constants!$H83*EF!$H208*MMVolatEF*NtoN2O*kgtoGg,"ERROR"))</f>
        <v>3.0308546049251785E-4</v>
      </c>
      <c r="Y1187" s="94">
        <f>IF('Net zero activities &amp; levers'!$C$14="Off",Constants!$H65*'Activity data'!AR7*Constants!$H83*EF!$H208*MMVolatEF*NtoN2O*kgtoGg,IF('Net zero activities &amp; levers'!$C$14="On",Constants!$H65*'Net zero Activity data'!AR7*Constants!$H83*EF!$H208*MMVolatEF*NtoN2O*kgtoGg,"ERROR"))</f>
        <v>3.0548653856792316E-4</v>
      </c>
      <c r="Z1187" s="94">
        <f>IF('Net zero activities &amp; levers'!$C$14="Off",Constants!$H65*'Activity data'!AS7*Constants!$H83*EF!$H208*MMVolatEF*NtoN2O*kgtoGg,IF('Net zero activities &amp; levers'!$C$14="On",Constants!$H65*'Net zero Activity data'!AS7*Constants!$H83*EF!$H208*MMVolatEF*NtoN2O*kgtoGg,"ERROR"))</f>
        <v>3.0814968446151136E-4</v>
      </c>
      <c r="AA1187" s="94">
        <f>IF('Net zero activities &amp; levers'!$C$14="Off",Constants!$H65*'Activity data'!AT7*Constants!$H83*EF!$H208*MMVolatEF*NtoN2O*kgtoGg,IF('Net zero activities &amp; levers'!$C$14="On",Constants!$H65*'Net zero Activity data'!AT7*Constants!$H83*EF!$H208*MMVolatEF*NtoN2O*kgtoGg,"ERROR"))</f>
        <v>3.1080622157650086E-4</v>
      </c>
      <c r="AB1187" s="94">
        <f>IF('Net zero activities &amp; levers'!$C$14="Off",Constants!$H65*'Activity data'!AU7*Constants!$H83*EF!$H208*MMVolatEF*NtoN2O*kgtoGg,IF('Net zero activities &amp; levers'!$C$14="On",Constants!$H65*'Net zero Activity data'!AU7*Constants!$H83*EF!$H208*MMVolatEF*NtoN2O*kgtoGg,"ERROR"))</f>
        <v>3.1370953704104728E-4</v>
      </c>
      <c r="AC1187" s="94">
        <f>IF('Net zero activities &amp; levers'!$C$14="Off",Constants!$H65*'Activity data'!AV7*Constants!$H83*EF!$H208*MMVolatEF*NtoN2O*kgtoGg,IF('Net zero activities &amp; levers'!$C$14="On",Constants!$H65*'Net zero Activity data'!AV7*Constants!$H83*EF!$H208*MMVolatEF*NtoN2O*kgtoGg,"ERROR"))</f>
        <v>3.1662855718200052E-4</v>
      </c>
      <c r="AD1187" s="94">
        <f>IF('Net zero activities &amp; levers'!$C$14="Off",Constants!$H65*'Activity data'!AW7*Constants!$H83*EF!$H208*MMVolatEF*NtoN2O*kgtoGg,IF('Net zero activities &amp; levers'!$C$14="On",Constants!$H65*'Net zero Activity data'!AW7*Constants!$H83*EF!$H208*MMVolatEF*NtoN2O*kgtoGg,"ERROR"))</f>
        <v>3.1997139324841355E-4</v>
      </c>
      <c r="AE1187" s="94">
        <f>IF('Net zero activities &amp; levers'!$C$14="Off",Constants!$H65*'Activity data'!AX7*Constants!$H83*EF!$H208*MMVolatEF*NtoN2O*kgtoGg,IF('Net zero activities &amp; levers'!$C$14="On",Constants!$H65*'Net zero Activity data'!AX7*Constants!$H83*EF!$H208*MMVolatEF*NtoN2O*kgtoGg,"ERROR"))</f>
        <v>3.2353449771321038E-4</v>
      </c>
      <c r="AF1187" s="94">
        <f>IF('Net zero activities &amp; levers'!$C$14="Off",Constants!$H65*'Activity data'!AY7*Constants!$H83*EF!$H208*MMVolatEF*NtoN2O*kgtoGg,IF('Net zero activities &amp; levers'!$C$14="On",Constants!$H65*'Net zero Activity data'!AY7*Constants!$H83*EF!$H208*MMVolatEF*NtoN2O*kgtoGg,"ERROR"))</f>
        <v>3.2729902991405092E-4</v>
      </c>
      <c r="AG1187" s="94">
        <f>IF('Net zero activities &amp; levers'!$C$14="Off",Constants!$H65*'Activity data'!AZ7*Constants!$H83*EF!$H208*MMVolatEF*NtoN2O*kgtoGg,IF('Net zero activities &amp; levers'!$C$14="On",Constants!$H65*'Net zero Activity data'!AZ7*Constants!$H83*EF!$H208*MMVolatEF*NtoN2O*kgtoGg,"ERROR"))</f>
        <v>3.3160871827470491E-4</v>
      </c>
      <c r="AH1187" s="94">
        <f>IF('Net zero activities &amp; levers'!$C$14="Off",Constants!$H65*'Activity data'!BA7*Constants!$H83*EF!$H208*MMVolatEF*NtoN2O*kgtoGg,IF('Net zero activities &amp; levers'!$C$14="On",Constants!$H65*'Net zero Activity data'!BA7*Constants!$H83*EF!$H208*MMVolatEF*NtoN2O*kgtoGg,"ERROR"))</f>
        <v>3.3570003932274789E-4</v>
      </c>
      <c r="AI1187" s="94">
        <f>IF('Net zero activities &amp; levers'!$C$14="Off",Constants!$H65*'Activity data'!BB7*Constants!$H83*EF!$H208*MMVolatEF*NtoN2O*kgtoGg,IF('Net zero activities &amp; levers'!$C$14="On",Constants!$H65*'Net zero Activity data'!BB7*Constants!$H83*EF!$H208*MMVolatEF*NtoN2O*kgtoGg,"ERROR"))</f>
        <v>3.3995217700356759E-4</v>
      </c>
      <c r="AJ1187" s="94">
        <f>IF('Net zero activities &amp; levers'!$C$14="Off",Constants!$H65*'Activity data'!BC7*Constants!$H83*EF!$H208*MMVolatEF*NtoN2O*kgtoGg,IF('Net zero activities &amp; levers'!$C$14="On",Constants!$H65*'Net zero Activity data'!BC7*Constants!$H83*EF!$H208*MMVolatEF*NtoN2O*kgtoGg,"ERROR"))</f>
        <v>3.4461529378022383E-4</v>
      </c>
      <c r="AK1187" s="94">
        <f>IF('Net zero activities &amp; levers'!$C$14="Off",Constants!$H65*'Activity data'!BD7*Constants!$H83*EF!$H208*MMVolatEF*NtoN2O*kgtoGg,IF('Net zero activities &amp; levers'!$C$14="On",Constants!$H65*'Net zero Activity data'!BD7*Constants!$H83*EF!$H208*MMVolatEF*NtoN2O*kgtoGg,"ERROR"))</f>
        <v>3.489868677056155E-4</v>
      </c>
      <c r="AL1187" s="94">
        <f>IF('Net zero activities &amp; levers'!$C$14="Off",Constants!$H65*'Activity data'!BE7*Constants!$H83*EF!$H208*MMVolatEF*NtoN2O*kgtoGg,IF('Net zero activities &amp; levers'!$C$14="On",Constants!$H65*'Net zero Activity data'!BE7*Constants!$H83*EF!$H208*MMVolatEF*NtoN2O*kgtoGg,"ERROR"))</f>
        <v>3.5341699892787787E-4</v>
      </c>
      <c r="AM1187" s="94">
        <f>IF('Net zero activities &amp; levers'!$C$14="Off",Constants!$H65*'Activity data'!BF7*Constants!$H83*EF!$H208*MMVolatEF*NtoN2O*kgtoGg,IF('Net zero activities &amp; levers'!$C$14="On",Constants!$H65*'Net zero Activity data'!BF7*Constants!$H83*EF!$H208*MMVolatEF*NtoN2O*kgtoGg,"ERROR"))</f>
        <v>3.5791779193990967E-4</v>
      </c>
      <c r="AN1187" s="94">
        <f>IF('Net zero activities &amp; levers'!$C$14="Off",Constants!$H65*'Activity data'!BG7*Constants!$H83*EF!$H208*MMVolatEF*NtoN2O*kgtoGg,IF('Net zero activities &amp; levers'!$C$14="On",Constants!$H65*'Net zero Activity data'!BG7*Constants!$H83*EF!$H208*MMVolatEF*NtoN2O*kgtoGg,"ERROR"))</f>
        <v>3.6256274671571685E-4</v>
      </c>
      <c r="AO1187" s="94">
        <f>IF('Net zero activities &amp; levers'!$C$14="Off",Constants!$H65*'Activity data'!BH7*Constants!$H83*EF!$H208*MMVolatEF*NtoN2O*kgtoGg,IF('Net zero activities &amp; levers'!$C$14="On",Constants!$H65*'Net zero Activity data'!BH7*Constants!$H83*EF!$H208*MMVolatEF*NtoN2O*kgtoGg,"ERROR"))</f>
        <v>3.6699977121776653E-4</v>
      </c>
      <c r="AP1187" s="94">
        <f>IF('Net zero activities &amp; levers'!$C$14="Off",Constants!$H65*'Activity data'!BI7*Constants!$H83*EF!$H208*MMVolatEF*NtoN2O*kgtoGg,IF('Net zero activities &amp; levers'!$C$14="On",Constants!$H65*'Net zero Activity data'!BI7*Constants!$H83*EF!$H208*MMVolatEF*NtoN2O*kgtoGg,"ERROR"))</f>
        <v>3.7159144022264621E-4</v>
      </c>
      <c r="AQ1187" s="94">
        <f>IF('Net zero activities &amp; levers'!$C$14="Off",Constants!$H65*'Activity data'!BJ7*Constants!$H83*EF!$H208*MMVolatEF*NtoN2O*kgtoGg,IF('Net zero activities &amp; levers'!$C$14="On",Constants!$H65*'Net zero Activity data'!BJ7*Constants!$H83*EF!$H208*MMVolatEF*NtoN2O*kgtoGg,"ERROR"))</f>
        <v>3.7635672471464474E-4</v>
      </c>
      <c r="AR1187" s="94">
        <f>IF('Net zero activities &amp; levers'!$C$14="Off",Constants!$H65*'Activity data'!BK7*Constants!$H83*EF!$H208*MMVolatEF*NtoN2O*kgtoGg,IF('Net zero activities &amp; levers'!$C$14="On",Constants!$H65*'Net zero Activity data'!BK7*Constants!$H83*EF!$H208*MMVolatEF*NtoN2O*kgtoGg,"ERROR"))</f>
        <v>3.8131550794337011E-4</v>
      </c>
      <c r="AS1187" s="94">
        <f>IF('Net zero activities &amp; levers'!$C$14="Off",Constants!$H65*'Activity data'!BL7*Constants!$H83*EF!$H208*MMVolatEF*NtoN2O*kgtoGg,IF('Net zero activities &amp; levers'!$C$14="On",Constants!$H65*'Net zero Activity data'!BL7*Constants!$H83*EF!$H208*MMVolatEF*NtoN2O*kgtoGg,"ERROR"))</f>
        <v>3.8617967736906758E-4</v>
      </c>
      <c r="AT1187" s="94">
        <f>IF('Net zero activities &amp; levers'!$C$14="Off",Constants!$H65*'Activity data'!BM7*Constants!$H83*EF!$H208*MMVolatEF*NtoN2O*kgtoGg,IF('Net zero activities &amp; levers'!$C$14="On",Constants!$H65*'Net zero Activity data'!BM7*Constants!$H83*EF!$H208*MMVolatEF*NtoN2O*kgtoGg,"ERROR"))</f>
        <v>3.8678852535976269E-4</v>
      </c>
      <c r="AU1187" s="94">
        <f>IF('Net zero activities &amp; levers'!$C$14="Off",Constants!$H65*'Activity data'!BN7*Constants!$H83*EF!$H208*MMVolatEF*NtoN2O*kgtoGg,IF('Net zero activities &amp; levers'!$C$14="On",Constants!$H65*'Net zero Activity data'!BN7*Constants!$H83*EF!$H208*MMVolatEF*NtoN2O*kgtoGg,"ERROR"))</f>
        <v>3.8675615390005306E-4</v>
      </c>
      <c r="AV1187" s="94">
        <f>IF('Net zero activities &amp; levers'!$C$14="Off",Constants!$H65*'Activity data'!BO7*Constants!$H83*EF!$H208*MMVolatEF*NtoN2O*kgtoGg,IF('Net zero activities &amp; levers'!$C$14="On",Constants!$H65*'Net zero Activity data'!BO7*Constants!$H83*EF!$H208*MMVolatEF*NtoN2O*kgtoGg,"ERROR"))</f>
        <v>3.8693205324033764E-4</v>
      </c>
      <c r="AW1187" s="94">
        <f>IF('Net zero activities &amp; levers'!$C$14="Off",Constants!$H65*'Activity data'!BP7*Constants!$H83*EF!$H208*MMVolatEF*NtoN2O*kgtoGg,IF('Net zero activities &amp; levers'!$C$14="On",Constants!$H65*'Net zero Activity data'!BP7*Constants!$H83*EF!$H208*MMVolatEF*NtoN2O*kgtoGg,"ERROR"))</f>
        <v>3.8692305319317443E-4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2.5947889357318408E-3</v>
      </c>
      <c r="T1188" s="94">
        <f>IF('Net zero activities &amp; levers'!$C$14="Off",Constants!$H66*'Activity data'!AM8*Constants!$H84*EF!$H209*MMVolatEF*NtoN2O*kgtoGg,IF('Net zero activities &amp; levers'!$C$14="On",Constants!$H66*'Net zero Activity data'!AM8*Constants!$H84*EF!$H209*MMVolatEF*NtoN2O*kgtoGg,"ERROR"))</f>
        <v>2.636766134517896E-3</v>
      </c>
      <c r="U1188" s="94">
        <f>IF('Net zero activities &amp; levers'!$C$14="Off",Constants!$H66*'Activity data'!AN8*Constants!$H84*EF!$H209*MMVolatEF*NtoN2O*kgtoGg,IF('Net zero activities &amp; levers'!$C$14="On",Constants!$H66*'Net zero Activity data'!AN8*Constants!$H84*EF!$H209*MMVolatEF*NtoN2O*kgtoGg,"ERROR"))</f>
        <v>2.6458547789552076E-3</v>
      </c>
      <c r="V1188" s="94">
        <f>IF('Net zero activities &amp; levers'!$C$14="Off",Constants!$H66*'Activity data'!AO8*Constants!$H84*EF!$H209*MMVolatEF*NtoN2O*kgtoGg,IF('Net zero activities &amp; levers'!$C$14="On",Constants!$H66*'Net zero Activity data'!AO8*Constants!$H84*EF!$H209*MMVolatEF*NtoN2O*kgtoGg,"ERROR"))</f>
        <v>2.6464325669035508E-3</v>
      </c>
      <c r="W1188" s="94">
        <f>IF('Net zero activities &amp; levers'!$C$14="Off",Constants!$H66*'Activity data'!AP8*Constants!$H84*EF!$H209*MMVolatEF*NtoN2O*kgtoGg,IF('Net zero activities &amp; levers'!$C$14="On",Constants!$H66*'Net zero Activity data'!AP8*Constants!$H84*EF!$H209*MMVolatEF*NtoN2O*kgtoGg,"ERROR"))</f>
        <v>2.6531855546258389E-3</v>
      </c>
      <c r="X1188" s="94">
        <f>IF('Net zero activities &amp; levers'!$C$14="Off",Constants!$H66*'Activity data'!AQ8*Constants!$H84*EF!$H209*MMVolatEF*NtoN2O*kgtoGg,IF('Net zero activities &amp; levers'!$C$14="On",Constants!$H66*'Net zero Activity data'!AQ8*Constants!$H84*EF!$H209*MMVolatEF*NtoN2O*kgtoGg,"ERROR"))</f>
        <v>2.6676533708227504E-3</v>
      </c>
      <c r="Y1188" s="94">
        <f>IF('Net zero activities &amp; levers'!$C$14="Off",Constants!$H66*'Activity data'!AR8*Constants!$H84*EF!$H209*MMVolatEF*NtoN2O*kgtoGg,IF('Net zero activities &amp; levers'!$C$14="On",Constants!$H66*'Net zero Activity data'!AR8*Constants!$H84*EF!$H209*MMVolatEF*NtoN2O*kgtoGg,"ERROR"))</f>
        <v>2.6854194190138259E-3</v>
      </c>
      <c r="Z1188" s="94">
        <f>IF('Net zero activities &amp; levers'!$C$14="Off",Constants!$H66*'Activity data'!AS8*Constants!$H84*EF!$H209*MMVolatEF*NtoN2O*kgtoGg,IF('Net zero activities &amp; levers'!$C$14="On",Constants!$H66*'Net zero Activity data'!AS8*Constants!$H84*EF!$H209*MMVolatEF*NtoN2O*kgtoGg,"ERROR"))</f>
        <v>2.7080123710816733E-3</v>
      </c>
      <c r="AA1188" s="94">
        <f>IF('Net zero activities &amp; levers'!$C$14="Off",Constants!$H66*'Activity data'!AT8*Constants!$H84*EF!$H209*MMVolatEF*NtoN2O*kgtoGg,IF('Net zero activities &amp; levers'!$C$14="On",Constants!$H66*'Net zero Activity data'!AT8*Constants!$H84*EF!$H209*MMVolatEF*NtoN2O*kgtoGg,"ERROR"))</f>
        <v>2.7285252947882471E-3</v>
      </c>
      <c r="AB1188" s="94">
        <f>IF('Net zero activities &amp; levers'!$C$14="Off",Constants!$H66*'Activity data'!AU8*Constants!$H84*EF!$H209*MMVolatEF*NtoN2O*kgtoGg,IF('Net zero activities &amp; levers'!$C$14="On",Constants!$H66*'Net zero Activity data'!AU8*Constants!$H84*EF!$H209*MMVolatEF*NtoN2O*kgtoGg,"ERROR"))</f>
        <v>2.7532847457771509E-3</v>
      </c>
      <c r="AC1188" s="94">
        <f>IF('Net zero activities &amp; levers'!$C$14="Off",Constants!$H66*'Activity data'!AV8*Constants!$H84*EF!$H209*MMVolatEF*NtoN2O*kgtoGg,IF('Net zero activities &amp; levers'!$C$14="On",Constants!$H66*'Net zero Activity data'!AV8*Constants!$H84*EF!$H209*MMVolatEF*NtoN2O*kgtoGg,"ERROR"))</f>
        <v>2.7765044846133164E-3</v>
      </c>
      <c r="AD1188" s="94">
        <f>IF('Net zero activities &amp; levers'!$C$14="Off",Constants!$H66*'Activity data'!AW8*Constants!$H84*EF!$H209*MMVolatEF*NtoN2O*kgtoGg,IF('Net zero activities &amp; levers'!$C$14="On",Constants!$H66*'Net zero Activity data'!AW8*Constants!$H84*EF!$H209*MMVolatEF*NtoN2O*kgtoGg,"ERROR"))</f>
        <v>2.788257041962193E-3</v>
      </c>
      <c r="AE1188" s="94">
        <f>IF('Net zero activities &amp; levers'!$C$14="Off",Constants!$H66*'Activity data'!AX8*Constants!$H84*EF!$H209*MMVolatEF*NtoN2O*kgtoGg,IF('Net zero activities &amp; levers'!$C$14="On",Constants!$H66*'Net zero Activity data'!AX8*Constants!$H84*EF!$H209*MMVolatEF*NtoN2O*kgtoGg,"ERROR"))</f>
        <v>2.8019942420969817E-3</v>
      </c>
      <c r="AF1188" s="94">
        <f>IF('Net zero activities &amp; levers'!$C$14="Off",Constants!$H66*'Activity data'!AY8*Constants!$H84*EF!$H209*MMVolatEF*NtoN2O*kgtoGg,IF('Net zero activities &amp; levers'!$C$14="On",Constants!$H66*'Net zero Activity data'!AY8*Constants!$H84*EF!$H209*MMVolatEF*NtoN2O*kgtoGg,"ERROR"))</f>
        <v>2.8170401032459316E-3</v>
      </c>
      <c r="AG1188" s="94">
        <f>IF('Net zero activities &amp; levers'!$C$14="Off",Constants!$H66*'Activity data'!AZ8*Constants!$H84*EF!$H209*MMVolatEF*NtoN2O*kgtoGg,IF('Net zero activities &amp; levers'!$C$14="On",Constants!$H66*'Net zero Activity data'!AZ8*Constants!$H84*EF!$H209*MMVolatEF*NtoN2O*kgtoGg,"ERROR"))</f>
        <v>2.8407678003323899E-3</v>
      </c>
      <c r="AH1188" s="94">
        <f>IF('Net zero activities &amp; levers'!$C$14="Off",Constants!$H66*'Activity data'!BA8*Constants!$H84*EF!$H209*MMVolatEF*NtoN2O*kgtoGg,IF('Net zero activities &amp; levers'!$C$14="On",Constants!$H66*'Net zero Activity data'!BA8*Constants!$H84*EF!$H209*MMVolatEF*NtoN2O*kgtoGg,"ERROR"))</f>
        <v>2.8559632185923963E-3</v>
      </c>
      <c r="AI1188" s="94">
        <f>IF('Net zero activities &amp; levers'!$C$14="Off",Constants!$H66*'Activity data'!BB8*Constants!$H84*EF!$H209*MMVolatEF*NtoN2O*kgtoGg,IF('Net zero activities &amp; levers'!$C$14="On",Constants!$H66*'Net zero Activity data'!BB8*Constants!$H84*EF!$H209*MMVolatEF*NtoN2O*kgtoGg,"ERROR"))</f>
        <v>2.874289893395064E-3</v>
      </c>
      <c r="AJ1188" s="94">
        <f>IF('Net zero activities &amp; levers'!$C$14="Off",Constants!$H66*'Activity data'!BC8*Constants!$H84*EF!$H209*MMVolatEF*NtoN2O*kgtoGg,IF('Net zero activities &amp; levers'!$C$14="On",Constants!$H66*'Net zero Activity data'!BC8*Constants!$H84*EF!$H209*MMVolatEF*NtoN2O*kgtoGg,"ERROR"))</f>
        <v>2.8973661283090966E-3</v>
      </c>
      <c r="AK1188" s="94">
        <f>IF('Net zero activities &amp; levers'!$C$14="Off",Constants!$H66*'Activity data'!BD8*Constants!$H84*EF!$H209*MMVolatEF*NtoN2O*kgtoGg,IF('Net zero activities &amp; levers'!$C$14="On",Constants!$H66*'Net zero Activity data'!BD8*Constants!$H84*EF!$H209*MMVolatEF*NtoN2O*kgtoGg,"ERROR"))</f>
        <v>2.9105933247661926E-3</v>
      </c>
      <c r="AL1188" s="94">
        <f>IF('Net zero activities &amp; levers'!$C$14="Off",Constants!$H66*'Activity data'!BE8*Constants!$H84*EF!$H209*MMVolatEF*NtoN2O*kgtoGg,IF('Net zero activities &amp; levers'!$C$14="On",Constants!$H66*'Net zero Activity data'!BE8*Constants!$H84*EF!$H209*MMVolatEF*NtoN2O*kgtoGg,"ERROR"))</f>
        <v>2.9213448963895149E-3</v>
      </c>
      <c r="AM1188" s="94">
        <f>IF('Net zero activities &amp; levers'!$C$14="Off",Constants!$H66*'Activity data'!BF8*Constants!$H84*EF!$H209*MMVolatEF*NtoN2O*kgtoGg,IF('Net zero activities &amp; levers'!$C$14="On",Constants!$H66*'Net zero Activity data'!BF8*Constants!$H84*EF!$H209*MMVolatEF*NtoN2O*kgtoGg,"ERROR"))</f>
        <v>2.9298542609273734E-3</v>
      </c>
      <c r="AN1188" s="94">
        <f>IF('Net zero activities &amp; levers'!$C$14="Off",Constants!$H66*'Activity data'!BG8*Constants!$H84*EF!$H209*MMVolatEF*NtoN2O*kgtoGg,IF('Net zero activities &amp; levers'!$C$14="On",Constants!$H66*'Net zero Activity data'!BG8*Constants!$H84*EF!$H209*MMVolatEF*NtoN2O*kgtoGg,"ERROR"))</f>
        <v>2.955134976631477E-3</v>
      </c>
      <c r="AO1188" s="94">
        <f>IF('Net zero activities &amp; levers'!$C$14="Off",Constants!$H66*'Activity data'!BH8*Constants!$H84*EF!$H209*MMVolatEF*NtoN2O*kgtoGg,IF('Net zero activities &amp; levers'!$C$14="On",Constants!$H66*'Net zero Activity data'!BH8*Constants!$H84*EF!$H209*MMVolatEF*NtoN2O*kgtoGg,"ERROR"))</f>
        <v>2.9735618614162461E-3</v>
      </c>
      <c r="AP1188" s="94">
        <f>IF('Net zero activities &amp; levers'!$C$14="Off",Constants!$H66*'Activity data'!BI8*Constants!$H84*EF!$H209*MMVolatEF*NtoN2O*kgtoGg,IF('Net zero activities &amp; levers'!$C$14="On",Constants!$H66*'Net zero Activity data'!BI8*Constants!$H84*EF!$H209*MMVolatEF*NtoN2O*kgtoGg,"ERROR"))</f>
        <v>2.9919313514994873E-3</v>
      </c>
      <c r="AQ1188" s="94">
        <f>IF('Net zero activities &amp; levers'!$C$14="Off",Constants!$H66*'Activity data'!BJ8*Constants!$H84*EF!$H209*MMVolatEF*NtoN2O*kgtoGg,IF('Net zero activities &amp; levers'!$C$14="On",Constants!$H66*'Net zero Activity data'!BJ8*Constants!$H84*EF!$H209*MMVolatEF*NtoN2O*kgtoGg,"ERROR"))</f>
        <v>3.0104654859182665E-3</v>
      </c>
      <c r="AR1188" s="94">
        <f>IF('Net zero activities &amp; levers'!$C$14="Off",Constants!$H66*'Activity data'!BK8*Constants!$H84*EF!$H209*MMVolatEF*NtoN2O*kgtoGg,IF('Net zero activities &amp; levers'!$C$14="On",Constants!$H66*'Net zero Activity data'!BK8*Constants!$H84*EF!$H209*MMVolatEF*NtoN2O*kgtoGg,"ERROR"))</f>
        <v>3.0293751603309806E-3</v>
      </c>
      <c r="AS1188" s="94">
        <f>IF('Net zero activities &amp; levers'!$C$14="Off",Constants!$H66*'Activity data'!BL8*Constants!$H84*EF!$H209*MMVolatEF*NtoN2O*kgtoGg,IF('Net zero activities &amp; levers'!$C$14="On",Constants!$H66*'Net zero Activity data'!BL8*Constants!$H84*EF!$H209*MMVolatEF*NtoN2O*kgtoGg,"ERROR"))</f>
        <v>3.0461078480835853E-3</v>
      </c>
      <c r="AT1188" s="94">
        <f>IF('Net zero activities &amp; levers'!$C$14="Off",Constants!$H66*'Activity data'!BM8*Constants!$H84*EF!$H209*MMVolatEF*NtoN2O*kgtoGg,IF('Net zero activities &amp; levers'!$C$14="On",Constants!$H66*'Net zero Activity data'!BM8*Constants!$H84*EF!$H209*MMVolatEF*NtoN2O*kgtoGg,"ERROR"))</f>
        <v>2.9899420877235123E-3</v>
      </c>
      <c r="AU1188" s="94">
        <f>IF('Net zero activities &amp; levers'!$C$14="Off",Constants!$H66*'Activity data'!BN8*Constants!$H84*EF!$H209*MMVolatEF*NtoN2O*kgtoGg,IF('Net zero activities &amp; levers'!$C$14="On",Constants!$H66*'Net zero Activity data'!BN8*Constants!$H84*EF!$H209*MMVolatEF*NtoN2O*kgtoGg,"ERROR"))</f>
        <v>2.9235910727390879E-3</v>
      </c>
      <c r="AV1188" s="94">
        <f>IF('Net zero activities &amp; levers'!$C$14="Off",Constants!$H66*'Activity data'!BO8*Constants!$H84*EF!$H209*MMVolatEF*NtoN2O*kgtoGg,IF('Net zero activities &amp; levers'!$C$14="On",Constants!$H66*'Net zero Activity data'!BO8*Constants!$H84*EF!$H209*MMVolatEF*NtoN2O*kgtoGg,"ERROR"))</f>
        <v>2.8610954998636107E-3</v>
      </c>
      <c r="AW1188" s="94">
        <f>IF('Net zero activities &amp; levers'!$C$14="Off",Constants!$H66*'Activity data'!BP8*Constants!$H84*EF!$H209*MMVolatEF*NtoN2O*kgtoGg,IF('Net zero activities &amp; levers'!$C$14="On",Constants!$H66*'Net zero Activity data'!BP8*Constants!$H84*EF!$H209*MMVolatEF*NtoN2O*kgtoGg,"ERROR"))</f>
        <v>2.7961946525107118E-3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1.2916875916615547E-2</v>
      </c>
      <c r="T1189" s="94">
        <f>IF('Net zero activities &amp; levers'!$C$14="Off",Constants!$H67*'Activity data'!AM9*Constants!$H85*EF!$H210*MMVolatEF*NtoN2O*kgtoGg,IF('Net zero activities &amp; levers'!$C$14="On",Constants!$H67*'Net zero Activity data'!AM9*Constants!$H85*EF!$H210*MMVolatEF*NtoN2O*kgtoGg,"ERROR"))</f>
        <v>1.3125838680630745E-2</v>
      </c>
      <c r="U1189" s="94">
        <f>IF('Net zero activities &amp; levers'!$C$14="Off",Constants!$H67*'Activity data'!AN9*Constants!$H85*EF!$H210*MMVolatEF*NtoN2O*kgtoGg,IF('Net zero activities &amp; levers'!$C$14="On",Constants!$H67*'Net zero Activity data'!AN9*Constants!$H85*EF!$H210*MMVolatEF*NtoN2O*kgtoGg,"ERROR"))</f>
        <v>1.3171082010764595E-2</v>
      </c>
      <c r="V1189" s="94">
        <f>IF('Net zero activities &amp; levers'!$C$14="Off",Constants!$H67*'Activity data'!AO9*Constants!$H85*EF!$H210*MMVolatEF*NtoN2O*kgtoGg,IF('Net zero activities &amp; levers'!$C$14="On",Constants!$H67*'Net zero Activity data'!AO9*Constants!$H85*EF!$H210*MMVolatEF*NtoN2O*kgtoGg,"ERROR"))</f>
        <v>1.3173958242866605E-2</v>
      </c>
      <c r="W1189" s="94">
        <f>IF('Net zero activities &amp; levers'!$C$14="Off",Constants!$H67*'Activity data'!AP9*Constants!$H85*EF!$H210*MMVolatEF*NtoN2O*kgtoGg,IF('Net zero activities &amp; levers'!$C$14="On",Constants!$H67*'Net zero Activity data'!AP9*Constants!$H85*EF!$H210*MMVolatEF*NtoN2O*kgtoGg,"ERROR"))</f>
        <v>1.3207574658935762E-2</v>
      </c>
      <c r="X1189" s="94">
        <f>IF('Net zero activities &amp; levers'!$C$14="Off",Constants!$H67*'Activity data'!AQ9*Constants!$H85*EF!$H210*MMVolatEF*NtoN2O*kgtoGg,IF('Net zero activities &amp; levers'!$C$14="On",Constants!$H67*'Net zero Activity data'!AQ9*Constants!$H85*EF!$H210*MMVolatEF*NtoN2O*kgtoGg,"ERROR"))</f>
        <v>1.3279595540490506E-2</v>
      </c>
      <c r="Y1189" s="94">
        <f>IF('Net zero activities &amp; levers'!$C$14="Off",Constants!$H67*'Activity data'!AR9*Constants!$H85*EF!$H210*MMVolatEF*NtoN2O*kgtoGg,IF('Net zero activities &amp; levers'!$C$14="On",Constants!$H67*'Net zero Activity data'!AR9*Constants!$H85*EF!$H210*MMVolatEF*NtoN2O*kgtoGg,"ERROR"))</f>
        <v>1.3368035042005502E-2</v>
      </c>
      <c r="Z1189" s="94">
        <f>IF('Net zero activities &amp; levers'!$C$14="Off",Constants!$H67*'Activity data'!AS9*Constants!$H85*EF!$H210*MMVolatEF*NtoN2O*kgtoGg,IF('Net zero activities &amp; levers'!$C$14="On",Constants!$H67*'Net zero Activity data'!AS9*Constants!$H85*EF!$H210*MMVolatEF*NtoN2O*kgtoGg,"ERROR"))</f>
        <v>1.348050290188872E-2</v>
      </c>
      <c r="AA1189" s="94">
        <f>IF('Net zero activities &amp; levers'!$C$14="Off",Constants!$H67*'Activity data'!AT9*Constants!$H85*EF!$H210*MMVolatEF*NtoN2O*kgtoGg,IF('Net zero activities &amp; levers'!$C$14="On",Constants!$H67*'Net zero Activity data'!AT9*Constants!$H85*EF!$H210*MMVolatEF*NtoN2O*kgtoGg,"ERROR"))</f>
        <v>1.3582616367287043E-2</v>
      </c>
      <c r="AB1189" s="94">
        <f>IF('Net zero activities &amp; levers'!$C$14="Off",Constants!$H67*'Activity data'!AU9*Constants!$H85*EF!$H210*MMVolatEF*NtoN2O*kgtoGg,IF('Net zero activities &amp; levers'!$C$14="On",Constants!$H67*'Net zero Activity data'!AU9*Constants!$H85*EF!$H210*MMVolatEF*NtoN2O*kgtoGg,"ERROR"))</f>
        <v>1.3705869072654775E-2</v>
      </c>
      <c r="AC1189" s="94">
        <f>IF('Net zero activities &amp; levers'!$C$14="Off",Constants!$H67*'Activity data'!AV9*Constants!$H85*EF!$H210*MMVolatEF*NtoN2O*kgtoGg,IF('Net zero activities &amp; levers'!$C$14="On",Constants!$H67*'Net zero Activity data'!AV9*Constants!$H85*EF!$H210*MMVolatEF*NtoN2O*kgtoGg,"ERROR"))</f>
        <v>1.3821457081079199E-2</v>
      </c>
      <c r="AD1189" s="94">
        <f>IF('Net zero activities &amp; levers'!$C$14="Off",Constants!$H67*'Activity data'!AW9*Constants!$H85*EF!$H210*MMVolatEF*NtoN2O*kgtoGg,IF('Net zero activities &amp; levers'!$C$14="On",Constants!$H67*'Net zero Activity data'!AW9*Constants!$H85*EF!$H210*MMVolatEF*NtoN2O*kgtoGg,"ERROR"))</f>
        <v>1.3879961386723432E-2</v>
      </c>
      <c r="AE1189" s="94">
        <f>IF('Net zero activities &amp; levers'!$C$14="Off",Constants!$H67*'Activity data'!AX9*Constants!$H85*EF!$H210*MMVolatEF*NtoN2O*kgtoGg,IF('Net zero activities &amp; levers'!$C$14="On",Constants!$H67*'Net zero Activity data'!AX9*Constants!$H85*EF!$H210*MMVolatEF*NtoN2O*kgtoGg,"ERROR"))</f>
        <v>1.3948345256848396E-2</v>
      </c>
      <c r="AF1189" s="94">
        <f>IF('Net zero activities &amp; levers'!$C$14="Off",Constants!$H67*'Activity data'!AY9*Constants!$H85*EF!$H210*MMVolatEF*NtoN2O*kgtoGg,IF('Net zero activities &amp; levers'!$C$14="On",Constants!$H67*'Net zero Activity data'!AY9*Constants!$H85*EF!$H210*MMVolatEF*NtoN2O*kgtoGg,"ERROR"))</f>
        <v>1.4023243649871182E-2</v>
      </c>
      <c r="AG1189" s="94">
        <f>IF('Net zero activities &amp; levers'!$C$14="Off",Constants!$H67*'Activity data'!AZ9*Constants!$H85*EF!$H210*MMVolatEF*NtoN2O*kgtoGg,IF('Net zero activities &amp; levers'!$C$14="On",Constants!$H67*'Net zero Activity data'!AZ9*Constants!$H85*EF!$H210*MMVolatEF*NtoN2O*kgtoGg,"ERROR"))</f>
        <v>1.4141360277714121E-2</v>
      </c>
      <c r="AH1189" s="94">
        <f>IF('Net zero activities &amp; levers'!$C$14="Off",Constants!$H67*'Activity data'!BA9*Constants!$H85*EF!$H210*MMVolatEF*NtoN2O*kgtoGg,IF('Net zero activities &amp; levers'!$C$14="On",Constants!$H67*'Net zero Activity data'!BA9*Constants!$H85*EF!$H210*MMVolatEF*NtoN2O*kgtoGg,"ERROR"))</f>
        <v>1.4217003166992214E-2</v>
      </c>
      <c r="AI1189" s="94">
        <f>IF('Net zero activities &amp; levers'!$C$14="Off",Constants!$H67*'Activity data'!BB9*Constants!$H85*EF!$H210*MMVolatEF*NtoN2O*kgtoGg,IF('Net zero activities &amp; levers'!$C$14="On",Constants!$H67*'Net zero Activity data'!BB9*Constants!$H85*EF!$H210*MMVolatEF*NtoN2O*kgtoGg,"ERROR"))</f>
        <v>1.4308233471365112E-2</v>
      </c>
      <c r="AJ1189" s="94">
        <f>IF('Net zero activities &amp; levers'!$C$14="Off",Constants!$H67*'Activity data'!BC9*Constants!$H85*EF!$H210*MMVolatEF*NtoN2O*kgtoGg,IF('Net zero activities &amp; levers'!$C$14="On",Constants!$H67*'Net zero Activity data'!BC9*Constants!$H85*EF!$H210*MMVolatEF*NtoN2O*kgtoGg,"ERROR"))</f>
        <v>1.4423107116347396E-2</v>
      </c>
      <c r="AK1189" s="94">
        <f>IF('Net zero activities &amp; levers'!$C$14="Off",Constants!$H67*'Activity data'!BD9*Constants!$H85*EF!$H210*MMVolatEF*NtoN2O*kgtoGg,IF('Net zero activities &amp; levers'!$C$14="On",Constants!$H67*'Net zero Activity data'!BD9*Constants!$H85*EF!$H210*MMVolatEF*NtoN2O*kgtoGg,"ERROR"))</f>
        <v>1.4488952184903162E-2</v>
      </c>
      <c r="AL1189" s="94">
        <f>IF('Net zero activities &amp; levers'!$C$14="Off",Constants!$H67*'Activity data'!BE9*Constants!$H85*EF!$H210*MMVolatEF*NtoN2O*kgtoGg,IF('Net zero activities &amp; levers'!$C$14="On",Constants!$H67*'Net zero Activity data'!BE9*Constants!$H85*EF!$H210*MMVolatEF*NtoN2O*kgtoGg,"ERROR"))</f>
        <v>1.454247357720395E-2</v>
      </c>
      <c r="AM1189" s="94">
        <f>IF('Net zero activities &amp; levers'!$C$14="Off",Constants!$H67*'Activity data'!BF9*Constants!$H85*EF!$H210*MMVolatEF*NtoN2O*kgtoGg,IF('Net zero activities &amp; levers'!$C$14="On",Constants!$H67*'Net zero Activity data'!BF9*Constants!$H85*EF!$H210*MMVolatEF*NtoN2O*kgtoGg,"ERROR"))</f>
        <v>1.4584833248293643E-2</v>
      </c>
      <c r="AN1189" s="94">
        <f>IF('Net zero activities &amp; levers'!$C$14="Off",Constants!$H67*'Activity data'!BG9*Constants!$H85*EF!$H210*MMVolatEF*NtoN2O*kgtoGg,IF('Net zero activities &amp; levers'!$C$14="On",Constants!$H67*'Net zero Activity data'!BG9*Constants!$H85*EF!$H210*MMVolatEF*NtoN2O*kgtoGg,"ERROR"))</f>
        <v>1.4710680812747295E-2</v>
      </c>
      <c r="AO1189" s="94">
        <f>IF('Net zero activities &amp; levers'!$C$14="Off",Constants!$H67*'Activity data'!BH9*Constants!$H85*EF!$H210*MMVolatEF*NtoN2O*kgtoGg,IF('Net zero activities &amp; levers'!$C$14="On",Constants!$H67*'Net zero Activity data'!BH9*Constants!$H85*EF!$H210*MMVolatEF*NtoN2O*kgtoGg,"ERROR"))</f>
        <v>1.4802409963051962E-2</v>
      </c>
      <c r="AP1189" s="94">
        <f>IF('Net zero activities &amp; levers'!$C$14="Off",Constants!$H67*'Activity data'!BI9*Constants!$H85*EF!$H210*MMVolatEF*NtoN2O*kgtoGg,IF('Net zero activities &amp; levers'!$C$14="On",Constants!$H67*'Net zero Activity data'!BI9*Constants!$H85*EF!$H210*MMVolatEF*NtoN2O*kgtoGg,"ERROR"))</f>
        <v>1.4893853402165367E-2</v>
      </c>
      <c r="AQ1189" s="94">
        <f>IF('Net zero activities &amp; levers'!$C$14="Off",Constants!$H67*'Activity data'!BJ9*Constants!$H85*EF!$H210*MMVolatEF*NtoN2O*kgtoGg,IF('Net zero activities &amp; levers'!$C$14="On",Constants!$H67*'Net zero Activity data'!BJ9*Constants!$H85*EF!$H210*MMVolatEF*NtoN2O*kgtoGg,"ERROR"))</f>
        <v>1.498611644183403E-2</v>
      </c>
      <c r="AR1189" s="94">
        <f>IF('Net zero activities &amp; levers'!$C$14="Off",Constants!$H67*'Activity data'!BK9*Constants!$H85*EF!$H210*MMVolatEF*NtoN2O*kgtoGg,IF('Net zero activities &amp; levers'!$C$14="On",Constants!$H67*'Net zero Activity data'!BK9*Constants!$H85*EF!$H210*MMVolatEF*NtoN2O*kgtoGg,"ERROR"))</f>
        <v>1.5080248921994206E-2</v>
      </c>
      <c r="AS1189" s="94">
        <f>IF('Net zero activities &amp; levers'!$C$14="Off",Constants!$H67*'Activity data'!BL9*Constants!$H85*EF!$H210*MMVolatEF*NtoN2O*kgtoGg,IF('Net zero activities &amp; levers'!$C$14="On",Constants!$H67*'Net zero Activity data'!BL9*Constants!$H85*EF!$H210*MMVolatEF*NtoN2O*kgtoGg,"ERROR"))</f>
        <v>1.5163544348637805E-2</v>
      </c>
      <c r="AT1189" s="94">
        <f>IF('Net zero activities &amp; levers'!$C$14="Off",Constants!$H67*'Activity data'!BM9*Constants!$H85*EF!$H210*MMVolatEF*NtoN2O*kgtoGg,IF('Net zero activities &amp; levers'!$C$14="On",Constants!$H67*'Net zero Activity data'!BM9*Constants!$H85*EF!$H210*MMVolatEF*NtoN2O*kgtoGg,"ERROR"))</f>
        <v>1.4883950834366558E-2</v>
      </c>
      <c r="AU1189" s="94">
        <f>IF('Net zero activities &amp; levers'!$C$14="Off",Constants!$H67*'Activity data'!BN9*Constants!$H85*EF!$H210*MMVolatEF*NtoN2O*kgtoGg,IF('Net zero activities &amp; levers'!$C$14="On",Constants!$H67*'Net zero Activity data'!BN9*Constants!$H85*EF!$H210*MMVolatEF*NtoN2O*kgtoGg,"ERROR"))</f>
        <v>1.4553655057437175E-2</v>
      </c>
      <c r="AV1189" s="94">
        <f>IF('Net zero activities &amp; levers'!$C$14="Off",Constants!$H67*'Activity data'!BO9*Constants!$H85*EF!$H210*MMVolatEF*NtoN2O*kgtoGg,IF('Net zero activities &amp; levers'!$C$14="On",Constants!$H67*'Net zero Activity data'!BO9*Constants!$H85*EF!$H210*MMVolatEF*NtoN2O*kgtoGg,"ERROR"))</f>
        <v>1.4242551695982972E-2</v>
      </c>
      <c r="AW1189" s="94">
        <f>IF('Net zero activities &amp; levers'!$C$14="Off",Constants!$H67*'Activity data'!BP9*Constants!$H85*EF!$H210*MMVolatEF*NtoN2O*kgtoGg,IF('Net zero activities &amp; levers'!$C$14="On",Constants!$H67*'Net zero Activity data'!BP9*Constants!$H85*EF!$H210*MMVolatEF*NtoN2O*kgtoGg,"ERROR"))</f>
        <v>1.3919474862797633E-2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0.17577402187904004</v>
      </c>
      <c r="T1190" s="94">
        <f>IF('Net zero activities &amp; levers'!$C$14="Off",Constants!$H68*'Activity data'!AM10*Constants!$H86*EF!$H211*MMVolatEF*NtoN2O*kgtoGg,IF('Net zero activities &amp; levers'!$C$14="On",Constants!$H68*'Net zero Activity data'!AM10*Constants!$H86*EF!$H211*MMVolatEF*NtoN2O*kgtoGg,"ERROR"))</f>
        <v>0.18292098544857205</v>
      </c>
      <c r="U1190" s="94">
        <f>IF('Net zero activities &amp; levers'!$C$14="Off",Constants!$H68*'Activity data'!AN10*Constants!$H86*EF!$H211*MMVolatEF*NtoN2O*kgtoGg,IF('Net zero activities &amp; levers'!$C$14="On",Constants!$H68*'Net zero Activity data'!AN10*Constants!$H86*EF!$H211*MMVolatEF*NtoN2O*kgtoGg,"ERROR"))</f>
        <v>0.18791301799261978</v>
      </c>
      <c r="V1190" s="94">
        <f>IF('Net zero activities &amp; levers'!$C$14="Off",Constants!$H68*'Activity data'!AO10*Constants!$H86*EF!$H211*MMVolatEF*NtoN2O*kgtoGg,IF('Net zero activities &amp; levers'!$C$14="On",Constants!$H68*'Net zero Activity data'!AO10*Constants!$H86*EF!$H211*MMVolatEF*NtoN2O*kgtoGg,"ERROR"))</f>
        <v>0.19236342714323804</v>
      </c>
      <c r="W1190" s="94">
        <f>IF('Net zero activities &amp; levers'!$C$14="Off",Constants!$H68*'Activity data'!AP10*Constants!$H86*EF!$H211*MMVolatEF*NtoN2O*kgtoGg,IF('Net zero activities &amp; levers'!$C$14="On",Constants!$H68*'Net zero Activity data'!AP10*Constants!$H86*EF!$H211*MMVolatEF*NtoN2O*kgtoGg,"ERROR"))</f>
        <v>0.19732536523365554</v>
      </c>
      <c r="X1190" s="94">
        <f>IF('Net zero activities &amp; levers'!$C$14="Off",Constants!$H68*'Activity data'!AQ10*Constants!$H86*EF!$H211*MMVolatEF*NtoN2O*kgtoGg,IF('Net zero activities &amp; levers'!$C$14="On",Constants!$H68*'Net zero Activity data'!AQ10*Constants!$H86*EF!$H211*MMVolatEF*NtoN2O*kgtoGg,"ERROR"))</f>
        <v>0.20295090162113297</v>
      </c>
      <c r="Y1190" s="94">
        <f>IF('Net zero activities &amp; levers'!$C$14="Off",Constants!$H68*'Activity data'!AR10*Constants!$H86*EF!$H211*MMVolatEF*NtoN2O*kgtoGg,IF('Net zero activities &amp; levers'!$C$14="On",Constants!$H68*'Net zero Activity data'!AR10*Constants!$H86*EF!$H211*MMVolatEF*NtoN2O*kgtoGg,"ERROR"))</f>
        <v>0.20894002009184007</v>
      </c>
      <c r="Z1190" s="94">
        <f>IF('Net zero activities &amp; levers'!$C$14="Off",Constants!$H68*'Activity data'!AS10*Constants!$H86*EF!$H211*MMVolatEF*NtoN2O*kgtoGg,IF('Net zero activities &amp; levers'!$C$14="On",Constants!$H68*'Net zero Activity data'!AS10*Constants!$H86*EF!$H211*MMVolatEF*NtoN2O*kgtoGg,"ERROR"))</f>
        <v>0.2154357810968531</v>
      </c>
      <c r="AA1190" s="94">
        <f>IF('Net zero activities &amp; levers'!$C$14="Off",Constants!$H68*'Activity data'!AT10*Constants!$H86*EF!$H211*MMVolatEF*NtoN2O*kgtoGg,IF('Net zero activities &amp; levers'!$C$14="On",Constants!$H68*'Net zero Activity data'!AT10*Constants!$H86*EF!$H211*MMVolatEF*NtoN2O*kgtoGg,"ERROR"))</f>
        <v>0.22190652194273755</v>
      </c>
      <c r="AB1190" s="94">
        <f>IF('Net zero activities &amp; levers'!$C$14="Off",Constants!$H68*'Activity data'!AU10*Constants!$H86*EF!$H211*MMVolatEF*NtoN2O*kgtoGg,IF('Net zero activities &amp; levers'!$C$14="On",Constants!$H68*'Net zero Activity data'!AU10*Constants!$H86*EF!$H211*MMVolatEF*NtoN2O*kgtoGg,"ERROR"))</f>
        <v>0.22887172097870023</v>
      </c>
      <c r="AC1190" s="94">
        <f>IF('Net zero activities &amp; levers'!$C$14="Off",Constants!$H68*'Activity data'!AV10*Constants!$H86*EF!$H211*MMVolatEF*NtoN2O*kgtoGg,IF('Net zero activities &amp; levers'!$C$14="On",Constants!$H68*'Net zero Activity data'!AV10*Constants!$H86*EF!$H211*MMVolatEF*NtoN2O*kgtoGg,"ERROR"))</f>
        <v>0.2358677870093237</v>
      </c>
      <c r="AD1190" s="94">
        <f>IF('Net zero activities &amp; levers'!$C$14="Off",Constants!$H68*'Activity data'!AW10*Constants!$H86*EF!$H211*MMVolatEF*NtoN2O*kgtoGg,IF('Net zero activities &amp; levers'!$C$14="On",Constants!$H68*'Net zero Activity data'!AW10*Constants!$H86*EF!$H211*MMVolatEF*NtoN2O*kgtoGg,"ERROR"))</f>
        <v>0.24472130690073535</v>
      </c>
      <c r="AE1190" s="94">
        <f>IF('Net zero activities &amp; levers'!$C$14="Off",Constants!$H68*'Activity data'!AX10*Constants!$H86*EF!$H211*MMVolatEF*NtoN2O*kgtoGg,IF('Net zero activities &amp; levers'!$C$14="On",Constants!$H68*'Net zero Activity data'!AX10*Constants!$H86*EF!$H211*MMVolatEF*NtoN2O*kgtoGg,"ERROR"))</f>
        <v>0.25409824157351063</v>
      </c>
      <c r="AF1190" s="94">
        <f>IF('Net zero activities &amp; levers'!$C$14="Off",Constants!$H68*'Activity data'!AY10*Constants!$H86*EF!$H211*MMVolatEF*NtoN2O*kgtoGg,IF('Net zero activities &amp; levers'!$C$14="On",Constants!$H68*'Net zero Activity data'!AY10*Constants!$H86*EF!$H211*MMVolatEF*NtoN2O*kgtoGg,"ERROR"))</f>
        <v>0.26397242587844733</v>
      </c>
      <c r="AG1190" s="94">
        <f>IF('Net zero activities &amp; levers'!$C$14="Off",Constants!$H68*'Activity data'!AZ10*Constants!$H86*EF!$H211*MMVolatEF*NtoN2O*kgtoGg,IF('Net zero activities &amp; levers'!$C$14="On",Constants!$H68*'Net zero Activity data'!AZ10*Constants!$H86*EF!$H211*MMVolatEF*NtoN2O*kgtoGg,"ERROR"))</f>
        <v>0.27509131368415518</v>
      </c>
      <c r="AH1190" s="94">
        <f>IF('Net zero activities &amp; levers'!$C$14="Off",Constants!$H68*'Activity data'!BA10*Constants!$H86*EF!$H211*MMVolatEF*NtoN2O*kgtoGg,IF('Net zero activities &amp; levers'!$C$14="On",Constants!$H68*'Net zero Activity data'!BA10*Constants!$H86*EF!$H211*MMVolatEF*NtoN2O*kgtoGg,"ERROR"))</f>
        <v>0.28583974269337731</v>
      </c>
      <c r="AI1190" s="94">
        <f>IF('Net zero activities &amp; levers'!$C$14="Off",Constants!$H68*'Activity data'!BB10*Constants!$H86*EF!$H211*MMVolatEF*NtoN2O*kgtoGg,IF('Net zero activities &amp; levers'!$C$14="On",Constants!$H68*'Net zero Activity data'!BB10*Constants!$H86*EF!$H211*MMVolatEF*NtoN2O*kgtoGg,"ERROR"))</f>
        <v>0.2973660825855523</v>
      </c>
      <c r="AJ1190" s="94">
        <f>IF('Net zero activities &amp; levers'!$C$14="Off",Constants!$H68*'Activity data'!BC10*Constants!$H86*EF!$H211*MMVolatEF*NtoN2O*kgtoGg,IF('Net zero activities &amp; levers'!$C$14="On",Constants!$H68*'Net zero Activity data'!BC10*Constants!$H86*EF!$H211*MMVolatEF*NtoN2O*kgtoGg,"ERROR"))</f>
        <v>0.3099030704805219</v>
      </c>
      <c r="AK1190" s="94">
        <f>IF('Net zero activities &amp; levers'!$C$14="Off",Constants!$H68*'Activity data'!BD10*Constants!$H86*EF!$H211*MMVolatEF*NtoN2O*kgtoGg,IF('Net zero activities &amp; levers'!$C$14="On",Constants!$H68*'Net zero Activity data'!BD10*Constants!$H86*EF!$H211*MMVolatEF*NtoN2O*kgtoGg,"ERROR"))</f>
        <v>0.32191802391322394</v>
      </c>
      <c r="AL1190" s="94">
        <f>IF('Net zero activities &amp; levers'!$C$14="Off",Constants!$H68*'Activity data'!BE10*Constants!$H86*EF!$H211*MMVolatEF*NtoN2O*kgtoGg,IF('Net zero activities &amp; levers'!$C$14="On",Constants!$H68*'Net zero Activity data'!BE10*Constants!$H86*EF!$H211*MMVolatEF*NtoN2O*kgtoGg,"ERROR"))</f>
        <v>0.33417692689260298</v>
      </c>
      <c r="AM1190" s="94">
        <f>IF('Net zero activities &amp; levers'!$C$14="Off",Constants!$H68*'Activity data'!BF10*Constants!$H86*EF!$H211*MMVolatEF*NtoN2O*kgtoGg,IF('Net zero activities &amp; levers'!$C$14="On",Constants!$H68*'Net zero Activity data'!BF10*Constants!$H86*EF!$H211*MMVolatEF*NtoN2O*kgtoGg,"ERROR"))</f>
        <v>0.34671070284338162</v>
      </c>
      <c r="AN1190" s="94">
        <f>IF('Net zero activities &amp; levers'!$C$14="Off",Constants!$H68*'Activity data'!BG10*Constants!$H86*EF!$H211*MMVolatEF*NtoN2O*kgtoGg,IF('Net zero activities &amp; levers'!$C$14="On",Constants!$H68*'Net zero Activity data'!BG10*Constants!$H86*EF!$H211*MMVolatEF*NtoN2O*kgtoGg,"ERROR"))</f>
        <v>0.35956928567707391</v>
      </c>
      <c r="AO1190" s="94">
        <f>IF('Net zero activities &amp; levers'!$C$14="Off",Constants!$H68*'Activity data'!BH10*Constants!$H86*EF!$H211*MMVolatEF*NtoN2O*kgtoGg,IF('Net zero activities &amp; levers'!$C$14="On",Constants!$H68*'Net zero Activity data'!BH10*Constants!$H86*EF!$H211*MMVolatEF*NtoN2O*kgtoGg,"ERROR"))</f>
        <v>0.37205528109202568</v>
      </c>
      <c r="AP1190" s="94">
        <f>IF('Net zero activities &amp; levers'!$C$14="Off",Constants!$H68*'Activity data'!BI10*Constants!$H86*EF!$H211*MMVolatEF*NtoN2O*kgtoGg,IF('Net zero activities &amp; levers'!$C$14="On",Constants!$H68*'Net zero Activity data'!BI10*Constants!$H86*EF!$H211*MMVolatEF*NtoN2O*kgtoGg,"ERROR"))</f>
        <v>0.38499396587221785</v>
      </c>
      <c r="AQ1190" s="94">
        <f>IF('Net zero activities &amp; levers'!$C$14="Off",Constants!$H68*'Activity data'!BJ10*Constants!$H86*EF!$H211*MMVolatEF*NtoN2O*kgtoGg,IF('Net zero activities &amp; levers'!$C$14="On",Constants!$H68*'Net zero Activity data'!BJ10*Constants!$H86*EF!$H211*MMVolatEF*NtoN2O*kgtoGg,"ERROR"))</f>
        <v>0.39843705183115458</v>
      </c>
      <c r="AR1190" s="94">
        <f>IF('Net zero activities &amp; levers'!$C$14="Off",Constants!$H68*'Activity data'!BK10*Constants!$H86*EF!$H211*MMVolatEF*NtoN2O*kgtoGg,IF('Net zero activities &amp; levers'!$C$14="On",Constants!$H68*'Net zero Activity data'!BK10*Constants!$H86*EF!$H211*MMVolatEF*NtoN2O*kgtoGg,"ERROR"))</f>
        <v>0.4124395332626174</v>
      </c>
      <c r="AS1190" s="94">
        <f>IF('Net zero activities &amp; levers'!$C$14="Off",Constants!$H68*'Activity data'!BL10*Constants!$H86*EF!$H211*MMVolatEF*NtoN2O*kgtoGg,IF('Net zero activities &amp; levers'!$C$14="On",Constants!$H68*'Net zero Activity data'!BL10*Constants!$H86*EF!$H211*MMVolatEF*NtoN2O*kgtoGg,"ERROR"))</f>
        <v>0.42667435738489529</v>
      </c>
      <c r="AT1190" s="94">
        <f>IF('Net zero activities &amp; levers'!$C$14="Off",Constants!$H68*'Activity data'!BM10*Constants!$H86*EF!$H211*MMVolatEF*NtoN2O*kgtoGg,IF('Net zero activities &amp; levers'!$C$14="On",Constants!$H68*'Net zero Activity data'!BM10*Constants!$H86*EF!$H211*MMVolatEF*NtoN2O*kgtoGg,"ERROR"))</f>
        <v>0.43094964438000583</v>
      </c>
      <c r="AU1190" s="94">
        <f>IF('Net zero activities &amp; levers'!$C$14="Off",Constants!$H68*'Activity data'!BN10*Constants!$H86*EF!$H211*MMVolatEF*NtoN2O*kgtoGg,IF('Net zero activities &amp; levers'!$C$14="On",Constants!$H68*'Net zero Activity data'!BN10*Constants!$H86*EF!$H211*MMVolatEF*NtoN2O*kgtoGg,"ERROR"))</f>
        <v>0.43367756941425573</v>
      </c>
      <c r="AV1190" s="94">
        <f>IF('Net zero activities &amp; levers'!$C$14="Off",Constants!$H68*'Activity data'!BO10*Constants!$H86*EF!$H211*MMVolatEF*NtoN2O*kgtoGg,IF('Net zero activities &amp; levers'!$C$14="On",Constants!$H68*'Net zero Activity data'!BO10*Constants!$H86*EF!$H211*MMVolatEF*NtoN2O*kgtoGg,"ERROR"))</f>
        <v>0.4368669055071977</v>
      </c>
      <c r="AW1190" s="94">
        <f>IF('Net zero activities &amp; levers'!$C$14="Off",Constants!$H68*'Activity data'!BP10*Constants!$H86*EF!$H211*MMVolatEF*NtoN2O*kgtoGg,IF('Net zero activities &amp; levers'!$C$14="On",Constants!$H68*'Net zero Activity data'!BP10*Constants!$H86*EF!$H211*MMVolatEF*NtoN2O*kgtoGg,"ERROR"))</f>
        <v>0.4395784981344939</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1.1955913069255579E-4</v>
      </c>
      <c r="T1191" s="94">
        <f>IF('Net zero activities &amp; levers'!$C$14="Off",Constants!$H69*'Activity data'!AM11*Constants!$H87*EF!$H212*MMVolatEF*NtoN2O*kgtoGg,IF('Net zero activities &amp; levers'!$C$14="On",Constants!$H69*'Net zero Activity data'!AM11*Constants!$H87*EF!$H212*MMVolatEF*NtoN2O*kgtoGg,"ERROR"))</f>
        <v>1.1973941840498302E-4</v>
      </c>
      <c r="U1191" s="94">
        <f>IF('Net zero activities &amp; levers'!$C$14="Off",Constants!$H69*'Activity data'!AN11*Constants!$H87*EF!$H212*MMVolatEF*NtoN2O*kgtoGg,IF('Net zero activities &amp; levers'!$C$14="On",Constants!$H69*'Net zero Activity data'!AN11*Constants!$H87*EF!$H212*MMVolatEF*NtoN2O*kgtoGg,"ERROR"))</f>
        <v>1.1994057985495052E-4</v>
      </c>
      <c r="V1191" s="94">
        <f>IF('Net zero activities &amp; levers'!$C$14="Off",Constants!$H69*'Activity data'!AO11*Constants!$H87*EF!$H212*MMVolatEF*NtoN2O*kgtoGg,IF('Net zero activities &amp; levers'!$C$14="On",Constants!$H69*'Net zero Activity data'!AO11*Constants!$H87*EF!$H212*MMVolatEF*NtoN2O*kgtoGg,"ERROR"))</f>
        <v>1.2016726564666305E-4</v>
      </c>
      <c r="W1191" s="94">
        <f>IF('Net zero activities &amp; levers'!$C$14="Off",Constants!$H69*'Activity data'!AP11*Constants!$H87*EF!$H212*MMVolatEF*NtoN2O*kgtoGg,IF('Net zero activities &amp; levers'!$C$14="On",Constants!$H69*'Net zero Activity data'!AP11*Constants!$H87*EF!$H212*MMVolatEF*NtoN2O*kgtoGg,"ERROR"))</f>
        <v>1.2042198351979159E-4</v>
      </c>
      <c r="X1191" s="94">
        <f>IF('Net zero activities &amp; levers'!$C$14="Off",Constants!$H69*'Activity data'!AQ11*Constants!$H87*EF!$H212*MMVolatEF*NtoN2O*kgtoGg,IF('Net zero activities &amp; levers'!$C$14="On",Constants!$H69*'Net zero Activity data'!AQ11*Constants!$H87*EF!$H212*MMVolatEF*NtoN2O*kgtoGg,"ERROR"))</f>
        <v>1.2070387777028845E-4</v>
      </c>
      <c r="Y1191" s="94">
        <f>IF('Net zero activities &amp; levers'!$C$14="Off",Constants!$H69*'Activity data'!AR11*Constants!$H87*EF!$H212*MMVolatEF*NtoN2O*kgtoGg,IF('Net zero activities &amp; levers'!$C$14="On",Constants!$H69*'Net zero Activity data'!AR11*Constants!$H87*EF!$H212*MMVolatEF*NtoN2O*kgtoGg,"ERROR"))</f>
        <v>1.208775754261406E-4</v>
      </c>
      <c r="Z1191" s="94">
        <f>IF('Net zero activities &amp; levers'!$C$14="Off",Constants!$H69*'Activity data'!AS11*Constants!$H87*EF!$H212*MMVolatEF*NtoN2O*kgtoGg,IF('Net zero activities &amp; levers'!$C$14="On",Constants!$H69*'Net zero Activity data'!AS11*Constants!$H87*EF!$H212*MMVolatEF*NtoN2O*kgtoGg,"ERROR"))</f>
        <v>1.2107397703438586E-4</v>
      </c>
      <c r="AA1191" s="94">
        <f>IF('Net zero activities &amp; levers'!$C$14="Off",Constants!$H69*'Activity data'!AT11*Constants!$H87*EF!$H212*MMVolatEF*NtoN2O*kgtoGg,IF('Net zero activities &amp; levers'!$C$14="On",Constants!$H69*'Net zero Activity data'!AT11*Constants!$H87*EF!$H212*MMVolatEF*NtoN2O*kgtoGg,"ERROR"))</f>
        <v>1.2129003283511703E-4</v>
      </c>
      <c r="AB1191" s="94">
        <f>IF('Net zero activities &amp; levers'!$C$14="Off",Constants!$H69*'Activity data'!AU11*Constants!$H87*EF!$H212*MMVolatEF*NtoN2O*kgtoGg,IF('Net zero activities &amp; levers'!$C$14="On",Constants!$H69*'Net zero Activity data'!AU11*Constants!$H87*EF!$H212*MMVolatEF*NtoN2O*kgtoGg,"ERROR"))</f>
        <v>1.2152672270419049E-4</v>
      </c>
      <c r="AC1191" s="94">
        <f>IF('Net zero activities &amp; levers'!$C$14="Off",Constants!$H69*'Activity data'!AV11*Constants!$H87*EF!$H212*MMVolatEF*NtoN2O*kgtoGg,IF('Net zero activities &amp; levers'!$C$14="On",Constants!$H69*'Net zero Activity data'!AV11*Constants!$H87*EF!$H212*MMVolatEF*NtoN2O*kgtoGg,"ERROR"))</f>
        <v>1.2178147735269396E-4</v>
      </c>
      <c r="AD1191" s="94">
        <f>IF('Net zero activities &amp; levers'!$C$14="Off",Constants!$H69*'Activity data'!AW11*Constants!$H87*EF!$H212*MMVolatEF*NtoN2O*kgtoGg,IF('Net zero activities &amp; levers'!$C$14="On",Constants!$H69*'Net zero Activity data'!AW11*Constants!$H87*EF!$H212*MMVolatEF*NtoN2O*kgtoGg,"ERROR"))</f>
        <v>1.2195058775686122E-4</v>
      </c>
      <c r="AE1191" s="94">
        <f>IF('Net zero activities &amp; levers'!$C$14="Off",Constants!$H69*'Activity data'!AX11*Constants!$H87*EF!$H212*MMVolatEF*NtoN2O*kgtoGg,IF('Net zero activities &amp; levers'!$C$14="On",Constants!$H69*'Net zero Activity data'!AX11*Constants!$H87*EF!$H212*MMVolatEF*NtoN2O*kgtoGg,"ERROR"))</f>
        <v>1.2213687066039443E-4</v>
      </c>
      <c r="AF1191" s="94">
        <f>IF('Net zero activities &amp; levers'!$C$14="Off",Constants!$H69*'Activity data'!AY11*Constants!$H87*EF!$H212*MMVolatEF*NtoN2O*kgtoGg,IF('Net zero activities &amp; levers'!$C$14="On",Constants!$H69*'Net zero Activity data'!AY11*Constants!$H87*EF!$H212*MMVolatEF*NtoN2O*kgtoGg,"ERROR"))</f>
        <v>1.2233952591185902E-4</v>
      </c>
      <c r="AG1191" s="94">
        <f>IF('Net zero activities &amp; levers'!$C$14="Off",Constants!$H69*'Activity data'!AZ11*Constants!$H87*EF!$H212*MMVolatEF*NtoN2O*kgtoGg,IF('Net zero activities &amp; levers'!$C$14="On",Constants!$H69*'Net zero Activity data'!AZ11*Constants!$H87*EF!$H212*MMVolatEF*NtoN2O*kgtoGg,"ERROR"))</f>
        <v>1.2256053300791124E-4</v>
      </c>
      <c r="AH1191" s="94">
        <f>IF('Net zero activities &amp; levers'!$C$14="Off",Constants!$H69*'Activity data'!BA11*Constants!$H87*EF!$H212*MMVolatEF*NtoN2O*kgtoGg,IF('Net zero activities &amp; levers'!$C$14="On",Constants!$H69*'Net zero Activity data'!BA11*Constants!$H87*EF!$H212*MMVolatEF*NtoN2O*kgtoGg,"ERROR"))</f>
        <v>1.227936117388551E-4</v>
      </c>
      <c r="AI1191" s="94">
        <f>IF('Net zero activities &amp; levers'!$C$14="Off",Constants!$H69*'Activity data'!BB11*Constants!$H87*EF!$H212*MMVolatEF*NtoN2O*kgtoGg,IF('Net zero activities &amp; levers'!$C$14="On",Constants!$H69*'Net zero Activity data'!BB11*Constants!$H87*EF!$H212*MMVolatEF*NtoN2O*kgtoGg,"ERROR"))</f>
        <v>1.2294098870029306E-4</v>
      </c>
      <c r="AJ1191" s="94">
        <f>IF('Net zero activities &amp; levers'!$C$14="Off",Constants!$H69*'Activity data'!BC11*Constants!$H87*EF!$H212*MMVolatEF*NtoN2O*kgtoGg,IF('Net zero activities &amp; levers'!$C$14="On",Constants!$H69*'Net zero Activity data'!BC11*Constants!$H87*EF!$H212*MMVolatEF*NtoN2O*kgtoGg,"ERROR"))</f>
        <v>1.2310341240560994E-4</v>
      </c>
      <c r="AK1191" s="94">
        <f>IF('Net zero activities &amp; levers'!$C$14="Off",Constants!$H69*'Activity data'!BD11*Constants!$H87*EF!$H212*MMVolatEF*NtoN2O*kgtoGg,IF('Net zero activities &amp; levers'!$C$14="On",Constants!$H69*'Net zero Activity data'!BD11*Constants!$H87*EF!$H212*MMVolatEF*NtoN2O*kgtoGg,"ERROR"))</f>
        <v>1.2327515991291508E-4</v>
      </c>
      <c r="AL1191" s="94">
        <f>IF('Net zero activities &amp; levers'!$C$14="Off",Constants!$H69*'Activity data'!BE11*Constants!$H87*EF!$H212*MMVolatEF*NtoN2O*kgtoGg,IF('Net zero activities &amp; levers'!$C$14="On",Constants!$H69*'Net zero Activity data'!BE11*Constants!$H87*EF!$H212*MMVolatEF*NtoN2O*kgtoGg,"ERROR"))</f>
        <v>1.2345844068229327E-4</v>
      </c>
      <c r="AM1191" s="94">
        <f>IF('Net zero activities &amp; levers'!$C$14="Off",Constants!$H69*'Activity data'!BF11*Constants!$H87*EF!$H212*MMVolatEF*NtoN2O*kgtoGg,IF('Net zero activities &amp; levers'!$C$14="On",Constants!$H69*'Net zero Activity data'!BF11*Constants!$H87*EF!$H212*MMVolatEF*NtoN2O*kgtoGg,"ERROR"))</f>
        <v>1.2365295972209837E-4</v>
      </c>
      <c r="AN1191" s="94">
        <f>IF('Net zero activities &amp; levers'!$C$14="Off",Constants!$H69*'Activity data'!BG11*Constants!$H87*EF!$H212*MMVolatEF*NtoN2O*kgtoGg,IF('Net zero activities &amp; levers'!$C$14="On",Constants!$H69*'Net zero Activity data'!BG11*Constants!$H87*EF!$H212*MMVolatEF*NtoN2O*kgtoGg,"ERROR"))</f>
        <v>1.2376567950710691E-4</v>
      </c>
      <c r="AO1191" s="94">
        <f>IF('Net zero activities &amp; levers'!$C$14="Off",Constants!$H69*'Activity data'!BH11*Constants!$H87*EF!$H212*MMVolatEF*NtoN2O*kgtoGg,IF('Net zero activities &amp; levers'!$C$14="On",Constants!$H69*'Net zero Activity data'!BH11*Constants!$H87*EF!$H212*MMVolatEF*NtoN2O*kgtoGg,"ERROR"))</f>
        <v>1.2388627444196275E-4</v>
      </c>
      <c r="AP1191" s="94">
        <f>IF('Net zero activities &amp; levers'!$C$14="Off",Constants!$H69*'Activity data'!BI11*Constants!$H87*EF!$H212*MMVolatEF*NtoN2O*kgtoGg,IF('Net zero activities &amp; levers'!$C$14="On",Constants!$H69*'Net zero Activity data'!BI11*Constants!$H87*EF!$H212*MMVolatEF*NtoN2O*kgtoGg,"ERROR"))</f>
        <v>1.2401713387366397E-4</v>
      </c>
      <c r="AQ1191" s="94">
        <f>IF('Net zero activities &amp; levers'!$C$14="Off",Constants!$H69*'Activity data'!BJ11*Constants!$H87*EF!$H212*MMVolatEF*NtoN2O*kgtoGg,IF('Net zero activities &amp; levers'!$C$14="On",Constants!$H69*'Net zero Activity data'!BJ11*Constants!$H87*EF!$H212*MMVolatEF*NtoN2O*kgtoGg,"ERROR"))</f>
        <v>1.2415809337715871E-4</v>
      </c>
      <c r="AR1191" s="94">
        <f>IF('Net zero activities &amp; levers'!$C$14="Off",Constants!$H69*'Activity data'!BK11*Constants!$H87*EF!$H212*MMVolatEF*NtoN2O*kgtoGg,IF('Net zero activities &amp; levers'!$C$14="On",Constants!$H69*'Net zero Activity data'!BK11*Constants!$H87*EF!$H212*MMVolatEF*NtoN2O*kgtoGg,"ERROR"))</f>
        <v>1.2430901585583343E-4</v>
      </c>
      <c r="AS1191" s="94">
        <f>IF('Net zero activities &amp; levers'!$C$14="Off",Constants!$H69*'Activity data'!BL11*Constants!$H87*EF!$H212*MMVolatEF*NtoN2O*kgtoGg,IF('Net zero activities &amp; levers'!$C$14="On",Constants!$H69*'Net zero Activity data'!BL11*Constants!$H87*EF!$H212*MMVolatEF*NtoN2O*kgtoGg,"ERROR"))</f>
        <v>1.2437332095284817E-4</v>
      </c>
      <c r="AT1191" s="94">
        <f>IF('Net zero activities &amp; levers'!$C$14="Off",Constants!$H69*'Activity data'!BM11*Constants!$H87*EF!$H212*MMVolatEF*NtoN2O*kgtoGg,IF('Net zero activities &amp; levers'!$C$14="On",Constants!$H69*'Net zero Activity data'!BM11*Constants!$H87*EF!$H212*MMVolatEF*NtoN2O*kgtoGg,"ERROR"))</f>
        <v>1.2441331476739832E-4</v>
      </c>
      <c r="AU1191" s="94">
        <f>IF('Net zero activities &amp; levers'!$C$14="Off",Constants!$H69*'Activity data'!BN11*Constants!$H87*EF!$H212*MMVolatEF*NtoN2O*kgtoGg,IF('Net zero activities &amp; levers'!$C$14="On",Constants!$H69*'Net zero Activity data'!BN11*Constants!$H87*EF!$H212*MMVolatEF*NtoN2O*kgtoGg,"ERROR"))</f>
        <v>1.2445582230742055E-4</v>
      </c>
      <c r="AV1191" s="94">
        <f>IF('Net zero activities &amp; levers'!$C$14="Off",Constants!$H69*'Activity data'!BO11*Constants!$H87*EF!$H212*MMVolatEF*NtoN2O*kgtoGg,IF('Net zero activities &amp; levers'!$C$14="On",Constants!$H69*'Net zero Activity data'!BO11*Constants!$H87*EF!$H212*MMVolatEF*NtoN2O*kgtoGg,"ERROR"))</f>
        <v>1.2450696998275417E-4</v>
      </c>
      <c r="AW1191" s="94">
        <f>IF('Net zero activities &amp; levers'!$C$14="Off",Constants!$H69*'Activity data'!BP11*Constants!$H87*EF!$H212*MMVolatEF*NtoN2O*kgtoGg,IF('Net zero activities &amp; levers'!$C$14="On",Constants!$H69*'Net zero Activity data'!BP11*Constants!$H87*EF!$H212*MMVolatEF*NtoN2O*kgtoGg,"ERROR"))</f>
        <v>1.2456359303532368E-4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8.2047635058568158E-4</v>
      </c>
      <c r="T1192" s="94">
        <f>IF('Net zero activities &amp; levers'!$C$14="Off",Constants!$H70*'Activity data'!AM12*Constants!$H88*EF!$H213*MMVolatEF*NtoN2O*kgtoGg,IF('Net zero activities &amp; levers'!$C$14="On",Constants!$H70*'Net zero Activity data'!AM12*Constants!$H88*EF!$H213*MMVolatEF*NtoN2O*kgtoGg,"ERROR"))</f>
        <v>8.2171357775094188E-4</v>
      </c>
      <c r="U1192" s="94">
        <f>IF('Net zero activities &amp; levers'!$C$14="Off",Constants!$H70*'Activity data'!AN12*Constants!$H88*EF!$H213*MMVolatEF*NtoN2O*kgtoGg,IF('Net zero activities &amp; levers'!$C$14="On",Constants!$H70*'Net zero Activity data'!AN12*Constants!$H88*EF!$H213*MMVolatEF*NtoN2O*kgtoGg,"ERROR"))</f>
        <v>8.2309405125716314E-4</v>
      </c>
      <c r="V1192" s="94">
        <f>IF('Net zero activities &amp; levers'!$C$14="Off",Constants!$H70*'Activity data'!AO12*Constants!$H88*EF!$H213*MMVolatEF*NtoN2O*kgtoGg,IF('Net zero activities &amp; levers'!$C$14="On",Constants!$H70*'Net zero Activity data'!AO12*Constants!$H88*EF!$H213*MMVolatEF*NtoN2O*kgtoGg,"ERROR"))</f>
        <v>8.2464968594634605E-4</v>
      </c>
      <c r="W1192" s="94">
        <f>IF('Net zero activities &amp; levers'!$C$14="Off",Constants!$H70*'Activity data'!AP12*Constants!$H88*EF!$H213*MMVolatEF*NtoN2O*kgtoGg,IF('Net zero activities &amp; levers'!$C$14="On",Constants!$H70*'Net zero Activity data'!AP12*Constants!$H88*EF!$H213*MMVolatEF*NtoN2O*kgtoGg,"ERROR"))</f>
        <v>8.2639769122007844E-4</v>
      </c>
      <c r="X1192" s="94">
        <f>IF('Net zero activities &amp; levers'!$C$14="Off",Constants!$H70*'Activity data'!AQ12*Constants!$H88*EF!$H213*MMVolatEF*NtoN2O*kgtoGg,IF('Net zero activities &amp; levers'!$C$14="On",Constants!$H70*'Net zero Activity data'!AQ12*Constants!$H88*EF!$H213*MMVolatEF*NtoN2O*kgtoGg,"ERROR"))</f>
        <v>8.2833219479633389E-4</v>
      </c>
      <c r="Y1192" s="94">
        <f>IF('Net zero activities &amp; levers'!$C$14="Off",Constants!$H70*'Activity data'!AR12*Constants!$H88*EF!$H213*MMVolatEF*NtoN2O*kgtoGg,IF('Net zero activities &amp; levers'!$C$14="On",Constants!$H70*'Net zero Activity data'!AR12*Constants!$H88*EF!$H213*MMVolatEF*NtoN2O*kgtoGg,"ERROR"))</f>
        <v>8.2952419759823887E-4</v>
      </c>
      <c r="Z1192" s="94">
        <f>IF('Net zero activities &amp; levers'!$C$14="Off",Constants!$H70*'Activity data'!AS12*Constants!$H88*EF!$H213*MMVolatEF*NtoN2O*kgtoGg,IF('Net zero activities &amp; levers'!$C$14="On",Constants!$H70*'Net zero Activity data'!AS12*Constants!$H88*EF!$H213*MMVolatEF*NtoN2O*kgtoGg,"ERROR"))</f>
        <v>8.3087200661833443E-4</v>
      </c>
      <c r="AA1192" s="94">
        <f>IF('Net zero activities &amp; levers'!$C$14="Off",Constants!$H70*'Activity data'!AT12*Constants!$H88*EF!$H213*MMVolatEF*NtoN2O*kgtoGg,IF('Net zero activities &amp; levers'!$C$14="On",Constants!$H70*'Net zero Activity data'!AT12*Constants!$H88*EF!$H213*MMVolatEF*NtoN2O*kgtoGg,"ERROR"))</f>
        <v>8.3235469283292915E-4</v>
      </c>
      <c r="AB1192" s="94">
        <f>IF('Net zero activities &amp; levers'!$C$14="Off",Constants!$H70*'Activity data'!AU12*Constants!$H88*EF!$H213*MMVolatEF*NtoN2O*kgtoGg,IF('Net zero activities &amp; levers'!$C$14="On",Constants!$H70*'Net zero Activity data'!AU12*Constants!$H88*EF!$H213*MMVolatEF*NtoN2O*kgtoGg,"ERROR"))</f>
        <v>8.3397898065497246E-4</v>
      </c>
      <c r="AC1192" s="94">
        <f>IF('Net zero activities &amp; levers'!$C$14="Off",Constants!$H70*'Activity data'!AV12*Constants!$H88*EF!$H213*MMVolatEF*NtoN2O*kgtoGg,IF('Net zero activities &amp; levers'!$C$14="On",Constants!$H70*'Net zero Activity data'!AV12*Constants!$H88*EF!$H213*MMVolatEF*NtoN2O*kgtoGg,"ERROR"))</f>
        <v>8.3572723830027413E-4</v>
      </c>
      <c r="AD1192" s="94">
        <f>IF('Net zero activities &amp; levers'!$C$14="Off",Constants!$H70*'Activity data'!AW12*Constants!$H88*EF!$H213*MMVolatEF*NtoN2O*kgtoGg,IF('Net zero activities &amp; levers'!$C$14="On",Constants!$H70*'Net zero Activity data'!AW12*Constants!$H88*EF!$H213*MMVolatEF*NtoN2O*kgtoGg,"ERROR"))</f>
        <v>8.3688776101780707E-4</v>
      </c>
      <c r="AE1192" s="94">
        <f>IF('Net zero activities &amp; levers'!$C$14="Off",Constants!$H70*'Activity data'!AX12*Constants!$H88*EF!$H213*MMVolatEF*NtoN2O*kgtoGg,IF('Net zero activities &amp; levers'!$C$14="On",Constants!$H70*'Net zero Activity data'!AX12*Constants!$H88*EF!$H213*MMVolatEF*NtoN2O*kgtoGg,"ERROR"))</f>
        <v>8.3816613027310448E-4</v>
      </c>
      <c r="AF1192" s="94">
        <f>IF('Net zero activities &amp; levers'!$C$14="Off",Constants!$H70*'Activity data'!AY12*Constants!$H88*EF!$H213*MMVolatEF*NtoN2O*kgtoGg,IF('Net zero activities &amp; levers'!$C$14="On",Constants!$H70*'Net zero Activity data'!AY12*Constants!$H88*EF!$H213*MMVolatEF*NtoN2O*kgtoGg,"ERROR"))</f>
        <v>8.3955685501479116E-4</v>
      </c>
      <c r="AG1192" s="94">
        <f>IF('Net zero activities &amp; levers'!$C$14="Off",Constants!$H70*'Activity data'!AZ12*Constants!$H88*EF!$H213*MMVolatEF*NtoN2O*kgtoGg,IF('Net zero activities &amp; levers'!$C$14="On",Constants!$H70*'Net zero Activity data'!AZ12*Constants!$H88*EF!$H213*MMVolatEF*NtoN2O*kgtoGg,"ERROR"))</f>
        <v>8.4107351956874124E-4</v>
      </c>
      <c r="AH1192" s="94">
        <f>IF('Net zero activities &amp; levers'!$C$14="Off",Constants!$H70*'Activity data'!BA12*Constants!$H88*EF!$H213*MMVolatEF*NtoN2O*kgtoGg,IF('Net zero activities &amp; levers'!$C$14="On",Constants!$H70*'Net zero Activity data'!BA12*Constants!$H88*EF!$H213*MMVolatEF*NtoN2O*kgtoGg,"ERROR"))</f>
        <v>8.4267302590051356E-4</v>
      </c>
      <c r="AI1192" s="94">
        <f>IF('Net zero activities &amp; levers'!$C$14="Off",Constants!$H70*'Activity data'!BB12*Constants!$H88*EF!$H213*MMVolatEF*NtoN2O*kgtoGg,IF('Net zero activities &amp; levers'!$C$14="On",Constants!$H70*'Net zero Activity data'!BB12*Constants!$H88*EF!$H213*MMVolatEF*NtoN2O*kgtoGg,"ERROR"))</f>
        <v>8.4368440253716683E-4</v>
      </c>
      <c r="AJ1192" s="94">
        <f>IF('Net zero activities &amp; levers'!$C$14="Off",Constants!$H70*'Activity data'!BC12*Constants!$H88*EF!$H213*MMVolatEF*NtoN2O*kgtoGg,IF('Net zero activities &amp; levers'!$C$14="On",Constants!$H70*'Net zero Activity data'!BC12*Constants!$H88*EF!$H213*MMVolatEF*NtoN2O*kgtoGg,"ERROR"))</f>
        <v>8.447990376822625E-4</v>
      </c>
      <c r="AK1192" s="94">
        <f>IF('Net zero activities &amp; levers'!$C$14="Off",Constants!$H70*'Activity data'!BD12*Constants!$H88*EF!$H213*MMVolatEF*NtoN2O*kgtoGg,IF('Net zero activities &amp; levers'!$C$14="On",Constants!$H70*'Net zero Activity data'!BD12*Constants!$H88*EF!$H213*MMVolatEF*NtoN2O*kgtoGg,"ERROR"))</f>
        <v>8.459776575601394E-4</v>
      </c>
      <c r="AL1192" s="94">
        <f>IF('Net zero activities &amp; levers'!$C$14="Off",Constants!$H70*'Activity data'!BE12*Constants!$H88*EF!$H213*MMVolatEF*NtoN2O*kgtoGg,IF('Net zero activities &amp; levers'!$C$14="On",Constants!$H70*'Net zero Activity data'!BE12*Constants!$H88*EF!$H213*MMVolatEF*NtoN2O*kgtoGg,"ERROR"))</f>
        <v>8.4723542462419247E-4</v>
      </c>
      <c r="AM1192" s="94">
        <f>IF('Net zero activities &amp; levers'!$C$14="Off",Constants!$H70*'Activity data'!BF12*Constants!$H88*EF!$H213*MMVolatEF*NtoN2O*kgtoGg,IF('Net zero activities &amp; levers'!$C$14="On",Constants!$H70*'Net zero Activity data'!BF12*Constants!$H88*EF!$H213*MMVolatEF*NtoN2O*kgtoGg,"ERROR"))</f>
        <v>8.4857031448976993E-4</v>
      </c>
      <c r="AN1192" s="94">
        <f>IF('Net zero activities &amp; levers'!$C$14="Off",Constants!$H70*'Activity data'!BG12*Constants!$H88*EF!$H213*MMVolatEF*NtoN2O*kgtoGg,IF('Net zero activities &amp; levers'!$C$14="On",Constants!$H70*'Net zero Activity data'!BG12*Constants!$H88*EF!$H213*MMVolatEF*NtoN2O*kgtoGg,"ERROR"))</f>
        <v>8.4934385572670316E-4</v>
      </c>
      <c r="AO1192" s="94">
        <f>IF('Net zero activities &amp; levers'!$C$14="Off",Constants!$H70*'Activity data'!BH12*Constants!$H88*EF!$H213*MMVolatEF*NtoN2O*kgtoGg,IF('Net zero activities &amp; levers'!$C$14="On",Constants!$H70*'Net zero Activity data'!BH12*Constants!$H88*EF!$H213*MMVolatEF*NtoN2O*kgtoGg,"ERROR"))</f>
        <v>8.5017144029909443E-4</v>
      </c>
      <c r="AP1192" s="94">
        <f>IF('Net zero activities &amp; levers'!$C$14="Off",Constants!$H70*'Activity data'!BI12*Constants!$H88*EF!$H213*MMVolatEF*NtoN2O*kgtoGg,IF('Net zero activities &amp; levers'!$C$14="On",Constants!$H70*'Net zero Activity data'!BI12*Constants!$H88*EF!$H213*MMVolatEF*NtoN2O*kgtoGg,"ERROR"))</f>
        <v>8.5106946513701341E-4</v>
      </c>
      <c r="AQ1192" s="94">
        <f>IF('Net zero activities &amp; levers'!$C$14="Off",Constants!$H70*'Activity data'!BJ12*Constants!$H88*EF!$H213*MMVolatEF*NtoN2O*kgtoGg,IF('Net zero activities &amp; levers'!$C$14="On",Constants!$H70*'Net zero Activity data'!BJ12*Constants!$H88*EF!$H213*MMVolatEF*NtoN2O*kgtoGg,"ERROR"))</f>
        <v>8.5203680187104453E-4</v>
      </c>
      <c r="AR1192" s="94">
        <f>IF('Net zero activities &amp; levers'!$C$14="Off",Constants!$H70*'Activity data'!BK12*Constants!$H88*EF!$H213*MMVolatEF*NtoN2O*kgtoGg,IF('Net zero activities &amp; levers'!$C$14="On",Constants!$H70*'Net zero Activity data'!BK12*Constants!$H88*EF!$H213*MMVolatEF*NtoN2O*kgtoGg,"ERROR"))</f>
        <v>8.5307250967359464E-4</v>
      </c>
      <c r="AS1192" s="94">
        <f>IF('Net zero activities &amp; levers'!$C$14="Off",Constants!$H70*'Activity data'!BL12*Constants!$H88*EF!$H213*MMVolatEF*NtoN2O*kgtoGg,IF('Net zero activities &amp; levers'!$C$14="On",Constants!$H70*'Net zero Activity data'!BL12*Constants!$H88*EF!$H213*MMVolatEF*NtoN2O*kgtoGg,"ERROR"))</f>
        <v>8.535138043787089E-4</v>
      </c>
      <c r="AT1192" s="94">
        <f>IF('Net zero activities &amp; levers'!$C$14="Off",Constants!$H70*'Activity data'!BM12*Constants!$H88*EF!$H213*MMVolatEF*NtoN2O*kgtoGg,IF('Net zero activities &amp; levers'!$C$14="On",Constants!$H70*'Net zero Activity data'!BM12*Constants!$H88*EF!$H213*MMVolatEF*NtoN2O*kgtoGg,"ERROR"))</f>
        <v>8.5378826253860052E-4</v>
      </c>
      <c r="AU1192" s="94">
        <f>IF('Net zero activities &amp; levers'!$C$14="Off",Constants!$H70*'Activity data'!BN12*Constants!$H88*EF!$H213*MMVolatEF*NtoN2O*kgtoGg,IF('Net zero activities &amp; levers'!$C$14="On",Constants!$H70*'Net zero Activity data'!BN12*Constants!$H88*EF!$H213*MMVolatEF*NtoN2O*kgtoGg,"ERROR"))</f>
        <v>8.5407997117772981E-4</v>
      </c>
      <c r="AV1192" s="94">
        <f>IF('Net zero activities &amp; levers'!$C$14="Off",Constants!$H70*'Activity data'!BO12*Constants!$H88*EF!$H213*MMVolatEF*NtoN2O*kgtoGg,IF('Net zero activities &amp; levers'!$C$14="On",Constants!$H70*'Net zero Activity data'!BO12*Constants!$H88*EF!$H213*MMVolatEF*NtoN2O*kgtoGg,"ERROR"))</f>
        <v>8.5443097287668502E-4</v>
      </c>
      <c r="AW1192" s="94">
        <f>IF('Net zero activities &amp; levers'!$C$14="Off",Constants!$H70*'Activity data'!BP12*Constants!$H88*EF!$H213*MMVolatEF*NtoN2O*kgtoGg,IF('Net zero activities &amp; levers'!$C$14="On",Constants!$H70*'Net zero Activity data'!BP12*Constants!$H88*EF!$H213*MMVolatEF*NtoN2O*kgtoGg,"ERROR"))</f>
        <v>8.5481954943509696E-4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1.5080367323362539E-5</v>
      </c>
      <c r="T1193" s="94">
        <f>IF('Net zero activities &amp; levers'!$C$14="Off",Constants!$H71*'Activity data'!AM13*Constants!$H89*EF!$H214*MMVolatEF*NtoN2O*kgtoGg,IF('Net zero activities &amp; levers'!$C$14="On",Constants!$H71*'Net zero Activity data'!AM13*Constants!$H89*EF!$H214*MMVolatEF*NtoN2O*kgtoGg,"ERROR"))</f>
        <v>1.512383881951099E-5</v>
      </c>
      <c r="U1193" s="94">
        <f>IF('Net zero activities &amp; levers'!$C$14="Off",Constants!$H71*'Activity data'!AN13*Constants!$H89*EF!$H214*MMVolatEF*NtoN2O*kgtoGg,IF('Net zero activities &amp; levers'!$C$14="On",Constants!$H71*'Net zero Activity data'!AN13*Constants!$H89*EF!$H214*MMVolatEF*NtoN2O*kgtoGg,"ERROR"))</f>
        <v>1.5170049830034905E-5</v>
      </c>
      <c r="V1193" s="94">
        <f>IF('Net zero activities &amp; levers'!$C$14="Off",Constants!$H71*'Activity data'!AO13*Constants!$H89*EF!$H214*MMVolatEF*NtoN2O*kgtoGg,IF('Net zero activities &amp; levers'!$C$14="On",Constants!$H71*'Net zero Activity data'!AO13*Constants!$H89*EF!$H214*MMVolatEF*NtoN2O*kgtoGg,"ERROR"))</f>
        <v>1.5219961493898718E-5</v>
      </c>
      <c r="W1193" s="94">
        <f>IF('Net zero activities &amp; levers'!$C$14="Off",Constants!$H71*'Activity data'!AP13*Constants!$H89*EF!$H214*MMVolatEF*NtoN2O*kgtoGg,IF('Net zero activities &amp; levers'!$C$14="On",Constants!$H71*'Net zero Activity data'!AP13*Constants!$H89*EF!$H214*MMVolatEF*NtoN2O*kgtoGg,"ERROR"))</f>
        <v>1.5274108685499497E-5</v>
      </c>
      <c r="X1193" s="94">
        <f>IF('Net zero activities &amp; levers'!$C$14="Off",Constants!$H71*'Activity data'!AQ13*Constants!$H89*EF!$H214*MMVolatEF*NtoN2O*kgtoGg,IF('Net zero activities &amp; levers'!$C$14="On",Constants!$H71*'Net zero Activity data'!AQ13*Constants!$H89*EF!$H214*MMVolatEF*NtoN2O*kgtoGg,"ERROR"))</f>
        <v>1.5332376079902749E-5</v>
      </c>
      <c r="Y1193" s="94">
        <f>IF('Net zero activities &amp; levers'!$C$14="Off",Constants!$H71*'Activity data'!AR13*Constants!$H89*EF!$H214*MMVolatEF*NtoN2O*kgtoGg,IF('Net zero activities &amp; levers'!$C$14="On",Constants!$H71*'Net zero Activity data'!AR13*Constants!$H89*EF!$H214*MMVolatEF*NtoN2O*kgtoGg,"ERROR"))</f>
        <v>1.5369240046538892E-5</v>
      </c>
      <c r="Z1193" s="94">
        <f>IF('Net zero activities &amp; levers'!$C$14="Off",Constants!$H71*'Activity data'!AS13*Constants!$H89*EF!$H214*MMVolatEF*NtoN2O*kgtoGg,IF('Net zero activities &amp; levers'!$C$14="On",Constants!$H71*'Net zero Activity data'!AS13*Constants!$H89*EF!$H214*MMVolatEF*NtoN2O*kgtoGg,"ERROR"))</f>
        <v>1.540957027053099E-5</v>
      </c>
      <c r="AA1193" s="94">
        <f>IF('Net zero activities &amp; levers'!$C$14="Off",Constants!$H71*'Activity data'!AT13*Constants!$H89*EF!$H214*MMVolatEF*NtoN2O*kgtoGg,IF('Net zero activities &amp; levers'!$C$14="On",Constants!$H71*'Net zero Activity data'!AT13*Constants!$H89*EF!$H214*MMVolatEF*NtoN2O*kgtoGg,"ERROR"))</f>
        <v>1.5452823237132974E-5</v>
      </c>
      <c r="AB1193" s="94">
        <f>IF('Net zero activities &amp; levers'!$C$14="Off",Constants!$H71*'Activity data'!AU13*Constants!$H89*EF!$H214*MMVolatEF*NtoN2O*kgtoGg,IF('Net zero activities &amp; levers'!$C$14="On",Constants!$H71*'Net zero Activity data'!AU13*Constants!$H89*EF!$H214*MMVolatEF*NtoN2O*kgtoGg,"ERROR"))</f>
        <v>1.5499211652880672E-5</v>
      </c>
      <c r="AC1193" s="94">
        <f>IF('Net zero activities &amp; levers'!$C$14="Off",Constants!$H71*'Activity data'!AV13*Constants!$H89*EF!$H214*MMVolatEF*NtoN2O*kgtoGg,IF('Net zero activities &amp; levers'!$C$14="On",Constants!$H71*'Net zero Activity data'!AV13*Constants!$H89*EF!$H214*MMVolatEF*NtoN2O*kgtoGg,"ERROR"))</f>
        <v>1.554827808797385E-5</v>
      </c>
      <c r="AD1193" s="94">
        <f>IF('Net zero activities &amp; levers'!$C$14="Off",Constants!$H71*'Activity data'!AW13*Constants!$H89*EF!$H214*MMVolatEF*NtoN2O*kgtoGg,IF('Net zero activities &amp; levers'!$C$14="On",Constants!$H71*'Net zero Activity data'!AW13*Constants!$H89*EF!$H214*MMVolatEF*NtoN2O*kgtoGg,"ERROR"))</f>
        <v>1.558067131302816E-5</v>
      </c>
      <c r="AE1193" s="94">
        <f>IF('Net zero activities &amp; levers'!$C$14="Off",Constants!$H71*'Activity data'!AX13*Constants!$H89*EF!$H214*MMVolatEF*NtoN2O*kgtoGg,IF('Net zero activities &amp; levers'!$C$14="On",Constants!$H71*'Net zero Activity data'!AX13*Constants!$H89*EF!$H214*MMVolatEF*NtoN2O*kgtoGg,"ERROR"))</f>
        <v>1.561569776374796E-5</v>
      </c>
      <c r="AF1193" s="94">
        <f>IF('Net zero activities &amp; levers'!$C$14="Off",Constants!$H71*'Activity data'!AY13*Constants!$H89*EF!$H214*MMVolatEF*NtoN2O*kgtoGg,IF('Net zero activities &amp; levers'!$C$14="On",Constants!$H71*'Net zero Activity data'!AY13*Constants!$H89*EF!$H214*MMVolatEF*NtoN2O*kgtoGg,"ERROR"))</f>
        <v>1.5653224182866895E-5</v>
      </c>
      <c r="AG1193" s="94">
        <f>IF('Net zero activities &amp; levers'!$C$14="Off",Constants!$H71*'Activity data'!AZ13*Constants!$H89*EF!$H214*MMVolatEF*NtoN2O*kgtoGg,IF('Net zero activities &amp; levers'!$C$14="On",Constants!$H71*'Net zero Activity data'!AZ13*Constants!$H89*EF!$H214*MMVolatEF*NtoN2O*kgtoGg,"ERROR"))</f>
        <v>1.5693632298026881E-5</v>
      </c>
      <c r="AH1193" s="94">
        <f>IF('Net zero activities &amp; levers'!$C$14="Off",Constants!$H71*'Activity data'!BA13*Constants!$H89*EF!$H214*MMVolatEF*NtoN2O*kgtoGg,IF('Net zero activities &amp; levers'!$C$14="On",Constants!$H71*'Net zero Activity data'!BA13*Constants!$H89*EF!$H214*MMVolatEF*NtoN2O*kgtoGg,"ERROR"))</f>
        <v>1.5735768081589553E-5</v>
      </c>
      <c r="AI1193" s="94">
        <f>IF('Net zero activities &amp; levers'!$C$14="Off",Constants!$H71*'Activity data'!BB13*Constants!$H89*EF!$H214*MMVolatEF*NtoN2O*kgtoGg,IF('Net zero activities &amp; levers'!$C$14="On",Constants!$H71*'Net zero Activity data'!BB13*Constants!$H89*EF!$H214*MMVolatEF*NtoN2O*kgtoGg,"ERROR"))</f>
        <v>1.5761559878357255E-5</v>
      </c>
      <c r="AJ1193" s="94">
        <f>IF('Net zero activities &amp; levers'!$C$14="Off",Constants!$H71*'Activity data'!BC13*Constants!$H89*EF!$H214*MMVolatEF*NtoN2O*kgtoGg,IF('Net zero activities &amp; levers'!$C$14="On",Constants!$H71*'Net zero Activity data'!BC13*Constants!$H89*EF!$H214*MMVolatEF*NtoN2O*kgtoGg,"ERROR"))</f>
        <v>1.5789724166363977E-5</v>
      </c>
      <c r="AK1193" s="94">
        <f>IF('Net zero activities &amp; levers'!$C$14="Off",Constants!$H71*'Activity data'!BD13*Constants!$H89*EF!$H214*MMVolatEF*NtoN2O*kgtoGg,IF('Net zero activities &amp; levers'!$C$14="On",Constants!$H71*'Net zero Activity data'!BD13*Constants!$H89*EF!$H214*MMVolatEF*NtoN2O*kgtoGg,"ERROR"))</f>
        <v>1.5819212875110807E-5</v>
      </c>
      <c r="AL1193" s="94">
        <f>IF('Net zero activities &amp; levers'!$C$14="Off",Constants!$H71*'Activity data'!BE13*Constants!$H89*EF!$H214*MMVolatEF*NtoN2O*kgtoGg,IF('Net zero activities &amp; levers'!$C$14="On",Constants!$H71*'Net zero Activity data'!BE13*Constants!$H89*EF!$H214*MMVolatEF*NtoN2O*kgtoGg,"ERROR"))</f>
        <v>1.5850443637928909E-5</v>
      </c>
      <c r="AM1193" s="94">
        <f>IF('Net zero activities &amp; levers'!$C$14="Off",Constants!$H71*'Activity data'!BF13*Constants!$H89*EF!$H214*MMVolatEF*NtoN2O*kgtoGg,IF('Net zero activities &amp; levers'!$C$14="On",Constants!$H71*'Net zero Activity data'!BF13*Constants!$H89*EF!$H214*MMVolatEF*NtoN2O*kgtoGg,"ERROR"))</f>
        <v>1.5883370010953168E-5</v>
      </c>
      <c r="AN1193" s="94">
        <f>IF('Net zero activities &amp; levers'!$C$14="Off",Constants!$H71*'Activity data'!BG13*Constants!$H89*EF!$H214*MMVolatEF*NtoN2O*kgtoGg,IF('Net zero activities &amp; levers'!$C$14="On",Constants!$H71*'Net zero Activity data'!BG13*Constants!$H89*EF!$H214*MMVolatEF*NtoN2O*kgtoGg,"ERROR"))</f>
        <v>1.5900944393878997E-5</v>
      </c>
      <c r="AO1193" s="94">
        <f>IF('Net zero activities &amp; levers'!$C$14="Off",Constants!$H71*'Activity data'!BH13*Constants!$H89*EF!$H214*MMVolatEF*NtoN2O*kgtoGg,IF('Net zero activities &amp; levers'!$C$14="On",Constants!$H71*'Net zero Activity data'!BH13*Constants!$H89*EF!$H214*MMVolatEF*NtoN2O*kgtoGg,"ERROR"))</f>
        <v>1.5919671300837568E-5</v>
      </c>
      <c r="AP1193" s="94">
        <f>IF('Net zero activities &amp; levers'!$C$14="Off",Constants!$H71*'Activity data'!BI13*Constants!$H89*EF!$H214*MMVolatEF*NtoN2O*kgtoGg,IF('Net zero activities &amp; levers'!$C$14="On",Constants!$H71*'Net zero Activity data'!BI13*Constants!$H89*EF!$H214*MMVolatEF*NtoN2O*kgtoGg,"ERROR"))</f>
        <v>1.5939994159428213E-5</v>
      </c>
      <c r="AQ1193" s="94">
        <f>IF('Net zero activities &amp; levers'!$C$14="Off",Constants!$H71*'Activity data'!BJ13*Constants!$H89*EF!$H214*MMVolatEF*NtoN2O*kgtoGg,IF('Net zero activities &amp; levers'!$C$14="On",Constants!$H71*'Net zero Activity data'!BJ13*Constants!$H89*EF!$H214*MMVolatEF*NtoN2O*kgtoGg,"ERROR"))</f>
        <v>1.5961886914365574E-5</v>
      </c>
      <c r="AR1193" s="94">
        <f>IF('Net zero activities &amp; levers'!$C$14="Off",Constants!$H71*'Activity data'!BK13*Constants!$H89*EF!$H214*MMVolatEF*NtoN2O*kgtoGg,IF('Net zero activities &amp; levers'!$C$14="On",Constants!$H71*'Net zero Activity data'!BK13*Constants!$H89*EF!$H214*MMVolatEF*NtoN2O*kgtoGg,"ERROR"))</f>
        <v>1.5985328024654182E-5</v>
      </c>
      <c r="AS1193" s="94">
        <f>IF('Net zero activities &amp; levers'!$C$14="Off",Constants!$H71*'Activity data'!BL13*Constants!$H89*EF!$H214*MMVolatEF*NtoN2O*kgtoGg,IF('Net zero activities &amp; levers'!$C$14="On",Constants!$H71*'Net zero Activity data'!BL13*Constants!$H89*EF!$H214*MMVolatEF*NtoN2O*kgtoGg,"ERROR"))</f>
        <v>1.599276616268368E-5</v>
      </c>
      <c r="AT1193" s="94">
        <f>IF('Net zero activities &amp; levers'!$C$14="Off",Constants!$H71*'Activity data'!BM13*Constants!$H89*EF!$H214*MMVolatEF*NtoN2O*kgtoGg,IF('Net zero activities &amp; levers'!$C$14="On",Constants!$H71*'Net zero Activity data'!BM13*Constants!$H89*EF!$H214*MMVolatEF*NtoN2O*kgtoGg,"ERROR"))</f>
        <v>1.5995595922711736E-5</v>
      </c>
      <c r="AU1193" s="94">
        <f>IF('Net zero activities &amp; levers'!$C$14="Off",Constants!$H71*'Activity data'!BN13*Constants!$H89*EF!$H214*MMVolatEF*NtoN2O*kgtoGg,IF('Net zero activities &amp; levers'!$C$14="On",Constants!$H71*'Net zero Activity data'!BN13*Constants!$H89*EF!$H214*MMVolatEF*NtoN2O*kgtoGg,"ERROR"))</f>
        <v>1.5998708024840209E-5</v>
      </c>
      <c r="AV1193" s="94">
        <f>IF('Net zero activities &amp; levers'!$C$14="Off",Constants!$H71*'Activity data'!BO13*Constants!$H89*EF!$H214*MMVolatEF*NtoN2O*kgtoGg,IF('Net zero activities &amp; levers'!$C$14="On",Constants!$H71*'Net zero Activity data'!BO13*Constants!$H89*EF!$H214*MMVolatEF*NtoN2O*kgtoGg,"ERROR"))</f>
        <v>1.6003217033671619E-5</v>
      </c>
      <c r="AW1193" s="94">
        <f>IF('Net zero activities &amp; levers'!$C$14="Off",Constants!$H71*'Activity data'!BP13*Constants!$H89*EF!$H214*MMVolatEF*NtoN2O*kgtoGg,IF('Net zero activities &amp; levers'!$C$14="On",Constants!$H71*'Net zero Activity data'!BP13*Constants!$H89*EF!$H214*MMVolatEF*NtoN2O*kgtoGg,"ERROR"))</f>
        <v>1.6008552090086375E-5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1.5342948329366258E-3</v>
      </c>
      <c r="T1194" s="94">
        <f>IF('Net zero activities &amp; levers'!$C$14="Off",Constants!$H72*'Activity data'!AM14*Constants!$H90*EF!$H215*MMVolatEF*NtoN2O*kgtoGg,IF('Net zero activities &amp; levers'!$C$14="On",Constants!$H72*'Net zero Activity data'!AM14*Constants!$H90*EF!$H215*MMVolatEF*NtoN2O*kgtoGg,"ERROR"))</f>
        <v>1.5387176755962515E-3</v>
      </c>
      <c r="U1194" s="94">
        <f>IF('Net zero activities &amp; levers'!$C$14="Off",Constants!$H72*'Activity data'!AN14*Constants!$H90*EF!$H215*MMVolatEF*NtoN2O*kgtoGg,IF('Net zero activities &amp; levers'!$C$14="On",Constants!$H72*'Net zero Activity data'!AN14*Constants!$H90*EF!$H215*MMVolatEF*NtoN2O*kgtoGg,"ERROR"))</f>
        <v>1.543419239765831E-3</v>
      </c>
      <c r="V1194" s="94">
        <f>IF('Net zero activities &amp; levers'!$C$14="Off",Constants!$H72*'Activity data'!AO14*Constants!$H90*EF!$H215*MMVolatEF*NtoN2O*kgtoGg,IF('Net zero activities &amp; levers'!$C$14="On",Constants!$H72*'Net zero Activity data'!AO14*Constants!$H90*EF!$H215*MMVolatEF*NtoN2O*kgtoGg,"ERROR"))</f>
        <v>1.5484973128874907E-3</v>
      </c>
      <c r="W1194" s="94">
        <f>IF('Net zero activities &amp; levers'!$C$14="Off",Constants!$H72*'Activity data'!AP14*Constants!$H90*EF!$H215*MMVolatEF*NtoN2O*kgtoGg,IF('Net zero activities &amp; levers'!$C$14="On",Constants!$H72*'Net zero Activity data'!AP14*Constants!$H90*EF!$H215*MMVolatEF*NtoN2O*kgtoGg,"ERROR"))</f>
        <v>1.5540063137300891E-3</v>
      </c>
      <c r="X1194" s="94">
        <f>IF('Net zero activities &amp; levers'!$C$14="Off",Constants!$H72*'Activity data'!AQ14*Constants!$H90*EF!$H215*MMVolatEF*NtoN2O*kgtoGg,IF('Net zero activities &amp; levers'!$C$14="On",Constants!$H72*'Net zero Activity data'!AQ14*Constants!$H90*EF!$H215*MMVolatEF*NtoN2O*kgtoGg,"ERROR"))</f>
        <v>1.559934508995141E-3</v>
      </c>
      <c r="Y1194" s="94">
        <f>IF('Net zero activities &amp; levers'!$C$14="Off",Constants!$H72*'Activity data'!AR14*Constants!$H90*EF!$H215*MMVolatEF*NtoN2O*kgtoGg,IF('Net zero activities &amp; levers'!$C$14="On",Constants!$H72*'Net zero Activity data'!AR14*Constants!$H90*EF!$H215*MMVolatEF*NtoN2O*kgtoGg,"ERROR"))</f>
        <v>1.5636850936008458E-3</v>
      </c>
      <c r="Z1194" s="94">
        <f>IF('Net zero activities &amp; levers'!$C$14="Off",Constants!$H72*'Activity data'!AS14*Constants!$H90*EF!$H215*MMVolatEF*NtoN2O*kgtoGg,IF('Net zero activities &amp; levers'!$C$14="On",Constants!$H72*'Net zero Activity data'!AS14*Constants!$H90*EF!$H215*MMVolatEF*NtoN2O*kgtoGg,"ERROR"))</f>
        <v>1.5677883394273834E-3</v>
      </c>
      <c r="AA1194" s="94">
        <f>IF('Net zero activities &amp; levers'!$C$14="Off",Constants!$H72*'Activity data'!AT14*Constants!$H90*EF!$H215*MMVolatEF*NtoN2O*kgtoGg,IF('Net zero activities &amp; levers'!$C$14="On",Constants!$H72*'Net zero Activity data'!AT14*Constants!$H90*EF!$H215*MMVolatEF*NtoN2O*kgtoGg,"ERROR"))</f>
        <v>1.572188948626325E-3</v>
      </c>
      <c r="AB1194" s="94">
        <f>IF('Net zero activities &amp; levers'!$C$14="Off",Constants!$H72*'Activity data'!AU14*Constants!$H90*EF!$H215*MMVolatEF*NtoN2O*kgtoGg,IF('Net zero activities &amp; levers'!$C$14="On",Constants!$H72*'Net zero Activity data'!AU14*Constants!$H90*EF!$H215*MMVolatEF*NtoN2O*kgtoGg,"ERROR"))</f>
        <v>1.5769085622182007E-3</v>
      </c>
      <c r="AC1194" s="94">
        <f>IF('Net zero activities &amp; levers'!$C$14="Off",Constants!$H72*'Activity data'!AV14*Constants!$H90*EF!$H215*MMVolatEF*NtoN2O*kgtoGg,IF('Net zero activities &amp; levers'!$C$14="On",Constants!$H72*'Net zero Activity data'!AV14*Constants!$H90*EF!$H215*MMVolatEF*NtoN2O*kgtoGg,"ERROR"))</f>
        <v>1.5819006407412125E-3</v>
      </c>
      <c r="AD1194" s="94">
        <f>IF('Net zero activities &amp; levers'!$C$14="Off",Constants!$H72*'Activity data'!AW14*Constants!$H90*EF!$H215*MMVolatEF*NtoN2O*kgtoGg,IF('Net zero activities &amp; levers'!$C$14="On",Constants!$H72*'Net zero Activity data'!AW14*Constants!$H90*EF!$H215*MMVolatEF*NtoN2O*kgtoGg,"ERROR"))</f>
        <v>1.5851963666845706E-3</v>
      </c>
      <c r="AE1194" s="94">
        <f>IF('Net zero activities &amp; levers'!$C$14="Off",Constants!$H72*'Activity data'!AX14*Constants!$H90*EF!$H215*MMVolatEF*NtoN2O*kgtoGg,IF('Net zero activities &amp; levers'!$C$14="On",Constants!$H72*'Net zero Activity data'!AX14*Constants!$H90*EF!$H215*MMVolatEF*NtoN2O*kgtoGg,"ERROR"))</f>
        <v>1.5887600001958213E-3</v>
      </c>
      <c r="AF1194" s="94">
        <f>IF('Net zero activities &amp; levers'!$C$14="Off",Constants!$H72*'Activity data'!AY14*Constants!$H90*EF!$H215*MMVolatEF*NtoN2O*kgtoGg,IF('Net zero activities &amp; levers'!$C$14="On",Constants!$H72*'Net zero Activity data'!AY14*Constants!$H90*EF!$H215*MMVolatEF*NtoN2O*kgtoGg,"ERROR"))</f>
        <v>1.5925779835193167E-3</v>
      </c>
      <c r="AG1194" s="94">
        <f>IF('Net zero activities &amp; levers'!$C$14="Off",Constants!$H72*'Activity data'!AZ14*Constants!$H90*EF!$H215*MMVolatEF*NtoN2O*kgtoGg,IF('Net zero activities &amp; levers'!$C$14="On",Constants!$H72*'Net zero Activity data'!AZ14*Constants!$H90*EF!$H215*MMVolatEF*NtoN2O*kgtoGg,"ERROR"))</f>
        <v>1.5966891540875985E-3</v>
      </c>
      <c r="AH1194" s="94">
        <f>IF('Net zero activities &amp; levers'!$C$14="Off",Constants!$H72*'Activity data'!BA14*Constants!$H90*EF!$H215*MMVolatEF*NtoN2O*kgtoGg,IF('Net zero activities &amp; levers'!$C$14="On",Constants!$H72*'Net zero Activity data'!BA14*Constants!$H90*EF!$H215*MMVolatEF*NtoN2O*kgtoGg,"ERROR"))</f>
        <v>1.6009760997312758E-3</v>
      </c>
      <c r="AI1194" s="94">
        <f>IF('Net zero activities &amp; levers'!$C$14="Off",Constants!$H72*'Activity data'!BB14*Constants!$H90*EF!$H215*MMVolatEF*NtoN2O*kgtoGg,IF('Net zero activities &amp; levers'!$C$14="On",Constants!$H72*'Net zero Activity data'!BB14*Constants!$H90*EF!$H215*MMVolatEF*NtoN2O*kgtoGg,"ERROR"))</f>
        <v>1.603600188366805E-3</v>
      </c>
      <c r="AJ1194" s="94">
        <f>IF('Net zero activities &amp; levers'!$C$14="Off",Constants!$H72*'Activity data'!BC14*Constants!$H90*EF!$H215*MMVolatEF*NtoN2O*kgtoGg,IF('Net zero activities &amp; levers'!$C$14="On",Constants!$H72*'Net zero Activity data'!BC14*Constants!$H90*EF!$H215*MMVolatEF*NtoN2O*kgtoGg,"ERROR"))</f>
        <v>1.6064656571339415E-3</v>
      </c>
      <c r="AK1194" s="94">
        <f>IF('Net zero activities &amp; levers'!$C$14="Off",Constants!$H72*'Activity data'!BD14*Constants!$H90*EF!$H215*MMVolatEF*NtoN2O*kgtoGg,IF('Net zero activities &amp; levers'!$C$14="On",Constants!$H72*'Net zero Activity data'!BD14*Constants!$H90*EF!$H215*MMVolatEF*NtoN2O*kgtoGg,"ERROR"))</f>
        <v>1.6094658740709747E-3</v>
      </c>
      <c r="AL1194" s="94">
        <f>IF('Net zero activities &amp; levers'!$C$14="Off",Constants!$H72*'Activity data'!BE14*Constants!$H90*EF!$H215*MMVolatEF*NtoN2O*kgtoGg,IF('Net zero activities &amp; levers'!$C$14="On",Constants!$H72*'Net zero Activity data'!BE14*Constants!$H90*EF!$H215*MMVolatEF*NtoN2O*kgtoGg,"ERROR"))</f>
        <v>1.6126433296987468E-3</v>
      </c>
      <c r="AM1194" s="94">
        <f>IF('Net zero activities &amp; levers'!$C$14="Off",Constants!$H72*'Activity data'!BF14*Constants!$H90*EF!$H215*MMVolatEF*NtoN2O*kgtoGg,IF('Net zero activities &amp; levers'!$C$14="On",Constants!$H72*'Net zero Activity data'!BF14*Constants!$H90*EF!$H215*MMVolatEF*NtoN2O*kgtoGg,"ERROR"))</f>
        <v>1.6159932987621793E-3</v>
      </c>
      <c r="AN1194" s="94">
        <f>IF('Net zero activities &amp; levers'!$C$14="Off",Constants!$H72*'Activity data'!BG14*Constants!$H90*EF!$H215*MMVolatEF*NtoN2O*kgtoGg,IF('Net zero activities &amp; levers'!$C$14="On",Constants!$H72*'Net zero Activity data'!BG14*Constants!$H90*EF!$H215*MMVolatEF*NtoN2O*kgtoGg,"ERROR"))</f>
        <v>1.6177813377626197E-3</v>
      </c>
      <c r="AO1194" s="94">
        <f>IF('Net zero activities &amp; levers'!$C$14="Off",Constants!$H72*'Activity data'!BH14*Constants!$H90*EF!$H215*MMVolatEF*NtoN2O*kgtoGg,IF('Net zero activities &amp; levers'!$C$14="On",Constants!$H72*'Net zero Activity data'!BH14*Constants!$H90*EF!$H215*MMVolatEF*NtoN2O*kgtoGg,"ERROR"))</f>
        <v>1.6196866359537922E-3</v>
      </c>
      <c r="AP1194" s="94">
        <f>IF('Net zero activities &amp; levers'!$C$14="Off",Constants!$H72*'Activity data'!BI14*Constants!$H90*EF!$H215*MMVolatEF*NtoN2O*kgtoGg,IF('Net zero activities &amp; levers'!$C$14="On",Constants!$H72*'Net zero Activity data'!BI14*Constants!$H90*EF!$H215*MMVolatEF*NtoN2O*kgtoGg,"ERROR"))</f>
        <v>1.6217543081966182E-3</v>
      </c>
      <c r="AQ1194" s="94">
        <f>IF('Net zero activities &amp; levers'!$C$14="Off",Constants!$H72*'Activity data'!BJ14*Constants!$H90*EF!$H215*MMVolatEF*NtoN2O*kgtoGg,IF('Net zero activities &amp; levers'!$C$14="On",Constants!$H72*'Net zero Activity data'!BJ14*Constants!$H90*EF!$H215*MMVolatEF*NtoN2O*kgtoGg,"ERROR"))</f>
        <v>1.6239817035948131E-3</v>
      </c>
      <c r="AR1194" s="94">
        <f>IF('Net zero activities &amp; levers'!$C$14="Off",Constants!$H72*'Activity data'!BK14*Constants!$H90*EF!$H215*MMVolatEF*NtoN2O*kgtoGg,IF('Net zero activities &amp; levers'!$C$14="On",Constants!$H72*'Net zero Activity data'!BK14*Constants!$H90*EF!$H215*MMVolatEF*NtoN2O*kgtoGg,"ERROR"))</f>
        <v>1.6263666305414125E-3</v>
      </c>
      <c r="AS1194" s="94">
        <f>IF('Net zero activities &amp; levers'!$C$14="Off",Constants!$H72*'Activity data'!BL14*Constants!$H90*EF!$H215*MMVolatEF*NtoN2O*kgtoGg,IF('Net zero activities &amp; levers'!$C$14="On",Constants!$H72*'Net zero Activity data'!BL14*Constants!$H90*EF!$H215*MMVolatEF*NtoN2O*kgtoGg,"ERROR"))</f>
        <v>1.6271233957116905E-3</v>
      </c>
      <c r="AT1194" s="94">
        <f>IF('Net zero activities &amp; levers'!$C$14="Off",Constants!$H72*'Activity data'!BM14*Constants!$H90*EF!$H215*MMVolatEF*NtoN2O*kgtoGg,IF('Net zero activities &amp; levers'!$C$14="On",Constants!$H72*'Net zero Activity data'!BM14*Constants!$H90*EF!$H215*MMVolatEF*NtoN2O*kgtoGg,"ERROR"))</f>
        <v>1.6274112989236218E-3</v>
      </c>
      <c r="AU1194" s="94">
        <f>IF('Net zero activities &amp; levers'!$C$14="Off",Constants!$H72*'Activity data'!BN14*Constants!$H90*EF!$H215*MMVolatEF*NtoN2O*kgtoGg,IF('Net zero activities &amp; levers'!$C$14="On",Constants!$H72*'Net zero Activity data'!BN14*Constants!$H90*EF!$H215*MMVolatEF*NtoN2O*kgtoGg,"ERROR"))</f>
        <v>1.6277279279627492E-3</v>
      </c>
      <c r="AV1194" s="94">
        <f>IF('Net zero activities &amp; levers'!$C$14="Off",Constants!$H72*'Activity data'!BO14*Constants!$H90*EF!$H215*MMVolatEF*NtoN2O*kgtoGg,IF('Net zero activities &amp; levers'!$C$14="On",Constants!$H72*'Net zero Activity data'!BO14*Constants!$H90*EF!$H215*MMVolatEF*NtoN2O*kgtoGg,"ERROR"))</f>
        <v>1.6281866799814078E-3</v>
      </c>
      <c r="AW1194" s="94">
        <f>IF('Net zero activities &amp; levers'!$C$14="Off",Constants!$H72*'Activity data'!BP14*Constants!$H90*EF!$H215*MMVolatEF*NtoN2O*kgtoGg,IF('Net zero activities &amp; levers'!$C$14="On",Constants!$H72*'Net zero Activity data'!BP14*Constants!$H90*EF!$H215*MMVolatEF*NtoN2O*kgtoGg,"ERROR"))</f>
        <v>1.6287294750814919E-3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0.10883984090647958</v>
      </c>
      <c r="T1197" s="94">
        <f>IF('Net zero activities &amp; levers'!$C$14="Off",Constants!$H75*'Activity data'!AM17*Constants!$H93*EF!$H218*MMVolatEF*NtoN2O*kgtoGg,IF('Net zero activities &amp; levers'!$C$14="On",Constants!$H75*'Net zero Activity data'!AM17*Constants!$H93*EF!$H218*MMVolatEF*NtoN2O*kgtoGg,"ERROR"))</f>
        <v>0.11021278640091006</v>
      </c>
      <c r="U1197" s="94">
        <f>IF('Net zero activities &amp; levers'!$C$14="Off",Constants!$H75*'Activity data'!AN17*Constants!$H93*EF!$H218*MMVolatEF*NtoN2O*kgtoGg,IF('Net zero activities &amp; levers'!$C$14="On",Constants!$H75*'Net zero Activity data'!AN17*Constants!$H93*EF!$H218*MMVolatEF*NtoN2O*kgtoGg,"ERROR"))</f>
        <v>0.11019003746759447</v>
      </c>
      <c r="V1197" s="94">
        <f>IF('Net zero activities &amp; levers'!$C$14="Off",Constants!$H75*'Activity data'!AO17*Constants!$H93*EF!$H218*MMVolatEF*NtoN2O*kgtoGg,IF('Net zero activities &amp; levers'!$C$14="On",Constants!$H75*'Net zero Activity data'!AO17*Constants!$H93*EF!$H218*MMVolatEF*NtoN2O*kgtoGg,"ERROR"))</f>
        <v>0.10982068135239569</v>
      </c>
      <c r="W1197" s="94">
        <f>IF('Net zero activities &amp; levers'!$C$14="Off",Constants!$H75*'Activity data'!AP17*Constants!$H93*EF!$H218*MMVolatEF*NtoN2O*kgtoGg,IF('Net zero activities &amp; levers'!$C$14="On",Constants!$H75*'Net zero Activity data'!AP17*Constants!$H93*EF!$H218*MMVolatEF*NtoN2O*kgtoGg,"ERROR"))</f>
        <v>0.10973247946676314</v>
      </c>
      <c r="X1197" s="94">
        <f>IF('Net zero activities &amp; levers'!$C$14="Off",Constants!$H75*'Activity data'!AQ17*Constants!$H93*EF!$H218*MMVolatEF*NtoN2O*kgtoGg,IF('Net zero activities &amp; levers'!$C$14="On",Constants!$H75*'Net zero Activity data'!AQ17*Constants!$H93*EF!$H218*MMVolatEF*NtoN2O*kgtoGg,"ERROR"))</f>
        <v>0.10998881008705554</v>
      </c>
      <c r="Y1197" s="94">
        <f>IF('Net zero activities &amp; levers'!$C$14="Off",Constants!$H75*'Activity data'!AR17*Constants!$H93*EF!$H218*MMVolatEF*NtoN2O*kgtoGg,IF('Net zero activities &amp; levers'!$C$14="On",Constants!$H75*'Net zero Activity data'!AR17*Constants!$H93*EF!$H218*MMVolatEF*NtoN2O*kgtoGg,"ERROR"))</f>
        <v>0.11043717843552303</v>
      </c>
      <c r="Z1197" s="94">
        <f>IF('Net zero activities &amp; levers'!$C$14="Off",Constants!$H75*'Activity data'!AS17*Constants!$H93*EF!$H218*MMVolatEF*NtoN2O*kgtoGg,IF('Net zero activities &amp; levers'!$C$14="On",Constants!$H75*'Net zero Activity data'!AS17*Constants!$H93*EF!$H218*MMVolatEF*NtoN2O*kgtoGg,"ERROR"))</f>
        <v>0.11110268832929743</v>
      </c>
      <c r="AA1197" s="94">
        <f>IF('Net zero activities &amp; levers'!$C$14="Off",Constants!$H75*'Activity data'!AT17*Constants!$H93*EF!$H218*MMVolatEF*NtoN2O*kgtoGg,IF('Net zero activities &amp; levers'!$C$14="On",Constants!$H75*'Net zero Activity data'!AT17*Constants!$H93*EF!$H218*MMVolatEF*NtoN2O*kgtoGg,"ERROR"))</f>
        <v>0.1116907138844974</v>
      </c>
      <c r="AB1197" s="94">
        <f>IF('Net zero activities &amp; levers'!$C$14="Off",Constants!$H75*'Activity data'!AU17*Constants!$H93*EF!$H218*MMVolatEF*NtoN2O*kgtoGg,IF('Net zero activities &amp; levers'!$C$14="On",Constants!$H75*'Net zero Activity data'!AU17*Constants!$H93*EF!$H218*MMVolatEF*NtoN2O*kgtoGg,"ERROR"))</f>
        <v>0.11246939572290833</v>
      </c>
      <c r="AC1197" s="94">
        <f>IF('Net zero activities &amp; levers'!$C$14="Off",Constants!$H75*'Activity data'!AV17*Constants!$H93*EF!$H218*MMVolatEF*NtoN2O*kgtoGg,IF('Net zero activities &amp; levers'!$C$14="On",Constants!$H75*'Net zero Activity data'!AV17*Constants!$H93*EF!$H218*MMVolatEF*NtoN2O*kgtoGg,"ERROR"))</f>
        <v>0.1131925590844388</v>
      </c>
      <c r="AD1197" s="94">
        <f>IF('Net zero activities &amp; levers'!$C$14="Off",Constants!$H75*'Activity data'!AW17*Constants!$H93*EF!$H218*MMVolatEF*NtoN2O*kgtoGg,IF('Net zero activities &amp; levers'!$C$14="On",Constants!$H75*'Net zero Activity data'!AW17*Constants!$H93*EF!$H218*MMVolatEF*NtoN2O*kgtoGg,"ERROR"))</f>
        <v>0.11446804355146808</v>
      </c>
      <c r="AE1197" s="94">
        <f>IF('Net zero activities &amp; levers'!$C$14="Off",Constants!$H75*'Activity data'!AX17*Constants!$H93*EF!$H218*MMVolatEF*NtoN2O*kgtoGg,IF('Net zero activities &amp; levers'!$C$14="On",Constants!$H75*'Net zero Activity data'!AX17*Constants!$H93*EF!$H218*MMVolatEF*NtoN2O*kgtoGg,"ERROR"))</f>
        <v>0.11587934562323202</v>
      </c>
      <c r="AF1197" s="94">
        <f>IF('Net zero activities &amp; levers'!$C$14="Off",Constants!$H75*'Activity data'!AY17*Constants!$H93*EF!$H218*MMVolatEF*NtoN2O*kgtoGg,IF('Net zero activities &amp; levers'!$C$14="On",Constants!$H75*'Net zero Activity data'!AY17*Constants!$H93*EF!$H218*MMVolatEF*NtoN2O*kgtoGg,"ERROR"))</f>
        <v>0.11740112621647256</v>
      </c>
      <c r="AG1197" s="94">
        <f>IF('Net zero activities &amp; levers'!$C$14="Off",Constants!$H75*'Activity data'!AZ17*Constants!$H93*EF!$H218*MMVolatEF*NtoN2O*kgtoGg,IF('Net zero activities &amp; levers'!$C$14="On",Constants!$H75*'Net zero Activity data'!AZ17*Constants!$H93*EF!$H218*MMVolatEF*NtoN2O*kgtoGg,"ERROR"))</f>
        <v>0.11935920711959221</v>
      </c>
      <c r="AH1197" s="94">
        <f>IF('Net zero activities &amp; levers'!$C$14="Off",Constants!$H75*'Activity data'!BA17*Constants!$H93*EF!$H218*MMVolatEF*NtoN2O*kgtoGg,IF('Net zero activities &amp; levers'!$C$14="On",Constants!$H75*'Net zero Activity data'!BA17*Constants!$H93*EF!$H218*MMVolatEF*NtoN2O*kgtoGg,"ERROR"))</f>
        <v>0.12100707006315316</v>
      </c>
      <c r="AI1197" s="94">
        <f>IF('Net zero activities &amp; levers'!$C$14="Off",Constants!$H75*'Activity data'!BB17*Constants!$H93*EF!$H218*MMVolatEF*NtoN2O*kgtoGg,IF('Net zero activities &amp; levers'!$C$14="On",Constants!$H75*'Net zero Activity data'!BB17*Constants!$H93*EF!$H218*MMVolatEF*NtoN2O*kgtoGg,"ERROR"))</f>
        <v>0.12288115705795989</v>
      </c>
      <c r="AJ1197" s="94">
        <f>IF('Net zero activities &amp; levers'!$C$14="Off",Constants!$H75*'Activity data'!BC17*Constants!$H93*EF!$H218*MMVolatEF*NtoN2O*kgtoGg,IF('Net zero activities &amp; levers'!$C$14="On",Constants!$H75*'Net zero Activity data'!BC17*Constants!$H93*EF!$H218*MMVolatEF*NtoN2O*kgtoGg,"ERROR"))</f>
        <v>0.12503561694076748</v>
      </c>
      <c r="AK1197" s="94">
        <f>IF('Net zero activities &amp; levers'!$C$14="Off",Constants!$H75*'Activity data'!BD17*Constants!$H93*EF!$H218*MMVolatEF*NtoN2O*kgtoGg,IF('Net zero activities &amp; levers'!$C$14="On",Constants!$H75*'Net zero Activity data'!BD17*Constants!$H93*EF!$H218*MMVolatEF*NtoN2O*kgtoGg,"ERROR"))</f>
        <v>0.12681858330674659</v>
      </c>
      <c r="AL1197" s="94">
        <f>IF('Net zero activities &amp; levers'!$C$14="Off",Constants!$H75*'Activity data'!BE17*Constants!$H93*EF!$H218*MMVolatEF*NtoN2O*kgtoGg,IF('Net zero activities &amp; levers'!$C$14="On",Constants!$H75*'Net zero Activity data'!BE17*Constants!$H93*EF!$H218*MMVolatEF*NtoN2O*kgtoGg,"ERROR"))</f>
        <v>0.12855813810198086</v>
      </c>
      <c r="AM1197" s="94">
        <f>IF('Net zero activities &amp; levers'!$C$14="Off",Constants!$H75*'Activity data'!BF17*Constants!$H93*EF!$H218*MMVolatEF*NtoN2O*kgtoGg,IF('Net zero activities &amp; levers'!$C$14="On",Constants!$H75*'Net zero Activity data'!BF17*Constants!$H93*EF!$H218*MMVolatEF*NtoN2O*kgtoGg,"ERROR"))</f>
        <v>0.13026528925047434</v>
      </c>
      <c r="AN1197" s="94">
        <f>IF('Net zero activities &amp; levers'!$C$14="Off",Constants!$H75*'Activity data'!BG17*Constants!$H93*EF!$H218*MMVolatEF*NtoN2O*kgtoGg,IF('Net zero activities &amp; levers'!$C$14="On",Constants!$H75*'Net zero Activity data'!BG17*Constants!$H93*EF!$H218*MMVolatEF*NtoN2O*kgtoGg,"ERROR"))</f>
        <v>0.13214933415794144</v>
      </c>
      <c r="AO1197" s="94">
        <f>IF('Net zero activities &amp; levers'!$C$14="Off",Constants!$H75*'Activity data'!BH17*Constants!$H93*EF!$H218*MMVolatEF*NtoN2O*kgtoGg,IF('Net zero activities &amp; levers'!$C$14="On",Constants!$H75*'Net zero Activity data'!BH17*Constants!$H93*EF!$H218*MMVolatEF*NtoN2O*kgtoGg,"ERROR"))</f>
        <v>0.13375716008774724</v>
      </c>
      <c r="AP1197" s="94">
        <f>IF('Net zero activities &amp; levers'!$C$14="Off",Constants!$H75*'Activity data'!BI17*Constants!$H93*EF!$H218*MMVolatEF*NtoN2O*kgtoGg,IF('Net zero activities &amp; levers'!$C$14="On",Constants!$H75*'Net zero Activity data'!BI17*Constants!$H93*EF!$H218*MMVolatEF*NtoN2O*kgtoGg,"ERROR"))</f>
        <v>0.13540435129220346</v>
      </c>
      <c r="AQ1197" s="94">
        <f>IF('Net zero activities &amp; levers'!$C$14="Off",Constants!$H75*'Activity data'!BJ17*Constants!$H93*EF!$H218*MMVolatEF*NtoN2O*kgtoGg,IF('Net zero activities &amp; levers'!$C$14="On",Constants!$H75*'Net zero Activity data'!BJ17*Constants!$H93*EF!$H218*MMVolatEF*NtoN2O*kgtoGg,"ERROR"))</f>
        <v>0.13710301801724445</v>
      </c>
      <c r="AR1197" s="94">
        <f>IF('Net zero activities &amp; levers'!$C$14="Off",Constants!$H75*'Activity data'!BK17*Constants!$H93*EF!$H218*MMVolatEF*NtoN2O*kgtoGg,IF('Net zero activities &amp; levers'!$C$14="On",Constants!$H75*'Net zero Activity data'!BK17*Constants!$H93*EF!$H218*MMVolatEF*NtoN2O*kgtoGg,"ERROR"))</f>
        <v>0.13886511768703536</v>
      </c>
      <c r="AS1197" s="94">
        <f>IF('Net zero activities &amp; levers'!$C$14="Off",Constants!$H75*'Activity data'!BL17*Constants!$H93*EF!$H218*MMVolatEF*NtoN2O*kgtoGg,IF('Net zero activities &amp; levers'!$C$14="On",Constants!$H75*'Net zero Activity data'!BL17*Constants!$H93*EF!$H218*MMVolatEF*NtoN2O*kgtoGg,"ERROR"))</f>
        <v>0.14059069430953788</v>
      </c>
      <c r="AT1197" s="94">
        <f>IF('Net zero activities &amp; levers'!$C$14="Off",Constants!$H75*'Activity data'!BM17*Constants!$H93*EF!$H218*MMVolatEF*NtoN2O*kgtoGg,IF('Net zero activities &amp; levers'!$C$14="On",Constants!$H75*'Net zero Activity data'!BM17*Constants!$H93*EF!$H218*MMVolatEF*NtoN2O*kgtoGg,"ERROR"))</f>
        <v>0.13885129251072426</v>
      </c>
      <c r="AU1197" s="94">
        <f>IF('Net zero activities &amp; levers'!$C$14="Off",Constants!$H75*'Activity data'!BN17*Constants!$H93*EF!$H218*MMVolatEF*NtoN2O*kgtoGg,IF('Net zero activities &amp; levers'!$C$14="On",Constants!$H75*'Net zero Activity data'!BN17*Constants!$H93*EF!$H218*MMVolatEF*NtoN2O*kgtoGg,"ERROR"))</f>
        <v>0.13661986637810314</v>
      </c>
      <c r="AV1197" s="94">
        <f>IF('Net zero activities &amp; levers'!$C$14="Off",Constants!$H75*'Activity data'!BO17*Constants!$H93*EF!$H218*MMVolatEF*NtoN2O*kgtoGg,IF('Net zero activities &amp; levers'!$C$14="On",Constants!$H75*'Net zero Activity data'!BO17*Constants!$H93*EF!$H218*MMVolatEF*NtoN2O*kgtoGg,"ERROR"))</f>
        <v>0.13457144671342283</v>
      </c>
      <c r="AW1197" s="94">
        <f>IF('Net zero activities &amp; levers'!$C$14="Off",Constants!$H75*'Activity data'!BP17*Constants!$H93*EF!$H218*MMVolatEF*NtoN2O*kgtoGg,IF('Net zero activities &amp; levers'!$C$14="On",Constants!$H75*'Net zero Activity data'!BP17*Constants!$H93*EF!$H218*MMVolatEF*NtoN2O*kgtoGg,"ERROR"))</f>
        <v>0.1324010665065006</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1.0591822748179961E-2</v>
      </c>
      <c r="T1198" s="94">
        <f>IF('Net zero activities &amp; levers'!$C$14="Off",Constants!$H76*'Activity data'!AM18*Constants!$H94*EF!$H219*MMVolatEF*NtoN2O*kgtoGg,IF('Net zero activities &amp; levers'!$C$14="On",Constants!$H76*'Net zero Activity data'!AM18*Constants!$H94*EF!$H219*MMVolatEF*NtoN2O*kgtoGg,"ERROR"))</f>
        <v>1.0725431867770783E-2</v>
      </c>
      <c r="U1198" s="94">
        <f>IF('Net zero activities &amp; levers'!$C$14="Off",Constants!$H76*'Activity data'!AN18*Constants!$H94*EF!$H219*MMVolatEF*NtoN2O*kgtoGg,IF('Net zero activities &amp; levers'!$C$14="On",Constants!$H76*'Net zero Activity data'!AN18*Constants!$H94*EF!$H219*MMVolatEF*NtoN2O*kgtoGg,"ERROR"))</f>
        <v>1.0723218039935482E-2</v>
      </c>
      <c r="V1198" s="94">
        <f>IF('Net zero activities &amp; levers'!$C$14="Off",Constants!$H76*'Activity data'!AO18*Constants!$H94*EF!$H219*MMVolatEF*NtoN2O*kgtoGg,IF('Net zero activities &amp; levers'!$C$14="On",Constants!$H76*'Net zero Activity data'!AO18*Constants!$H94*EF!$H219*MMVolatEF*NtoN2O*kgtoGg,"ERROR"))</f>
        <v>1.0687273899714777E-2</v>
      </c>
      <c r="W1198" s="94">
        <f>IF('Net zero activities &amp; levers'!$C$14="Off",Constants!$H76*'Activity data'!AP18*Constants!$H94*EF!$H219*MMVolatEF*NtoN2O*kgtoGg,IF('Net zero activities &amp; levers'!$C$14="On",Constants!$H76*'Net zero Activity data'!AP18*Constants!$H94*EF!$H219*MMVolatEF*NtoN2O*kgtoGg,"ERROR"))</f>
        <v>1.0678690473545695E-2</v>
      </c>
      <c r="X1198" s="94">
        <f>IF('Net zero activities &amp; levers'!$C$14="Off",Constants!$H76*'Activity data'!AQ18*Constants!$H94*EF!$H219*MMVolatEF*NtoN2O*kgtoGg,IF('Net zero activities &amp; levers'!$C$14="On",Constants!$H76*'Net zero Activity data'!AQ18*Constants!$H94*EF!$H219*MMVolatEF*NtoN2O*kgtoGg,"ERROR"))</f>
        <v>1.0703635461267616E-2</v>
      </c>
      <c r="Y1198" s="94">
        <f>IF('Net zero activities &amp; levers'!$C$14="Off",Constants!$H76*'Activity data'!AR18*Constants!$H94*EF!$H219*MMVolatEF*NtoN2O*kgtoGg,IF('Net zero activities &amp; levers'!$C$14="On",Constants!$H76*'Net zero Activity data'!AR18*Constants!$H94*EF!$H219*MMVolatEF*NtoN2O*kgtoGg,"ERROR"))</f>
        <v>1.0747268730420798E-2</v>
      </c>
      <c r="Z1198" s="94">
        <f>IF('Net zero activities &amp; levers'!$C$14="Off",Constants!$H76*'Activity data'!AS18*Constants!$H94*EF!$H219*MMVolatEF*NtoN2O*kgtoGg,IF('Net zero activities &amp; levers'!$C$14="On",Constants!$H76*'Net zero Activity data'!AS18*Constants!$H94*EF!$H219*MMVolatEF*NtoN2O*kgtoGg,"ERROR"))</f>
        <v>1.0812033275952202E-2</v>
      </c>
      <c r="AA1198" s="94">
        <f>IF('Net zero activities &amp; levers'!$C$14="Off",Constants!$H76*'Activity data'!AT18*Constants!$H94*EF!$H219*MMVolatEF*NtoN2O*kgtoGg,IF('Net zero activities &amp; levers'!$C$14="On",Constants!$H76*'Net zero Activity data'!AT18*Constants!$H94*EF!$H219*MMVolatEF*NtoN2O*kgtoGg,"ERROR"))</f>
        <v>1.086925738065693E-2</v>
      </c>
      <c r="AB1198" s="94">
        <f>IF('Net zero activities &amp; levers'!$C$14="Off",Constants!$H76*'Activity data'!AU18*Constants!$H94*EF!$H219*MMVolatEF*NtoN2O*kgtoGg,IF('Net zero activities &amp; levers'!$C$14="On",Constants!$H76*'Net zero Activity data'!AU18*Constants!$H94*EF!$H219*MMVolatEF*NtoN2O*kgtoGg,"ERROR"))</f>
        <v>1.0945035330541683E-2</v>
      </c>
      <c r="AC1198" s="94">
        <f>IF('Net zero activities &amp; levers'!$C$14="Off",Constants!$H76*'Activity data'!AV18*Constants!$H94*EF!$H219*MMVolatEF*NtoN2O*kgtoGg,IF('Net zero activities &amp; levers'!$C$14="On",Constants!$H76*'Net zero Activity data'!AV18*Constants!$H94*EF!$H219*MMVolatEF*NtoN2O*kgtoGg,"ERROR"))</f>
        <v>1.1015410462290452E-2</v>
      </c>
      <c r="AD1198" s="94">
        <f>IF('Net zero activities &amp; levers'!$C$14="Off",Constants!$H76*'Activity data'!AW18*Constants!$H94*EF!$H219*MMVolatEF*NtoN2O*kgtoGg,IF('Net zero activities &amp; levers'!$C$14="On",Constants!$H76*'Net zero Activity data'!AW18*Constants!$H94*EF!$H219*MMVolatEF*NtoN2O*kgtoGg,"ERROR"))</f>
        <v>1.1139535096067146E-2</v>
      </c>
      <c r="AE1198" s="94">
        <f>IF('Net zero activities &amp; levers'!$C$14="Off",Constants!$H76*'Activity data'!AX18*Constants!$H94*EF!$H219*MMVolatEF*NtoN2O*kgtoGg,IF('Net zero activities &amp; levers'!$C$14="On",Constants!$H76*'Net zero Activity data'!AX18*Constants!$H94*EF!$H219*MMVolatEF*NtoN2O*kgtoGg,"ERROR"))</f>
        <v>1.1276876911929478E-2</v>
      </c>
      <c r="AF1198" s="94">
        <f>IF('Net zero activities &amp; levers'!$C$14="Off",Constants!$H76*'Activity data'!AY18*Constants!$H94*EF!$H219*MMVolatEF*NtoN2O*kgtoGg,IF('Net zero activities &amp; levers'!$C$14="On",Constants!$H76*'Net zero Activity data'!AY18*Constants!$H94*EF!$H219*MMVolatEF*NtoN2O*kgtoGg,"ERROR"))</f>
        <v>1.1424970019848239E-2</v>
      </c>
      <c r="AG1198" s="94">
        <f>IF('Net zero activities &amp; levers'!$C$14="Off",Constants!$H76*'Activity data'!AZ18*Constants!$H94*EF!$H219*MMVolatEF*NtoN2O*kgtoGg,IF('Net zero activities &amp; levers'!$C$14="On",Constants!$H76*'Net zero Activity data'!AZ18*Constants!$H94*EF!$H219*MMVolatEF*NtoN2O*kgtoGg,"ERROR"))</f>
        <v>1.1615521987580897E-2</v>
      </c>
      <c r="AH1198" s="94">
        <f>IF('Net zero activities &amp; levers'!$C$14="Off",Constants!$H76*'Activity data'!BA18*Constants!$H94*EF!$H219*MMVolatEF*NtoN2O*kgtoGg,IF('Net zero activities &amp; levers'!$C$14="On",Constants!$H76*'Net zero Activity data'!BA18*Constants!$H94*EF!$H219*MMVolatEF*NtoN2O*kgtoGg,"ERROR"))</f>
        <v>1.1775884884716046E-2</v>
      </c>
      <c r="AI1198" s="94">
        <f>IF('Net zero activities &amp; levers'!$C$14="Off",Constants!$H76*'Activity data'!BB18*Constants!$H94*EF!$H219*MMVolatEF*NtoN2O*kgtoGg,IF('Net zero activities &amp; levers'!$C$14="On",Constants!$H76*'Net zero Activity data'!BB18*Constants!$H94*EF!$H219*MMVolatEF*NtoN2O*kgtoGg,"ERROR"))</f>
        <v>1.1958262928439193E-2</v>
      </c>
      <c r="AJ1198" s="94">
        <f>IF('Net zero activities &amp; levers'!$C$14="Off",Constants!$H76*'Activity data'!BC18*Constants!$H94*EF!$H219*MMVolatEF*NtoN2O*kgtoGg,IF('Net zero activities &amp; levers'!$C$14="On",Constants!$H76*'Net zero Activity data'!BC18*Constants!$H94*EF!$H219*MMVolatEF*NtoN2O*kgtoGg,"ERROR"))</f>
        <v>1.216792564943095E-2</v>
      </c>
      <c r="AK1198" s="94">
        <f>IF('Net zero activities &amp; levers'!$C$14="Off",Constants!$H76*'Activity data'!BD18*Constants!$H94*EF!$H219*MMVolatEF*NtoN2O*kgtoGg,IF('Net zero activities &amp; levers'!$C$14="On",Constants!$H76*'Net zero Activity data'!BD18*Constants!$H94*EF!$H219*MMVolatEF*NtoN2O*kgtoGg,"ERROR"))</f>
        <v>1.2341436227516451E-2</v>
      </c>
      <c r="AL1198" s="94">
        <f>IF('Net zero activities &amp; levers'!$C$14="Off",Constants!$H76*'Activity data'!BE18*Constants!$H94*EF!$H219*MMVolatEF*NtoN2O*kgtoGg,IF('Net zero activities &amp; levers'!$C$14="On",Constants!$H76*'Net zero Activity data'!BE18*Constants!$H94*EF!$H219*MMVolatEF*NtoN2O*kgtoGg,"ERROR"))</f>
        <v>1.2510722179226906E-2</v>
      </c>
      <c r="AM1198" s="94">
        <f>IF('Net zero activities &amp; levers'!$C$14="Off",Constants!$H76*'Activity data'!BF18*Constants!$H94*EF!$H219*MMVolatEF*NtoN2O*kgtoGg,IF('Net zero activities &amp; levers'!$C$14="On",Constants!$H76*'Net zero Activity data'!BF18*Constants!$H94*EF!$H219*MMVolatEF*NtoN2O*kgtoGg,"ERROR"))</f>
        <v>1.2676854748133652E-2</v>
      </c>
      <c r="AN1198" s="94">
        <f>IF('Net zero activities &amp; levers'!$C$14="Off",Constants!$H76*'Activity data'!BG18*Constants!$H94*EF!$H219*MMVolatEF*NtoN2O*kgtoGg,IF('Net zero activities &amp; levers'!$C$14="On",Constants!$H76*'Net zero Activity data'!BG18*Constants!$H94*EF!$H219*MMVolatEF*NtoN2O*kgtoGg,"ERROR"))</f>
        <v>1.2860201852863889E-2</v>
      </c>
      <c r="AO1198" s="94">
        <f>IF('Net zero activities &amp; levers'!$C$14="Off",Constants!$H76*'Activity data'!BH18*Constants!$H94*EF!$H219*MMVolatEF*NtoN2O*kgtoGg,IF('Net zero activities &amp; levers'!$C$14="On",Constants!$H76*'Net zero Activity data'!BH18*Constants!$H94*EF!$H219*MMVolatEF*NtoN2O*kgtoGg,"ERROR"))</f>
        <v>1.3016668520920335E-2</v>
      </c>
      <c r="AP1198" s="94">
        <f>IF('Net zero activities &amp; levers'!$C$14="Off",Constants!$H76*'Activity data'!BI18*Constants!$H94*EF!$H219*MMVolatEF*NtoN2O*kgtoGg,IF('Net zero activities &amp; levers'!$C$14="On",Constants!$H76*'Net zero Activity data'!BI18*Constants!$H94*EF!$H219*MMVolatEF*NtoN2O*kgtoGg,"ERROR"))</f>
        <v>1.3176966047310074E-2</v>
      </c>
      <c r="AQ1198" s="94">
        <f>IF('Net zero activities &amp; levers'!$C$14="Off",Constants!$H76*'Activity data'!BJ18*Constants!$H94*EF!$H219*MMVolatEF*NtoN2O*kgtoGg,IF('Net zero activities &amp; levers'!$C$14="On",Constants!$H76*'Net zero Activity data'!BJ18*Constants!$H94*EF!$H219*MMVolatEF*NtoN2O*kgtoGg,"ERROR"))</f>
        <v>1.3342272948808812E-2</v>
      </c>
      <c r="AR1198" s="94">
        <f>IF('Net zero activities &amp; levers'!$C$14="Off",Constants!$H76*'Activity data'!BK18*Constants!$H94*EF!$H219*MMVolatEF*NtoN2O*kgtoGg,IF('Net zero activities &amp; levers'!$C$14="On",Constants!$H76*'Net zero Activity data'!BK18*Constants!$H94*EF!$H219*MMVolatEF*NtoN2O*kgtoGg,"ERROR"))</f>
        <v>1.3513752870238394E-2</v>
      </c>
      <c r="AS1198" s="94">
        <f>IF('Net zero activities &amp; levers'!$C$14="Off",Constants!$H76*'Activity data'!BL18*Constants!$H94*EF!$H219*MMVolatEF*NtoN2O*kgtoGg,IF('Net zero activities &amp; levers'!$C$14="On",Constants!$H76*'Net zero Activity data'!BL18*Constants!$H94*EF!$H219*MMVolatEF*NtoN2O*kgtoGg,"ERROR"))</f>
        <v>1.36816785266132E-2</v>
      </c>
      <c r="AT1198" s="94">
        <f>IF('Net zero activities &amp; levers'!$C$14="Off",Constants!$H76*'Activity data'!BM18*Constants!$H94*EF!$H219*MMVolatEF*NtoN2O*kgtoGg,IF('Net zero activities &amp; levers'!$C$14="On",Constants!$H76*'Net zero Activity data'!BM18*Constants!$H94*EF!$H219*MMVolatEF*NtoN2O*kgtoGg,"ERROR"))</f>
        <v>1.351240746385292E-2</v>
      </c>
      <c r="AU1198" s="94">
        <f>IF('Net zero activities &amp; levers'!$C$14="Off",Constants!$H76*'Activity data'!BN18*Constants!$H94*EF!$H219*MMVolatEF*NtoN2O*kgtoGg,IF('Net zero activities &amp; levers'!$C$14="On",Constants!$H76*'Net zero Activity data'!BN18*Constants!$H94*EF!$H219*MMVolatEF*NtoN2O*kgtoGg,"ERROR"))</f>
        <v>1.3295254720192742E-2</v>
      </c>
      <c r="AV1198" s="94">
        <f>IF('Net zero activities &amp; levers'!$C$14="Off",Constants!$H76*'Activity data'!BO18*Constants!$H94*EF!$H219*MMVolatEF*NtoN2O*kgtoGg,IF('Net zero activities &amp; levers'!$C$14="On",Constants!$H76*'Net zero Activity data'!BO18*Constants!$H94*EF!$H219*MMVolatEF*NtoN2O*kgtoGg,"ERROR"))</f>
        <v>1.3095911374764456E-2</v>
      </c>
      <c r="AW1198" s="94">
        <f>IF('Net zero activities &amp; levers'!$C$14="Off",Constants!$H76*'Activity data'!BP18*Constants!$H94*EF!$H219*MMVolatEF*NtoN2O*kgtoGg,IF('Net zero activities &amp; levers'!$C$14="On",Constants!$H76*'Net zero Activity data'!BP18*Constants!$H94*EF!$H219*MMVolatEF*NtoN2O*kgtoGg,"ERROR"))</f>
        <v>1.2884699356661354E-2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6.9564113942099659E-2</v>
      </c>
      <c r="T1199" s="94">
        <f>IF('Net zero activities &amp; levers'!$C$14="Off",Constants!$H77*'Activity data'!AM19*Constants!$H95*EF!$H220*MMVolatEF*NtoN2O*kgtoGg,IF('Net zero activities &amp; levers'!$C$14="On",Constants!$H77*'Net zero Activity data'!AM19*Constants!$H95*EF!$H220*MMVolatEF*NtoN2O*kgtoGg,"ERROR"))</f>
        <v>7.1303473596630626E-2</v>
      </c>
      <c r="U1199" s="94">
        <f>IF('Net zero activities &amp; levers'!$C$14="Off",Constants!$H77*'Activity data'!AN19*Constants!$H95*EF!$H220*MMVolatEF*NtoN2O*kgtoGg,IF('Net zero activities &amp; levers'!$C$14="On",Constants!$H77*'Net zero Activity data'!AN19*Constants!$H95*EF!$H220*MMVolatEF*NtoN2O*kgtoGg,"ERROR"))</f>
        <v>7.2583789160717727E-2</v>
      </c>
      <c r="V1199" s="94">
        <f>IF('Net zero activities &amp; levers'!$C$14="Off",Constants!$H77*'Activity data'!AO19*Constants!$H95*EF!$H220*MMVolatEF*NtoN2O*kgtoGg,IF('Net zero activities &amp; levers'!$C$14="On",Constants!$H77*'Net zero Activity data'!AO19*Constants!$H95*EF!$H220*MMVolatEF*NtoN2O*kgtoGg,"ERROR"))</f>
        <v>7.374867077571734E-2</v>
      </c>
      <c r="W1199" s="94">
        <f>IF('Net zero activities &amp; levers'!$C$14="Off",Constants!$H77*'Activity data'!AP19*Constants!$H95*EF!$H220*MMVolatEF*NtoN2O*kgtoGg,IF('Net zero activities &amp; levers'!$C$14="On",Constants!$H77*'Net zero Activity data'!AP19*Constants!$H95*EF!$H220*MMVolatEF*NtoN2O*kgtoGg,"ERROR"))</f>
        <v>7.5020394660854431E-2</v>
      </c>
      <c r="X1199" s="94">
        <f>IF('Net zero activities &amp; levers'!$C$14="Off",Constants!$H77*'Activity data'!AQ19*Constants!$H95*EF!$H220*MMVolatEF*NtoN2O*kgtoGg,IF('Net zero activities &amp; levers'!$C$14="On",Constants!$H77*'Net zero Activity data'!AQ19*Constants!$H95*EF!$H220*MMVolatEF*NtoN2O*kgtoGg,"ERROR"))</f>
        <v>7.6430058135887685E-2</v>
      </c>
      <c r="Y1199" s="94">
        <f>IF('Net zero activities &amp; levers'!$C$14="Off",Constants!$H77*'Activity data'!AR19*Constants!$H95*EF!$H220*MMVolatEF*NtoN2O*kgtoGg,IF('Net zero activities &amp; levers'!$C$14="On",Constants!$H77*'Net zero Activity data'!AR19*Constants!$H95*EF!$H220*MMVolatEF*NtoN2O*kgtoGg,"ERROR"))</f>
        <v>7.7864201871661695E-2</v>
      </c>
      <c r="Z1199" s="94">
        <f>IF('Net zero activities &amp; levers'!$C$14="Off",Constants!$H77*'Activity data'!AS19*Constants!$H95*EF!$H220*MMVolatEF*NtoN2O*kgtoGg,IF('Net zero activities &amp; levers'!$C$14="On",Constants!$H77*'Net zero Activity data'!AS19*Constants!$H95*EF!$H220*MMVolatEF*NtoN2O*kgtoGg,"ERROR"))</f>
        <v>7.9400814477497819E-2</v>
      </c>
      <c r="AA1199" s="94">
        <f>IF('Net zero activities &amp; levers'!$C$14="Off",Constants!$H77*'Activity data'!AT19*Constants!$H95*EF!$H220*MMVolatEF*NtoN2O*kgtoGg,IF('Net zero activities &amp; levers'!$C$14="On",Constants!$H77*'Net zero Activity data'!AT19*Constants!$H95*EF!$H220*MMVolatEF*NtoN2O*kgtoGg,"ERROR"))</f>
        <v>8.092860309290778E-2</v>
      </c>
      <c r="AB1199" s="94">
        <f>IF('Net zero activities &amp; levers'!$C$14="Off",Constants!$H77*'Activity data'!AU19*Constants!$H95*EF!$H220*MMVolatEF*NtoN2O*kgtoGg,IF('Net zero activities &amp; levers'!$C$14="On",Constants!$H77*'Net zero Activity data'!AU19*Constants!$H95*EF!$H220*MMVolatEF*NtoN2O*kgtoGg,"ERROR"))</f>
        <v>8.2555412189054767E-2</v>
      </c>
      <c r="AC1199" s="94">
        <f>IF('Net zero activities &amp; levers'!$C$14="Off",Constants!$H77*'Activity data'!AV19*Constants!$H95*EF!$H220*MMVolatEF*NtoN2O*kgtoGg,IF('Net zero activities &amp; levers'!$C$14="On",Constants!$H77*'Net zero Activity data'!AV19*Constants!$H95*EF!$H220*MMVolatEF*NtoN2O*kgtoGg,"ERROR"))</f>
        <v>8.418463639266309E-2</v>
      </c>
      <c r="AD1199" s="94">
        <f>IF('Net zero activities &amp; levers'!$C$14="Off",Constants!$H77*'Activity data'!AW19*Constants!$H95*EF!$H220*MMVolatEF*NtoN2O*kgtoGg,IF('Net zero activities &amp; levers'!$C$14="On",Constants!$H77*'Net zero Activity data'!AW19*Constants!$H95*EF!$H220*MMVolatEF*NtoN2O*kgtoGg,"ERROR"))</f>
        <v>8.6019852212643397E-2</v>
      </c>
      <c r="AE1199" s="94">
        <f>IF('Net zero activities &amp; levers'!$C$14="Off",Constants!$H77*'Activity data'!AX19*Constants!$H95*EF!$H220*MMVolatEF*NtoN2O*kgtoGg,IF('Net zero activities &amp; levers'!$C$14="On",Constants!$H77*'Net zero Activity data'!AX19*Constants!$H95*EF!$H220*MMVolatEF*NtoN2O*kgtoGg,"ERROR"))</f>
        <v>8.7948190022651931E-2</v>
      </c>
      <c r="AF1199" s="94">
        <f>IF('Net zero activities &amp; levers'!$C$14="Off",Constants!$H77*'Activity data'!AY19*Constants!$H95*EF!$H220*MMVolatEF*NtoN2O*kgtoGg,IF('Net zero activities &amp; levers'!$C$14="On",Constants!$H77*'Net zero Activity data'!AY19*Constants!$H95*EF!$H220*MMVolatEF*NtoN2O*kgtoGg,"ERROR"))</f>
        <v>8.9962934840272554E-2</v>
      </c>
      <c r="AG1199" s="94">
        <f>IF('Net zero activities &amp; levers'!$C$14="Off",Constants!$H77*'Activity data'!AZ19*Constants!$H95*EF!$H220*MMVolatEF*NtoN2O*kgtoGg,IF('Net zero activities &amp; levers'!$C$14="On",Constants!$H77*'Net zero Activity data'!AZ19*Constants!$H95*EF!$H220*MMVolatEF*NtoN2O*kgtoGg,"ERROR"))</f>
        <v>9.2214227484693906E-2</v>
      </c>
      <c r="AH1199" s="94">
        <f>IF('Net zero activities &amp; levers'!$C$14="Off",Constants!$H77*'Activity data'!BA19*Constants!$H95*EF!$H220*MMVolatEF*NtoN2O*kgtoGg,IF('Net zero activities &amp; levers'!$C$14="On",Constants!$H77*'Net zero Activity data'!BA19*Constants!$H95*EF!$H220*MMVolatEF*NtoN2O*kgtoGg,"ERROR"))</f>
        <v>9.4372974133792517E-2</v>
      </c>
      <c r="AI1199" s="94">
        <f>IF('Net zero activities &amp; levers'!$C$14="Off",Constants!$H77*'Activity data'!BB19*Constants!$H95*EF!$H220*MMVolatEF*NtoN2O*kgtoGg,IF('Net zero activities &amp; levers'!$C$14="On",Constants!$H77*'Net zero Activity data'!BB19*Constants!$H95*EF!$H220*MMVolatEF*NtoN2O*kgtoGg,"ERROR"))</f>
        <v>9.6631254734226776E-2</v>
      </c>
      <c r="AJ1199" s="94">
        <f>IF('Net zero activities &amp; levers'!$C$14="Off",Constants!$H77*'Activity data'!BC19*Constants!$H95*EF!$H220*MMVolatEF*NtoN2O*kgtoGg,IF('Net zero activities &amp; levers'!$C$14="On",Constants!$H77*'Net zero Activity data'!BC19*Constants!$H95*EF!$H220*MMVolatEF*NtoN2O*kgtoGg,"ERROR"))</f>
        <v>9.9072469233512553E-2</v>
      </c>
      <c r="AK1199" s="94">
        <f>IF('Net zero activities &amp; levers'!$C$14="Off",Constants!$H77*'Activity data'!BD19*Constants!$H95*EF!$H220*MMVolatEF*NtoN2O*kgtoGg,IF('Net zero activities &amp; levers'!$C$14="On",Constants!$H77*'Net zero Activity data'!BD19*Constants!$H95*EF!$H220*MMVolatEF*NtoN2O*kgtoGg,"ERROR"))</f>
        <v>0.10138965913168997</v>
      </c>
      <c r="AL1199" s="94">
        <f>IF('Net zero activities &amp; levers'!$C$14="Off",Constants!$H77*'Activity data'!BE19*Constants!$H95*EF!$H220*MMVolatEF*NtoN2O*kgtoGg,IF('Net zero activities &amp; levers'!$C$14="On",Constants!$H77*'Net zero Activity data'!BE19*Constants!$H95*EF!$H220*MMVolatEF*NtoN2O*kgtoGg,"ERROR"))</f>
        <v>0.10373601228832177</v>
      </c>
      <c r="AM1199" s="94">
        <f>IF('Net zero activities &amp; levers'!$C$14="Off",Constants!$H77*'Activity data'!BF19*Constants!$H95*EF!$H220*MMVolatEF*NtoN2O*kgtoGg,IF('Net zero activities &amp; levers'!$C$14="On",Constants!$H77*'Net zero Activity data'!BF19*Constants!$H95*EF!$H220*MMVolatEF*NtoN2O*kgtoGg,"ERROR"))</f>
        <v>0.10611720913704607</v>
      </c>
      <c r="AN1199" s="94">
        <f>IF('Net zero activities &amp; levers'!$C$14="Off",Constants!$H77*'Activity data'!BG19*Constants!$H95*EF!$H220*MMVolatEF*NtoN2O*kgtoGg,IF('Net zero activities &amp; levers'!$C$14="On",Constants!$H77*'Net zero Activity data'!BG19*Constants!$H95*EF!$H220*MMVolatEF*NtoN2O*kgtoGg,"ERROR"))</f>
        <v>0.10859245394814224</v>
      </c>
      <c r="AO1199" s="94">
        <f>IF('Net zero activities &amp; levers'!$C$14="Off",Constants!$H77*'Activity data'!BH19*Constants!$H95*EF!$H220*MMVolatEF*NtoN2O*kgtoGg,IF('Net zero activities &amp; levers'!$C$14="On",Constants!$H77*'Net zero Activity data'!BH19*Constants!$H95*EF!$H220*MMVolatEF*NtoN2O*kgtoGg,"ERROR"))</f>
        <v>0.11097952046707169</v>
      </c>
      <c r="AP1199" s="94">
        <f>IF('Net zero activities &amp; levers'!$C$14="Off",Constants!$H77*'Activity data'!BI19*Constants!$H95*EF!$H220*MMVolatEF*NtoN2O*kgtoGg,IF('Net zero activities &amp; levers'!$C$14="On",Constants!$H77*'Net zero Activity data'!BI19*Constants!$H95*EF!$H220*MMVolatEF*NtoN2O*kgtoGg,"ERROR"))</f>
        <v>0.11343979425261792</v>
      </c>
      <c r="AQ1199" s="94">
        <f>IF('Net zero activities &amp; levers'!$C$14="Off",Constants!$H77*'Activity data'!BJ19*Constants!$H95*EF!$H220*MMVolatEF*NtoN2O*kgtoGg,IF('Net zero activities &amp; levers'!$C$14="On",Constants!$H77*'Net zero Activity data'!BJ19*Constants!$H95*EF!$H220*MMVolatEF*NtoN2O*kgtoGg,"ERROR"))</f>
        <v>0.11598250231265604</v>
      </c>
      <c r="AR1199" s="94">
        <f>IF('Net zero activities &amp; levers'!$C$14="Off",Constants!$H77*'Activity data'!BK19*Constants!$H95*EF!$H220*MMVolatEF*NtoN2O*kgtoGg,IF('Net zero activities &amp; levers'!$C$14="On",Constants!$H77*'Net zero Activity data'!BK19*Constants!$H95*EF!$H220*MMVolatEF*NtoN2O*kgtoGg,"ERROR"))</f>
        <v>0.1186173696713845</v>
      </c>
      <c r="AS1199" s="94">
        <f>IF('Net zero activities &amp; levers'!$C$14="Off",Constants!$H77*'Activity data'!BL19*Constants!$H95*EF!$H220*MMVolatEF*NtoN2O*kgtoGg,IF('Net zero activities &amp; levers'!$C$14="On",Constants!$H77*'Net zero Activity data'!BL19*Constants!$H95*EF!$H220*MMVolatEF*NtoN2O*kgtoGg,"ERROR"))</f>
        <v>0.12124186054638519</v>
      </c>
      <c r="AT1199" s="94">
        <f>IF('Net zero activities &amp; levers'!$C$14="Off",Constants!$H77*'Activity data'!BM19*Constants!$H95*EF!$H220*MMVolatEF*NtoN2O*kgtoGg,IF('Net zero activities &amp; levers'!$C$14="On",Constants!$H77*'Net zero Activity data'!BM19*Constants!$H95*EF!$H220*MMVolatEF*NtoN2O*kgtoGg,"ERROR"))</f>
        <v>0.12194206033094986</v>
      </c>
      <c r="AU1199" s="94">
        <f>IF('Net zero activities &amp; levers'!$C$14="Off",Constants!$H77*'Activity data'!BN19*Constants!$H95*EF!$H220*MMVolatEF*NtoN2O*kgtoGg,IF('Net zero activities &amp; levers'!$C$14="On",Constants!$H77*'Net zero Activity data'!BN19*Constants!$H95*EF!$H220*MMVolatEF*NtoN2O*kgtoGg,"ERROR"))</f>
        <v>0.12234411782159951</v>
      </c>
      <c r="AV1199" s="94">
        <f>IF('Net zero activities &amp; levers'!$C$14="Off",Constants!$H77*'Activity data'!BO19*Constants!$H95*EF!$H220*MMVolatEF*NtoN2O*kgtoGg,IF('Net zero activities &amp; levers'!$C$14="On",Constants!$H77*'Net zero Activity data'!BO19*Constants!$H95*EF!$H220*MMVolatEF*NtoN2O*kgtoGg,"ERROR"))</f>
        <v>0.12283320560075327</v>
      </c>
      <c r="AW1199" s="94">
        <f>IF('Net zero activities &amp; levers'!$C$14="Off",Constants!$H77*'Activity data'!BP19*Constants!$H95*EF!$H220*MMVolatEF*NtoN2O*kgtoGg,IF('Net zero activities &amp; levers'!$C$14="On",Constants!$H77*'Net zero Activity data'!BP19*Constants!$H95*EF!$H220*MMVolatEF*NtoN2O*kgtoGg,"ERROR"))</f>
        <v>0.12323048198838889</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0.27426784333069254</v>
      </c>
      <c r="T1200" s="94">
        <f>IF('Net zero activities &amp; levers'!$C$14="Off",Constants!$H78*'Activity data'!AM20*Constants!$H96*EF!$H221*MMVolatEF*NtoN2O*kgtoGg,IF('Net zero activities &amp; levers'!$C$14="On",Constants!$H78*'Net zero Activity data'!AM20*Constants!$H96*EF!$H221*MMVolatEF*NtoN2O*kgtoGg,"ERROR"))</f>
        <v>0.28499494140882226</v>
      </c>
      <c r="U1200" s="94">
        <f>IF('Net zero activities &amp; levers'!$C$14="Off",Constants!$H78*'Activity data'!AN20*Constants!$H96*EF!$H221*MMVolatEF*NtoN2O*kgtoGg,IF('Net zero activities &amp; levers'!$C$14="On",Constants!$H78*'Net zero Activity data'!AN20*Constants!$H96*EF!$H221*MMVolatEF*NtoN2O*kgtoGg,"ERROR"))</f>
        <v>0.29029368115510285</v>
      </c>
      <c r="V1200" s="94">
        <f>IF('Net zero activities &amp; levers'!$C$14="Off",Constants!$H78*'Activity data'!AO20*Constants!$H96*EF!$H221*MMVolatEF*NtoN2O*kgtoGg,IF('Net zero activities &amp; levers'!$C$14="On",Constants!$H78*'Net zero Activity data'!AO20*Constants!$H96*EF!$H221*MMVolatEF*NtoN2O*kgtoGg,"ERROR"))</f>
        <v>0.29417929469057202</v>
      </c>
      <c r="W1200" s="94">
        <f>IF('Net zero activities &amp; levers'!$C$14="Off",Constants!$H78*'Activity data'!AP20*Constants!$H96*EF!$H221*MMVolatEF*NtoN2O*kgtoGg,IF('Net zero activities &amp; levers'!$C$14="On",Constants!$H78*'Net zero Activity data'!AP20*Constants!$H96*EF!$H221*MMVolatEF*NtoN2O*kgtoGg,"ERROR"))</f>
        <v>0.29916735565629926</v>
      </c>
      <c r="X1200" s="94">
        <f>IF('Net zero activities &amp; levers'!$C$14="Off",Constants!$H78*'Activity data'!AQ20*Constants!$H96*EF!$H221*MMVolatEF*NtoN2O*kgtoGg,IF('Net zero activities &amp; levers'!$C$14="On",Constants!$H78*'Net zero Activity data'!AQ20*Constants!$H96*EF!$H221*MMVolatEF*NtoN2O*kgtoGg,"ERROR"))</f>
        <v>0.30557175945868731</v>
      </c>
      <c r="Y1200" s="94">
        <f>IF('Net zero activities &amp; levers'!$C$14="Off",Constants!$H78*'Activity data'!AR20*Constants!$H96*EF!$H221*MMVolatEF*NtoN2O*kgtoGg,IF('Net zero activities &amp; levers'!$C$14="On",Constants!$H78*'Net zero Activity data'!AR20*Constants!$H96*EF!$H221*MMVolatEF*NtoN2O*kgtoGg,"ERROR"))</f>
        <v>0.31307761704716719</v>
      </c>
      <c r="Z1200" s="94">
        <f>IF('Net zero activities &amp; levers'!$C$14="Off",Constants!$H78*'Activity data'!AS20*Constants!$H96*EF!$H221*MMVolatEF*NtoN2O*kgtoGg,IF('Net zero activities &amp; levers'!$C$14="On",Constants!$H78*'Net zero Activity data'!AS20*Constants!$H96*EF!$H221*MMVolatEF*NtoN2O*kgtoGg,"ERROR"))</f>
        <v>0.32156820910274642</v>
      </c>
      <c r="AA1200" s="94">
        <f>IF('Net zero activities &amp; levers'!$C$14="Off",Constants!$H78*'Activity data'!AT20*Constants!$H96*EF!$H221*MMVolatEF*NtoN2O*kgtoGg,IF('Net zero activities &amp; levers'!$C$14="On",Constants!$H78*'Net zero Activity data'!AT20*Constants!$H96*EF!$H221*MMVolatEF*NtoN2O*kgtoGg,"ERROR"))</f>
        <v>0.32981838809963687</v>
      </c>
      <c r="AB1200" s="94">
        <f>IF('Net zero activities &amp; levers'!$C$14="Off",Constants!$H78*'Activity data'!AU20*Constants!$H96*EF!$H221*MMVolatEF*NtoN2O*kgtoGg,IF('Net zero activities &amp; levers'!$C$14="On",Constants!$H78*'Net zero Activity data'!AU20*Constants!$H96*EF!$H221*MMVolatEF*NtoN2O*kgtoGg,"ERROR"))</f>
        <v>0.33898994588083597</v>
      </c>
      <c r="AC1200" s="94">
        <f>IF('Net zero activities &amp; levers'!$C$14="Off",Constants!$H78*'Activity data'!AV20*Constants!$H96*EF!$H221*MMVolatEF*NtoN2O*kgtoGg,IF('Net zero activities &amp; levers'!$C$14="On",Constants!$H78*'Net zero Activity data'!AV20*Constants!$H96*EF!$H221*MMVolatEF*NtoN2O*kgtoGg,"ERROR"))</f>
        <v>0.34803476506260028</v>
      </c>
      <c r="AD1200" s="94">
        <f>IF('Net zero activities &amp; levers'!$C$14="Off",Constants!$H78*'Activity data'!AW20*Constants!$H96*EF!$H221*MMVolatEF*NtoN2O*kgtoGg,IF('Net zero activities &amp; levers'!$C$14="On",Constants!$H78*'Net zero Activity data'!AW20*Constants!$H96*EF!$H221*MMVolatEF*NtoN2O*kgtoGg,"ERROR"))</f>
        <v>0.35987504245042701</v>
      </c>
      <c r="AE1200" s="94">
        <f>IF('Net zero activities &amp; levers'!$C$14="Off",Constants!$H78*'Activity data'!AX20*Constants!$H96*EF!$H221*MMVolatEF*NtoN2O*kgtoGg,IF('Net zero activities &amp; levers'!$C$14="On",Constants!$H78*'Net zero Activity data'!AX20*Constants!$H96*EF!$H221*MMVolatEF*NtoN2O*kgtoGg,"ERROR"))</f>
        <v>0.37251862019624188</v>
      </c>
      <c r="AF1200" s="94">
        <f>IF('Net zero activities &amp; levers'!$C$14="Off",Constants!$H78*'Activity data'!AY20*Constants!$H96*EF!$H221*MMVolatEF*NtoN2O*kgtoGg,IF('Net zero activities &amp; levers'!$C$14="On",Constants!$H78*'Net zero Activity data'!AY20*Constants!$H96*EF!$H221*MMVolatEF*NtoN2O*kgtoGg,"ERROR"))</f>
        <v>0.38588019823197633</v>
      </c>
      <c r="AG1200" s="94">
        <f>IF('Net zero activities &amp; levers'!$C$14="Off",Constants!$H78*'Activity data'!AZ20*Constants!$H96*EF!$H221*MMVolatEF*NtoN2O*kgtoGg,IF('Net zero activities &amp; levers'!$C$14="On",Constants!$H78*'Net zero Activity data'!AZ20*Constants!$H96*EF!$H221*MMVolatEF*NtoN2O*kgtoGg,"ERROR"))</f>
        <v>0.40149943664182242</v>
      </c>
      <c r="AH1200" s="94">
        <f>IF('Net zero activities &amp; levers'!$C$14="Off",Constants!$H78*'Activity data'!BA20*Constants!$H96*EF!$H221*MMVolatEF*NtoN2O*kgtoGg,IF('Net zero activities &amp; levers'!$C$14="On",Constants!$H78*'Net zero Activity data'!BA20*Constants!$H96*EF!$H221*MMVolatEF*NtoN2O*kgtoGg,"ERROR"))</f>
        <v>0.41595181406432952</v>
      </c>
      <c r="AI1200" s="94">
        <f>IF('Net zero activities &amp; levers'!$C$14="Off",Constants!$H78*'Activity data'!BB20*Constants!$H96*EF!$H221*MMVolatEF*NtoN2O*kgtoGg,IF('Net zero activities &amp; levers'!$C$14="On",Constants!$H78*'Net zero Activity data'!BB20*Constants!$H96*EF!$H221*MMVolatEF*NtoN2O*kgtoGg,"ERROR"))</f>
        <v>0.43193947367441232</v>
      </c>
      <c r="AJ1200" s="94">
        <f>IF('Net zero activities &amp; levers'!$C$14="Off",Constants!$H78*'Activity data'!BC20*Constants!$H96*EF!$H221*MMVolatEF*NtoN2O*kgtoGg,IF('Net zero activities &amp; levers'!$C$14="On",Constants!$H78*'Net zero Activity data'!BC20*Constants!$H96*EF!$H221*MMVolatEF*NtoN2O*kgtoGg,"ERROR"))</f>
        <v>0.44957933126101834</v>
      </c>
      <c r="AK1200" s="94">
        <f>IF('Net zero activities &amp; levers'!$C$14="Off",Constants!$H78*'Activity data'!BD20*Constants!$H96*EF!$H221*MMVolatEF*NtoN2O*kgtoGg,IF('Net zero activities &amp; levers'!$C$14="On",Constants!$H78*'Net zero Activity data'!BD20*Constants!$H96*EF!$H221*MMVolatEF*NtoN2O*kgtoGg,"ERROR"))</f>
        <v>0.46574909559313815</v>
      </c>
      <c r="AL1200" s="94">
        <f>IF('Net zero activities &amp; levers'!$C$14="Off",Constants!$H78*'Activity data'!BE20*Constants!$H96*EF!$H221*MMVolatEF*NtoN2O*kgtoGg,IF('Net zero activities &amp; levers'!$C$14="On",Constants!$H78*'Net zero Activity data'!BE20*Constants!$H96*EF!$H221*MMVolatEF*NtoN2O*kgtoGg,"ERROR"))</f>
        <v>0.48201237931647856</v>
      </c>
      <c r="AM1200" s="94">
        <f>IF('Net zero activities &amp; levers'!$C$14="Off",Constants!$H78*'Activity data'!BF20*Constants!$H96*EF!$H221*MMVolatEF*NtoN2O*kgtoGg,IF('Net zero activities &amp; levers'!$C$14="On",Constants!$H78*'Net zero Activity data'!BF20*Constants!$H96*EF!$H221*MMVolatEF*NtoN2O*kgtoGg,"ERROR"))</f>
        <v>0.49842582534923752</v>
      </c>
      <c r="AN1200" s="94">
        <f>IF('Net zero activities &amp; levers'!$C$14="Off",Constants!$H78*'Activity data'!BG20*Constants!$H96*EF!$H221*MMVolatEF*NtoN2O*kgtoGg,IF('Net zero activities &amp; levers'!$C$14="On",Constants!$H78*'Net zero Activity data'!BG20*Constants!$H96*EF!$H221*MMVolatEF*NtoN2O*kgtoGg,"ERROR"))</f>
        <v>0.51623375420840689</v>
      </c>
      <c r="AO1200" s="94">
        <f>IF('Net zero activities &amp; levers'!$C$14="Off",Constants!$H78*'Activity data'!BH20*Constants!$H96*EF!$H221*MMVolatEF*NtoN2O*kgtoGg,IF('Net zero activities &amp; levers'!$C$14="On",Constants!$H78*'Net zero Activity data'!BH20*Constants!$H96*EF!$H221*MMVolatEF*NtoN2O*kgtoGg,"ERROR"))</f>
        <v>0.53297416761294991</v>
      </c>
      <c r="AP1200" s="94">
        <f>IF('Net zero activities &amp; levers'!$C$14="Off",Constants!$H78*'Activity data'!BI20*Constants!$H96*EF!$H221*MMVolatEF*NtoN2O*kgtoGg,IF('Net zero activities &amp; levers'!$C$14="On",Constants!$H78*'Net zero Activity data'!BI20*Constants!$H96*EF!$H221*MMVolatEF*NtoN2O*kgtoGg,"ERROR"))</f>
        <v>0.55024558110835775</v>
      </c>
      <c r="AQ1200" s="94">
        <f>IF('Net zero activities &amp; levers'!$C$14="Off",Constants!$H78*'Activity data'!BJ20*Constants!$H96*EF!$H221*MMVolatEF*NtoN2O*kgtoGg,IF('Net zero activities &amp; levers'!$C$14="On",Constants!$H78*'Net zero Activity data'!BJ20*Constants!$H96*EF!$H221*MMVolatEF*NtoN2O*kgtoGg,"ERROR"))</f>
        <v>0.56813023190840473</v>
      </c>
      <c r="AR1200" s="94">
        <f>IF('Net zero activities &amp; levers'!$C$14="Off",Constants!$H78*'Activity data'!BK20*Constants!$H96*EF!$H221*MMVolatEF*NtoN2O*kgtoGg,IF('Net zero activities &amp; levers'!$C$14="On",Constants!$H78*'Net zero Activity data'!BK20*Constants!$H96*EF!$H221*MMVolatEF*NtoN2O*kgtoGg,"ERROR"))</f>
        <v>0.58671342785245539</v>
      </c>
      <c r="AS1200" s="94">
        <f>IF('Net zero activities &amp; levers'!$C$14="Off",Constants!$H78*'Activity data'!BL20*Constants!$H96*EF!$H221*MMVolatEF*NtoN2O*kgtoGg,IF('Net zero activities &amp; levers'!$C$14="On",Constants!$H78*'Net zero Activity data'!BL20*Constants!$H96*EF!$H221*MMVolatEF*NtoN2O*kgtoGg,"ERROR"))</f>
        <v>0.60565807102611635</v>
      </c>
      <c r="AT1200" s="94">
        <f>IF('Net zero activities &amp; levers'!$C$14="Off",Constants!$H78*'Activity data'!BM20*Constants!$H96*EF!$H221*MMVolatEF*NtoN2O*kgtoGg,IF('Net zero activities &amp; levers'!$C$14="On",Constants!$H78*'Net zero Activity data'!BM20*Constants!$H96*EF!$H221*MMVolatEF*NtoN2O*kgtoGg,"ERROR"))</f>
        <v>0.60601068410706016</v>
      </c>
      <c r="AU1200" s="94">
        <f>IF('Net zero activities &amp; levers'!$C$14="Off",Constants!$H78*'Activity data'!BN20*Constants!$H96*EF!$H221*MMVolatEF*NtoN2O*kgtoGg,IF('Net zero activities &amp; levers'!$C$14="On",Constants!$H78*'Net zero Activity data'!BN20*Constants!$H96*EF!$H221*MMVolatEF*NtoN2O*kgtoGg,"ERROR"))</f>
        <v>0.60353850750133542</v>
      </c>
      <c r="AV1200" s="94">
        <f>IF('Net zero activities &amp; levers'!$C$14="Off",Constants!$H78*'Activity data'!BO20*Constants!$H96*EF!$H221*MMVolatEF*NtoN2O*kgtoGg,IF('Net zero activities &amp; levers'!$C$14="On",Constants!$H78*'Net zero Activity data'!BO20*Constants!$H96*EF!$H221*MMVolatEF*NtoN2O*kgtoGg,"ERROR"))</f>
        <v>0.60192931533973371</v>
      </c>
      <c r="AW1200" s="94">
        <f>IF('Net zero activities &amp; levers'!$C$14="Off",Constants!$H78*'Activity data'!BP20*Constants!$H96*EF!$H221*MMVolatEF*NtoN2O*kgtoGg,IF('Net zero activities &amp; levers'!$C$14="On",Constants!$H78*'Net zero Activity data'!BP20*Constants!$H96*EF!$H221*MMVolatEF*NtoN2O*kgtoGg,"ERROR"))</f>
        <v>0.59948505452316014</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8.9857799026067303E-2</v>
      </c>
      <c r="T1201" s="94">
        <f>IF('Net zero activities &amp; levers'!$C$14="Off",Constants!$H63*'Activity data'!AM5*Constants!$H81*FracLEACHMM*MMLeachEF*NtoN2O*kgtoGg,IF('Net zero activities &amp; levers'!$C$14="On",Constants!$H63*'Net zero Activity data'!AM5*Constants!$H81*FracLEACHMM*MMLeachEF*NtoN2O*kgtoGg,"ERROR"))</f>
        <v>9.0813701479039763E-2</v>
      </c>
      <c r="U1201" s="94">
        <f>IF('Net zero activities &amp; levers'!$C$14="Off",Constants!$H63*'Activity data'!AN5*Constants!$H81*FracLEACHMM*MMLeachEF*NtoN2O*kgtoGg,IF('Net zero activities &amp; levers'!$C$14="On",Constants!$H63*'Net zero Activity data'!AN5*Constants!$H81*FracLEACHMM*MMLeachEF*NtoN2O*kgtoGg,"ERROR"))</f>
        <v>9.1430858974628437E-2</v>
      </c>
      <c r="V1201" s="94">
        <f>IF('Net zero activities &amp; levers'!$C$14="Off",Constants!$H63*'Activity data'!AO5*Constants!$H81*FracLEACHMM*MMLeachEF*NtoN2O*kgtoGg,IF('Net zero activities &amp; levers'!$C$14="On",Constants!$H63*'Net zero Activity data'!AO5*Constants!$H81*FracLEACHMM*MMLeachEF*NtoN2O*kgtoGg,"ERROR"))</f>
        <v>9.1971406468450437E-2</v>
      </c>
      <c r="W1201" s="94">
        <f>IF('Net zero activities &amp; levers'!$C$14="Off",Constants!$H63*'Activity data'!AP5*Constants!$H81*FracLEACHMM*MMLeachEF*NtoN2O*kgtoGg,IF('Net zero activities &amp; levers'!$C$14="On",Constants!$H63*'Net zero Activity data'!AP5*Constants!$H81*FracLEACHMM*MMLeachEF*NtoN2O*kgtoGg,"ERROR"))</f>
        <v>9.2601337166771561E-2</v>
      </c>
      <c r="X1201" s="94">
        <f>IF('Net zero activities &amp; levers'!$C$14="Off",Constants!$H63*'Activity data'!AQ5*Constants!$H81*FracLEACHMM*MMLeachEF*NtoN2O*kgtoGg,IF('Net zero activities &amp; levers'!$C$14="On",Constants!$H63*'Net zero Activity data'!AQ5*Constants!$H81*FracLEACHMM*MMLeachEF*NtoN2O*kgtoGg,"ERROR"))</f>
        <v>9.3341659149158374E-2</v>
      </c>
      <c r="Y1201" s="94">
        <f>IF('Net zero activities &amp; levers'!$C$14="Off",Constants!$H63*'Activity data'!AR5*Constants!$H81*FracLEACHMM*MMLeachEF*NtoN2O*kgtoGg,IF('Net zero activities &amp; levers'!$C$14="On",Constants!$H63*'Net zero Activity data'!AR5*Constants!$H81*FracLEACHMM*MMLeachEF*NtoN2O*kgtoGg,"ERROR"))</f>
        <v>9.408112256961014E-2</v>
      </c>
      <c r="Z1201" s="94">
        <f>IF('Net zero activities &amp; levers'!$C$14="Off",Constants!$H63*'Activity data'!AS5*Constants!$H81*FracLEACHMM*MMLeachEF*NtoN2O*kgtoGg,IF('Net zero activities &amp; levers'!$C$14="On",Constants!$H63*'Net zero Activity data'!AS5*Constants!$H81*FracLEACHMM*MMLeachEF*NtoN2O*kgtoGg,"ERROR"))</f>
        <v>9.490129538773158E-2</v>
      </c>
      <c r="AA1201" s="94">
        <f>IF('Net zero activities &amp; levers'!$C$14="Off",Constants!$H63*'Activity data'!AT5*Constants!$H81*FracLEACHMM*MMLeachEF*NtoN2O*kgtoGg,IF('Net zero activities &amp; levers'!$C$14="On",Constants!$H63*'Net zero Activity data'!AT5*Constants!$H81*FracLEACHMM*MMLeachEF*NtoN2O*kgtoGg,"ERROR"))</f>
        <v>9.5719432890934486E-2</v>
      </c>
      <c r="AB1201" s="94">
        <f>IF('Net zero activities &amp; levers'!$C$14="Off",Constants!$H63*'Activity data'!AU5*Constants!$H81*FracLEACHMM*MMLeachEF*NtoN2O*kgtoGg,IF('Net zero activities &amp; levers'!$C$14="On",Constants!$H63*'Net zero Activity data'!AU5*Constants!$H81*FracLEACHMM*MMLeachEF*NtoN2O*kgtoGg,"ERROR"))</f>
        <v>9.6613571072468443E-2</v>
      </c>
      <c r="AC1201" s="94">
        <f>IF('Net zero activities &amp; levers'!$C$14="Off",Constants!$H63*'Activity data'!AV5*Constants!$H81*FracLEACHMM*MMLeachEF*NtoN2O*kgtoGg,IF('Net zero activities &amp; levers'!$C$14="On",Constants!$H63*'Net zero Activity data'!AV5*Constants!$H81*FracLEACHMM*MMLeachEF*NtoN2O*kgtoGg,"ERROR"))</f>
        <v>9.7512545845470172E-2</v>
      </c>
      <c r="AD1201" s="94">
        <f>IF('Net zero activities &amp; levers'!$C$14="Off",Constants!$H63*'Activity data'!AW5*Constants!$H81*FracLEACHMM*MMLeachEF*NtoN2O*kgtoGg,IF('Net zero activities &amp; levers'!$C$14="On",Constants!$H63*'Net zero Activity data'!AW5*Constants!$H81*FracLEACHMM*MMLeachEF*NtoN2O*kgtoGg,"ERROR"))</f>
        <v>9.8542043810155105E-2</v>
      </c>
      <c r="AE1201" s="94">
        <f>IF('Net zero activities &amp; levers'!$C$14="Off",Constants!$H63*'Activity data'!AX5*Constants!$H81*FracLEACHMM*MMLeachEF*NtoN2O*kgtoGg,IF('Net zero activities &amp; levers'!$C$14="On",Constants!$H63*'Net zero Activity data'!AX5*Constants!$H81*FracLEACHMM*MMLeachEF*NtoN2O*kgtoGg,"ERROR"))</f>
        <v>9.9639378145907981E-2</v>
      </c>
      <c r="AF1201" s="94">
        <f>IF('Net zero activities &amp; levers'!$C$14="Off",Constants!$H63*'Activity data'!AY5*Constants!$H81*FracLEACHMM*MMLeachEF*NtoN2O*kgtoGg,IF('Net zero activities &amp; levers'!$C$14="On",Constants!$H63*'Net zero Activity data'!AY5*Constants!$H81*FracLEACHMM*MMLeachEF*NtoN2O*kgtoGg,"ERROR"))</f>
        <v>0.10079874646722524</v>
      </c>
      <c r="AG1201" s="94">
        <f>IF('Net zero activities &amp; levers'!$C$14="Off",Constants!$H63*'Activity data'!AZ5*Constants!$H81*FracLEACHMM*MMLeachEF*NtoN2O*kgtoGg,IF('Net zero activities &amp; levers'!$C$14="On",Constants!$H63*'Net zero Activity data'!AZ5*Constants!$H81*FracLEACHMM*MMLeachEF*NtoN2O*kgtoGg,"ERROR"))</f>
        <v>0.10212600730430257</v>
      </c>
      <c r="AH1201" s="94">
        <f>IF('Net zero activities &amp; levers'!$C$14="Off",Constants!$H63*'Activity data'!BA5*Constants!$H81*FracLEACHMM*MMLeachEF*NtoN2O*kgtoGg,IF('Net zero activities &amp; levers'!$C$14="On",Constants!$H63*'Net zero Activity data'!BA5*Constants!$H81*FracLEACHMM*MMLeachEF*NtoN2O*kgtoGg,"ERROR"))</f>
        <v>0.10338601725039376</v>
      </c>
      <c r="AI1201" s="94">
        <f>IF('Net zero activities &amp; levers'!$C$14="Off",Constants!$H63*'Activity data'!BB5*Constants!$H81*FracLEACHMM*MMLeachEF*NtoN2O*kgtoGg,IF('Net zero activities &amp; levers'!$C$14="On",Constants!$H63*'Net zero Activity data'!BB5*Constants!$H81*FracLEACHMM*MMLeachEF*NtoN2O*kgtoGg,"ERROR"))</f>
        <v>0.10469555412297549</v>
      </c>
      <c r="AJ1201" s="94">
        <f>IF('Net zero activities &amp; levers'!$C$14="Off",Constants!$H63*'Activity data'!BC5*Constants!$H81*FracLEACHMM*MMLeachEF*NtoN2O*kgtoGg,IF('Net zero activities &amp; levers'!$C$14="On",Constants!$H63*'Net zero Activity data'!BC5*Constants!$H81*FracLEACHMM*MMLeachEF*NtoN2O*kgtoGg,"ERROR"))</f>
        <v>0.10613166081061423</v>
      </c>
      <c r="AK1201" s="94">
        <f>IF('Net zero activities &amp; levers'!$C$14="Off",Constants!$H63*'Activity data'!BD5*Constants!$H81*FracLEACHMM*MMLeachEF*NtoN2O*kgtoGg,IF('Net zero activities &amp; levers'!$C$14="On",Constants!$H63*'Net zero Activity data'!BD5*Constants!$H81*FracLEACHMM*MMLeachEF*NtoN2O*kgtoGg,"ERROR"))</f>
        <v>0.10747798063283918</v>
      </c>
      <c r="AL1201" s="94">
        <f>IF('Net zero activities &amp; levers'!$C$14="Off",Constants!$H63*'Activity data'!BE5*Constants!$H81*FracLEACHMM*MMLeachEF*NtoN2O*kgtoGg,IF('Net zero activities &amp; levers'!$C$14="On",Constants!$H63*'Net zero Activity data'!BE5*Constants!$H81*FracLEACHMM*MMLeachEF*NtoN2O*kgtoGg,"ERROR"))</f>
        <v>0.10884233442883619</v>
      </c>
      <c r="AM1201" s="94">
        <f>IF('Net zero activities &amp; levers'!$C$14="Off",Constants!$H63*'Activity data'!BF5*Constants!$H81*FracLEACHMM*MMLeachEF*NtoN2O*kgtoGg,IF('Net zero activities &amp; levers'!$C$14="On",Constants!$H63*'Net zero Activity data'!BF5*Constants!$H81*FracLEACHMM*MMLeachEF*NtoN2O*kgtoGg,"ERROR"))</f>
        <v>0.11022845003645158</v>
      </c>
      <c r="AN1201" s="94">
        <f>IF('Net zero activities &amp; levers'!$C$14="Off",Constants!$H63*'Activity data'!BG5*Constants!$H81*FracLEACHMM*MMLeachEF*NtoN2O*kgtoGg,IF('Net zero activities &amp; levers'!$C$14="On",Constants!$H63*'Net zero Activity data'!BG5*Constants!$H81*FracLEACHMM*MMLeachEF*NtoN2O*kgtoGg,"ERROR"))</f>
        <v>0.11165896334692874</v>
      </c>
      <c r="AO1201" s="94">
        <f>IF('Net zero activities &amp; levers'!$C$14="Off",Constants!$H63*'Activity data'!BH5*Constants!$H81*FracLEACHMM*MMLeachEF*NtoN2O*kgtoGg,IF('Net zero activities &amp; levers'!$C$14="On",Constants!$H63*'Net zero Activity data'!BH5*Constants!$H81*FracLEACHMM*MMLeachEF*NtoN2O*kgtoGg,"ERROR"))</f>
        <v>0.1130254400760789</v>
      </c>
      <c r="AP1201" s="94">
        <f>IF('Net zero activities &amp; levers'!$C$14="Off",Constants!$H63*'Activity data'!BI5*Constants!$H81*FracLEACHMM*MMLeachEF*NtoN2O*kgtoGg,IF('Net zero activities &amp; levers'!$C$14="On",Constants!$H63*'Net zero Activity data'!BI5*Constants!$H81*FracLEACHMM*MMLeachEF*NtoN2O*kgtoGg,"ERROR"))</f>
        <v>0.11443954289210567</v>
      </c>
      <c r="AQ1201" s="94">
        <f>IF('Net zero activities &amp; levers'!$C$14="Off",Constants!$H63*'Activity data'!BJ5*Constants!$H81*FracLEACHMM*MMLeachEF*NtoN2O*kgtoGg,IF('Net zero activities &amp; levers'!$C$14="On",Constants!$H63*'Net zero Activity data'!BJ5*Constants!$H81*FracLEACHMM*MMLeachEF*NtoN2O*kgtoGg,"ERROR"))</f>
        <v>0.11590711431594793</v>
      </c>
      <c r="AR1201" s="94">
        <f>IF('Net zero activities &amp; levers'!$C$14="Off",Constants!$H63*'Activity data'!BK5*Constants!$H81*FracLEACHMM*MMLeachEF*NtoN2O*kgtoGg,IF('Net zero activities &amp; levers'!$C$14="On",Constants!$H63*'Net zero Activity data'!BK5*Constants!$H81*FracLEACHMM*MMLeachEF*NtoN2O*kgtoGg,"ERROR"))</f>
        <v>0.11743427782018892</v>
      </c>
      <c r="AS1201" s="94">
        <f>IF('Net zero activities &amp; levers'!$C$14="Off",Constants!$H63*'Activity data'!BL5*Constants!$H81*FracLEACHMM*MMLeachEF*NtoN2O*kgtoGg,IF('Net zero activities &amp; levers'!$C$14="On",Constants!$H63*'Net zero Activity data'!BL5*Constants!$H81*FracLEACHMM*MMLeachEF*NtoN2O*kgtoGg,"ERROR"))</f>
        <v>0.11893230297731591</v>
      </c>
      <c r="AT1201" s="94">
        <f>IF('Net zero activities &amp; levers'!$C$14="Off",Constants!$H63*'Activity data'!BM5*Constants!$H81*FracLEACHMM*MMLeachEF*NtoN2O*kgtoGg,IF('Net zero activities &amp; levers'!$C$14="On",Constants!$H63*'Net zero Activity data'!BM5*Constants!$H81*FracLEACHMM*MMLeachEF*NtoN2O*kgtoGg,"ERROR"))</f>
        <v>0.11911981075656988</v>
      </c>
      <c r="AU1201" s="94">
        <f>IF('Net zero activities &amp; levers'!$C$14="Off",Constants!$H63*'Activity data'!BN5*Constants!$H81*FracLEACHMM*MMLeachEF*NtoN2O*kgtoGg,IF('Net zero activities &amp; levers'!$C$14="On",Constants!$H63*'Net zero Activity data'!BN5*Constants!$H81*FracLEACHMM*MMLeachEF*NtoN2O*kgtoGg,"ERROR"))</f>
        <v>0.11910984127220901</v>
      </c>
      <c r="AV1201" s="94">
        <f>IF('Net zero activities &amp; levers'!$C$14="Off",Constants!$H63*'Activity data'!BO5*Constants!$H81*FracLEACHMM*MMLeachEF*NtoN2O*kgtoGg,IF('Net zero activities &amp; levers'!$C$14="On",Constants!$H63*'Net zero Activity data'!BO5*Constants!$H81*FracLEACHMM*MMLeachEF*NtoN2O*kgtoGg,"ERROR"))</f>
        <v>0.11916401324152333</v>
      </c>
      <c r="AW1201" s="94">
        <f>IF('Net zero activities &amp; levers'!$C$14="Off",Constants!$H63*'Activity data'!BP5*Constants!$H81*FracLEACHMM*MMLeachEF*NtoN2O*kgtoGg,IF('Net zero activities &amp; levers'!$C$14="On",Constants!$H63*'Net zero Activity data'!BP5*Constants!$H81*FracLEACHMM*MMLeachEF*NtoN2O*kgtoGg,"ERROR"))</f>
        <v>0.11916124148423328</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2.7134775611139042E-2</v>
      </c>
      <c r="T1202" s="94">
        <f>IF('Net zero activities &amp; levers'!$C$14="Off",Constants!$H64*'Activity data'!AM6*Constants!$H82*FracLEACHMM*MMLeachEF*NtoN2O*kgtoGg,IF('Net zero activities &amp; levers'!$C$14="On",Constants!$H64*'Net zero Activity data'!AM6*Constants!$H82*FracLEACHMM*MMLeachEF*NtoN2O*kgtoGg,"ERROR"))</f>
        <v>2.7423433900666257E-2</v>
      </c>
      <c r="U1202" s="94">
        <f>IF('Net zero activities &amp; levers'!$C$14="Off",Constants!$H64*'Activity data'!AN6*Constants!$H82*FracLEACHMM*MMLeachEF*NtoN2O*kgtoGg,IF('Net zero activities &amp; levers'!$C$14="On",Constants!$H64*'Net zero Activity data'!AN6*Constants!$H82*FracLEACHMM*MMLeachEF*NtoN2O*kgtoGg,"ERROR"))</f>
        <v>2.7609799807032084E-2</v>
      </c>
      <c r="V1202" s="94">
        <f>IF('Net zero activities &amp; levers'!$C$14="Off",Constants!$H64*'Activity data'!AO6*Constants!$H82*FracLEACHMM*MMLeachEF*NtoN2O*kgtoGg,IF('Net zero activities &amp; levers'!$C$14="On",Constants!$H64*'Net zero Activity data'!AO6*Constants!$H82*FracLEACHMM*MMLeachEF*NtoN2O*kgtoGg,"ERROR"))</f>
        <v>2.7773031436462141E-2</v>
      </c>
      <c r="W1202" s="94">
        <f>IF('Net zero activities &amp; levers'!$C$14="Off",Constants!$H64*'Activity data'!AP6*Constants!$H82*FracLEACHMM*MMLeachEF*NtoN2O*kgtoGg,IF('Net zero activities &amp; levers'!$C$14="On",Constants!$H64*'Net zero Activity data'!AP6*Constants!$H82*FracLEACHMM*MMLeachEF*NtoN2O*kgtoGg,"ERROR"))</f>
        <v>2.796325452599668E-2</v>
      </c>
      <c r="X1202" s="94">
        <f>IF('Net zero activities &amp; levers'!$C$14="Off",Constants!$H64*'Activity data'!AQ6*Constants!$H82*FracLEACHMM*MMLeachEF*NtoN2O*kgtoGg,IF('Net zero activities &amp; levers'!$C$14="On",Constants!$H64*'Net zero Activity data'!AQ6*Constants!$H82*FracLEACHMM*MMLeachEF*NtoN2O*kgtoGg,"ERROR"))</f>
        <v>2.8186812982689262E-2</v>
      </c>
      <c r="Y1202" s="94">
        <f>IF('Net zero activities &amp; levers'!$C$14="Off",Constants!$H64*'Activity data'!AR6*Constants!$H82*FracLEACHMM*MMLeachEF*NtoN2O*kgtoGg,IF('Net zero activities &amp; levers'!$C$14="On",Constants!$H64*'Net zero Activity data'!AR6*Constants!$H82*FracLEACHMM*MMLeachEF*NtoN2O*kgtoGg,"ERROR"))</f>
        <v>2.8410112175459194E-2</v>
      </c>
      <c r="Z1202" s="94">
        <f>IF('Net zero activities &amp; levers'!$C$14="Off",Constants!$H64*'Activity data'!AS6*Constants!$H82*FracLEACHMM*MMLeachEF*NtoN2O*kgtoGg,IF('Net zero activities &amp; levers'!$C$14="On",Constants!$H64*'Net zero Activity data'!AS6*Constants!$H82*FracLEACHMM*MMLeachEF*NtoN2O*kgtoGg,"ERROR"))</f>
        <v>2.8657783558725825E-2</v>
      </c>
      <c r="AA1202" s="94">
        <f>IF('Net zero activities &amp; levers'!$C$14="Off",Constants!$H64*'Activity data'!AT6*Constants!$H82*FracLEACHMM*MMLeachEF*NtoN2O*kgtoGg,IF('Net zero activities &amp; levers'!$C$14="On",Constants!$H64*'Net zero Activity data'!AT6*Constants!$H82*FracLEACHMM*MMLeachEF*NtoN2O*kgtoGg,"ERROR"))</f>
        <v>2.890484032852304E-2</v>
      </c>
      <c r="AB1202" s="94">
        <f>IF('Net zero activities &amp; levers'!$C$14="Off",Constants!$H64*'Activity data'!AU6*Constants!$H82*FracLEACHMM*MMLeachEF*NtoN2O*kgtoGg,IF('Net zero activities &amp; levers'!$C$14="On",Constants!$H64*'Net zero Activity data'!AU6*Constants!$H82*FracLEACHMM*MMLeachEF*NtoN2O*kgtoGg,"ERROR"))</f>
        <v>2.9174847375037036E-2</v>
      </c>
      <c r="AC1202" s="94">
        <f>IF('Net zero activities &amp; levers'!$C$14="Off",Constants!$H64*'Activity data'!AV6*Constants!$H82*FracLEACHMM*MMLeachEF*NtoN2O*kgtoGg,IF('Net zero activities &amp; levers'!$C$14="On",Constants!$H64*'Net zero Activity data'!AV6*Constants!$H82*FracLEACHMM*MMLeachEF*NtoN2O*kgtoGg,"ERROR"))</f>
        <v>2.9446314949469834E-2</v>
      </c>
      <c r="AD1202" s="94">
        <f>IF('Net zero activities &amp; levers'!$C$14="Off",Constants!$H64*'Activity data'!AW6*Constants!$H82*FracLEACHMM*MMLeachEF*NtoN2O*kgtoGg,IF('Net zero activities &amp; levers'!$C$14="On",Constants!$H64*'Net zero Activity data'!AW6*Constants!$H82*FracLEACHMM*MMLeachEF*NtoN2O*kgtoGg,"ERROR"))</f>
        <v>2.9757197216414146E-2</v>
      </c>
      <c r="AE1202" s="94">
        <f>IF('Net zero activities &amp; levers'!$C$14="Off",Constants!$H64*'Activity data'!AX6*Constants!$H82*FracLEACHMM*MMLeachEF*NtoN2O*kgtoGg,IF('Net zero activities &amp; levers'!$C$14="On",Constants!$H64*'Net zero Activity data'!AX6*Constants!$H82*FracLEACHMM*MMLeachEF*NtoN2O*kgtoGg,"ERROR"))</f>
        <v>3.0088564346410447E-2</v>
      </c>
      <c r="AF1202" s="94">
        <f>IF('Net zero activities &amp; levers'!$C$14="Off",Constants!$H64*'Activity data'!AY6*Constants!$H82*FracLEACHMM*MMLeachEF*NtoN2O*kgtoGg,IF('Net zero activities &amp; levers'!$C$14="On",Constants!$H64*'Net zero Activity data'!AY6*Constants!$H82*FracLEACHMM*MMLeachEF*NtoN2O*kgtoGg,"ERROR"))</f>
        <v>3.043866416624335E-2</v>
      </c>
      <c r="AG1202" s="94">
        <f>IF('Net zero activities &amp; levers'!$C$14="Off",Constants!$H64*'Activity data'!AZ6*Constants!$H82*FracLEACHMM*MMLeachEF*NtoN2O*kgtoGg,IF('Net zero activities &amp; levers'!$C$14="On",Constants!$H64*'Net zero Activity data'!AZ6*Constants!$H82*FracLEACHMM*MMLeachEF*NtoN2O*kgtoGg,"ERROR"))</f>
        <v>3.0839463266398224E-2</v>
      </c>
      <c r="AH1202" s="94">
        <f>IF('Net zero activities &amp; levers'!$C$14="Off",Constants!$H64*'Activity data'!BA6*Constants!$H82*FracLEACHMM*MMLeachEF*NtoN2O*kgtoGg,IF('Net zero activities &amp; levers'!$C$14="On",Constants!$H64*'Net zero Activity data'!BA6*Constants!$H82*FracLEACHMM*MMLeachEF*NtoN2O*kgtoGg,"ERROR"))</f>
        <v>3.1219954303632176E-2</v>
      </c>
      <c r="AI1202" s="94">
        <f>IF('Net zero activities &amp; levers'!$C$14="Off",Constants!$H64*'Activity data'!BB6*Constants!$H82*FracLEACHMM*MMLeachEF*NtoN2O*kgtoGg,IF('Net zero activities &amp; levers'!$C$14="On",Constants!$H64*'Net zero Activity data'!BB6*Constants!$H82*FracLEACHMM*MMLeachEF*NtoN2O*kgtoGg,"ERROR"))</f>
        <v>3.1615401216166836E-2</v>
      </c>
      <c r="AJ1202" s="94">
        <f>IF('Net zero activities &amp; levers'!$C$14="Off",Constants!$H64*'Activity data'!BC6*Constants!$H82*FracLEACHMM*MMLeachEF*NtoN2O*kgtoGg,IF('Net zero activities &amp; levers'!$C$14="On",Constants!$H64*'Net zero Activity data'!BC6*Constants!$H82*FracLEACHMM*MMLeachEF*NtoN2O*kgtoGg,"ERROR"))</f>
        <v>3.2049069001769154E-2</v>
      </c>
      <c r="AK1202" s="94">
        <f>IF('Net zero activities &amp; levers'!$C$14="Off",Constants!$H64*'Activity data'!BD6*Constants!$H82*FracLEACHMM*MMLeachEF*NtoN2O*kgtoGg,IF('Net zero activities &amp; levers'!$C$14="On",Constants!$H64*'Net zero Activity data'!BD6*Constants!$H82*FracLEACHMM*MMLeachEF*NtoN2O*kgtoGg,"ERROR"))</f>
        <v>3.2455623431911669E-2</v>
      </c>
      <c r="AL1202" s="94">
        <f>IF('Net zero activities &amp; levers'!$C$14="Off",Constants!$H64*'Activity data'!BE6*Constants!$H82*FracLEACHMM*MMLeachEF*NtoN2O*kgtoGg,IF('Net zero activities &amp; levers'!$C$14="On",Constants!$H64*'Net zero Activity data'!BE6*Constants!$H82*FracLEACHMM*MMLeachEF*NtoN2O*kgtoGg,"ERROR"))</f>
        <v>3.2867623664610934E-2</v>
      </c>
      <c r="AM1202" s="94">
        <f>IF('Net zero activities &amp; levers'!$C$14="Off",Constants!$H64*'Activity data'!BF6*Constants!$H82*FracLEACHMM*MMLeachEF*NtoN2O*kgtoGg,IF('Net zero activities &amp; levers'!$C$14="On",Constants!$H64*'Net zero Activity data'!BF6*Constants!$H82*FracLEACHMM*MMLeachEF*NtoN2O*kgtoGg,"ERROR"))</f>
        <v>3.328619541232123E-2</v>
      </c>
      <c r="AN1202" s="94">
        <f>IF('Net zero activities &amp; levers'!$C$14="Off",Constants!$H64*'Activity data'!BG6*Constants!$H82*FracLEACHMM*MMLeachEF*NtoN2O*kgtoGg,IF('Net zero activities &amp; levers'!$C$14="On",Constants!$H64*'Net zero Activity data'!BG6*Constants!$H82*FracLEACHMM*MMLeachEF*NtoN2O*kgtoGg,"ERROR"))</f>
        <v>3.3718174139924888E-2</v>
      </c>
      <c r="AO1202" s="94">
        <f>IF('Net zero activities &amp; levers'!$C$14="Off",Constants!$H64*'Activity data'!BH6*Constants!$H82*FracLEACHMM*MMLeachEF*NtoN2O*kgtoGg,IF('Net zero activities &amp; levers'!$C$14="On",Constants!$H64*'Net zero Activity data'!BH6*Constants!$H82*FracLEACHMM*MMLeachEF*NtoN2O*kgtoGg,"ERROR"))</f>
        <v>3.413081544457755E-2</v>
      </c>
      <c r="AP1202" s="94">
        <f>IF('Net zero activities &amp; levers'!$C$14="Off",Constants!$H64*'Activity data'!BI6*Constants!$H82*FracLEACHMM*MMLeachEF*NtoN2O*kgtoGg,IF('Net zero activities &amp; levers'!$C$14="On",Constants!$H64*'Net zero Activity data'!BI6*Constants!$H82*FracLEACHMM*MMLeachEF*NtoN2O*kgtoGg,"ERROR"))</f>
        <v>3.4557838619191851E-2</v>
      </c>
      <c r="AQ1202" s="94">
        <f>IF('Net zero activities &amp; levers'!$C$14="Off",Constants!$H64*'Activity data'!BJ6*Constants!$H82*FracLEACHMM*MMLeachEF*NtoN2O*kgtoGg,IF('Net zero activities &amp; levers'!$C$14="On",Constants!$H64*'Net zero Activity data'!BJ6*Constants!$H82*FracLEACHMM*MMLeachEF*NtoN2O*kgtoGg,"ERROR"))</f>
        <v>3.5001007956866455E-2</v>
      </c>
      <c r="AR1202" s="94">
        <f>IF('Net zero activities &amp; levers'!$C$14="Off",Constants!$H64*'Activity data'!BK6*Constants!$H82*FracLEACHMM*MMLeachEF*NtoN2O*kgtoGg,IF('Net zero activities &amp; levers'!$C$14="On",Constants!$H64*'Net zero Activity data'!BK6*Constants!$H82*FracLEACHMM*MMLeachEF*NtoN2O*kgtoGg,"ERROR"))</f>
        <v>3.5462172590968823E-2</v>
      </c>
      <c r="AS1202" s="94">
        <f>IF('Net zero activities &amp; levers'!$C$14="Off",Constants!$H64*'Activity data'!BL6*Constants!$H82*FracLEACHMM*MMLeachEF*NtoN2O*kgtoGg,IF('Net zero activities &amp; levers'!$C$14="On",Constants!$H64*'Net zero Activity data'!BL6*Constants!$H82*FracLEACHMM*MMLeachEF*NtoN2O*kgtoGg,"ERROR"))</f>
        <v>3.5914538183483391E-2</v>
      </c>
      <c r="AT1202" s="94">
        <f>IF('Net zero activities &amp; levers'!$C$14="Off",Constants!$H64*'Activity data'!BM6*Constants!$H82*FracLEACHMM*MMLeachEF*NtoN2O*kgtoGg,IF('Net zero activities &amp; levers'!$C$14="On",Constants!$H64*'Net zero Activity data'!BM6*Constants!$H82*FracLEACHMM*MMLeachEF*NtoN2O*kgtoGg,"ERROR"))</f>
        <v>3.5971160775740779E-2</v>
      </c>
      <c r="AU1202" s="94">
        <f>IF('Net zero activities &amp; levers'!$C$14="Off",Constants!$H64*'Activity data'!BN6*Constants!$H82*FracLEACHMM*MMLeachEF*NtoN2O*kgtoGg,IF('Net zero activities &amp; levers'!$C$14="On",Constants!$H64*'Net zero Activity data'!BN6*Constants!$H82*FracLEACHMM*MMLeachEF*NtoN2O*kgtoGg,"ERROR"))</f>
        <v>3.5968150244389881E-2</v>
      </c>
      <c r="AV1202" s="94">
        <f>IF('Net zero activities &amp; levers'!$C$14="Off",Constants!$H64*'Activity data'!BO6*Constants!$H82*FracLEACHMM*MMLeachEF*NtoN2O*kgtoGg,IF('Net zero activities &amp; levers'!$C$14="On",Constants!$H64*'Net zero Activity data'!BO6*Constants!$H82*FracLEACHMM*MMLeachEF*NtoN2O*kgtoGg,"ERROR"))</f>
        <v>3.5984508804778513E-2</v>
      </c>
      <c r="AW1202" s="94">
        <f>IF('Net zero activities &amp; levers'!$C$14="Off",Constants!$H64*'Activity data'!BP6*Constants!$H82*FracLEACHMM*MMLeachEF*NtoN2O*kgtoGg,IF('Net zero activities &amp; levers'!$C$14="On",Constants!$H64*'Net zero Activity data'!BP6*Constants!$H82*FracLEACHMM*MMLeachEF*NtoN2O*kgtoGg,"ERROR"))</f>
        <v>3.5983671804396468E-2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1.4588658828711908E-3</v>
      </c>
      <c r="T1203" s="94">
        <f>IF('Net zero activities &amp; levers'!$C$14="Off",Constants!$H65*'Activity data'!AM7*Constants!$H83*FracLEACHMM*MMLeachEF*NtoN2O*kgtoGg,IF('Net zero activities &amp; levers'!$C$14="On",Constants!$H65*'Net zero Activity data'!AM7*Constants!$H83*FracLEACHMM*MMLeachEF*NtoN2O*kgtoGg,"ERROR"))</f>
        <v>1.474385219991721E-3</v>
      </c>
      <c r="U1203" s="94">
        <f>IF('Net zero activities &amp; levers'!$C$14="Off",Constants!$H65*'Activity data'!AN7*Constants!$H83*FracLEACHMM*MMLeachEF*NtoN2O*kgtoGg,IF('Net zero activities &amp; levers'!$C$14="On",Constants!$H65*'Net zero Activity data'!AN7*Constants!$H83*FracLEACHMM*MMLeachEF*NtoN2O*kgtoGg,"ERROR"))</f>
        <v>1.4844049403101693E-3</v>
      </c>
      <c r="V1203" s="94">
        <f>IF('Net zero activities &amp; levers'!$C$14="Off",Constants!$H65*'Activity data'!AO7*Constants!$H83*FracLEACHMM*MMLeachEF*NtoN2O*kgtoGg,IF('Net zero activities &amp; levers'!$C$14="On",Constants!$H65*'Net zero Activity data'!AO7*Constants!$H83*FracLEACHMM*MMLeachEF*NtoN2O*kgtoGg,"ERROR"))</f>
        <v>1.4931808763486171E-3</v>
      </c>
      <c r="W1203" s="94">
        <f>IF('Net zero activities &amp; levers'!$C$14="Off",Constants!$H65*'Activity data'!AP7*Constants!$H83*FracLEACHMM*MMLeachEF*NtoN2O*kgtoGg,IF('Net zero activities &amp; levers'!$C$14="On",Constants!$H65*'Net zero Activity data'!AP7*Constants!$H83*FracLEACHMM*MMLeachEF*NtoN2O*kgtoGg,"ERROR"))</f>
        <v>1.5034079730983085E-3</v>
      </c>
      <c r="X1203" s="94">
        <f>IF('Net zero activities &amp; levers'!$C$14="Off",Constants!$H65*'Activity data'!AQ7*Constants!$H83*FracLEACHMM*MMLeachEF*NtoN2O*kgtoGg,IF('Net zero activities &amp; levers'!$C$14="On",Constants!$H65*'Net zero Activity data'!AQ7*Constants!$H83*FracLEACHMM*MMLeachEF*NtoN2O*kgtoGg,"ERROR"))</f>
        <v>1.5154273024625894E-3</v>
      </c>
      <c r="Y1203" s="94">
        <f>IF('Net zero activities &amp; levers'!$C$14="Off",Constants!$H65*'Activity data'!AR7*Constants!$H83*FracLEACHMM*MMLeachEF*NtoN2O*kgtoGg,IF('Net zero activities &amp; levers'!$C$14="On",Constants!$H65*'Net zero Activity data'!AR7*Constants!$H83*FracLEACHMM*MMLeachEF*NtoN2O*kgtoGg,"ERROR"))</f>
        <v>1.527432692839616E-3</v>
      </c>
      <c r="Z1203" s="94">
        <f>IF('Net zero activities &amp; levers'!$C$14="Off",Constants!$H65*'Activity data'!AS7*Constants!$H83*FracLEACHMM*MMLeachEF*NtoN2O*kgtoGg,IF('Net zero activities &amp; levers'!$C$14="On",Constants!$H65*'Net zero Activity data'!AS7*Constants!$H83*FracLEACHMM*MMLeachEF*NtoN2O*kgtoGg,"ERROR"))</f>
        <v>1.5407484223075565E-3</v>
      </c>
      <c r="AA1203" s="94">
        <f>IF('Net zero activities &amp; levers'!$C$14="Off",Constants!$H65*'Activity data'!AT7*Constants!$H83*FracLEACHMM*MMLeachEF*NtoN2O*kgtoGg,IF('Net zero activities &amp; levers'!$C$14="On",Constants!$H65*'Net zero Activity data'!AT7*Constants!$H83*FracLEACHMM*MMLeachEF*NtoN2O*kgtoGg,"ERROR"))</f>
        <v>1.5540311078825044E-3</v>
      </c>
      <c r="AB1203" s="94">
        <f>IF('Net zero activities &amp; levers'!$C$14="Off",Constants!$H65*'Activity data'!AU7*Constants!$H83*FracLEACHMM*MMLeachEF*NtoN2O*kgtoGg,IF('Net zero activities &amp; levers'!$C$14="On",Constants!$H65*'Net zero Activity data'!AU7*Constants!$H83*FracLEACHMM*MMLeachEF*NtoN2O*kgtoGg,"ERROR"))</f>
        <v>1.5685476852052363E-3</v>
      </c>
      <c r="AC1203" s="94">
        <f>IF('Net zero activities &amp; levers'!$C$14="Off",Constants!$H65*'Activity data'!AV7*Constants!$H83*FracLEACHMM*MMLeachEF*NtoN2O*kgtoGg,IF('Net zero activities &amp; levers'!$C$14="On",Constants!$H65*'Net zero Activity data'!AV7*Constants!$H83*FracLEACHMM*MMLeachEF*NtoN2O*kgtoGg,"ERROR"))</f>
        <v>1.5831427859100025E-3</v>
      </c>
      <c r="AD1203" s="94">
        <f>IF('Net zero activities &amp; levers'!$C$14="Off",Constants!$H65*'Activity data'!AW7*Constants!$H83*FracLEACHMM*MMLeachEF*NtoN2O*kgtoGg,IF('Net zero activities &amp; levers'!$C$14="On",Constants!$H65*'Net zero Activity data'!AW7*Constants!$H83*FracLEACHMM*MMLeachEF*NtoN2O*kgtoGg,"ERROR"))</f>
        <v>1.5998569662420677E-3</v>
      </c>
      <c r="AE1203" s="94">
        <f>IF('Net zero activities &amp; levers'!$C$14="Off",Constants!$H65*'Activity data'!AX7*Constants!$H83*FracLEACHMM*MMLeachEF*NtoN2O*kgtoGg,IF('Net zero activities &amp; levers'!$C$14="On",Constants!$H65*'Net zero Activity data'!AX7*Constants!$H83*FracLEACHMM*MMLeachEF*NtoN2O*kgtoGg,"ERROR"))</f>
        <v>1.6176724885660523E-3</v>
      </c>
      <c r="AF1203" s="94">
        <f>IF('Net zero activities &amp; levers'!$C$14="Off",Constants!$H65*'Activity data'!AY7*Constants!$H83*FracLEACHMM*MMLeachEF*NtoN2O*kgtoGg,IF('Net zero activities &amp; levers'!$C$14="On",Constants!$H65*'Net zero Activity data'!AY7*Constants!$H83*FracLEACHMM*MMLeachEF*NtoN2O*kgtoGg,"ERROR"))</f>
        <v>1.6364951495702546E-3</v>
      </c>
      <c r="AG1203" s="94">
        <f>IF('Net zero activities &amp; levers'!$C$14="Off",Constants!$H65*'Activity data'!AZ7*Constants!$H83*FracLEACHMM*MMLeachEF*NtoN2O*kgtoGg,IF('Net zero activities &amp; levers'!$C$14="On",Constants!$H65*'Net zero Activity data'!AZ7*Constants!$H83*FracLEACHMM*MMLeachEF*NtoN2O*kgtoGg,"ERROR"))</f>
        <v>1.6580435913735245E-3</v>
      </c>
      <c r="AH1203" s="94">
        <f>IF('Net zero activities &amp; levers'!$C$14="Off",Constants!$H65*'Activity data'!BA7*Constants!$H83*FracLEACHMM*MMLeachEF*NtoN2O*kgtoGg,IF('Net zero activities &amp; levers'!$C$14="On",Constants!$H65*'Net zero Activity data'!BA7*Constants!$H83*FracLEACHMM*MMLeachEF*NtoN2O*kgtoGg,"ERROR"))</f>
        <v>1.6785001966137395E-3</v>
      </c>
      <c r="AI1203" s="94">
        <f>IF('Net zero activities &amp; levers'!$C$14="Off",Constants!$H65*'Activity data'!BB7*Constants!$H83*FracLEACHMM*MMLeachEF*NtoN2O*kgtoGg,IF('Net zero activities &amp; levers'!$C$14="On",Constants!$H65*'Net zero Activity data'!BB7*Constants!$H83*FracLEACHMM*MMLeachEF*NtoN2O*kgtoGg,"ERROR"))</f>
        <v>1.6997608850178379E-3</v>
      </c>
      <c r="AJ1203" s="94">
        <f>IF('Net zero activities &amp; levers'!$C$14="Off",Constants!$H65*'Activity data'!BC7*Constants!$H83*FracLEACHMM*MMLeachEF*NtoN2O*kgtoGg,IF('Net zero activities &amp; levers'!$C$14="On",Constants!$H65*'Net zero Activity data'!BC7*Constants!$H83*FracLEACHMM*MMLeachEF*NtoN2O*kgtoGg,"ERROR"))</f>
        <v>1.7230764689011194E-3</v>
      </c>
      <c r="AK1203" s="94">
        <f>IF('Net zero activities &amp; levers'!$C$14="Off",Constants!$H65*'Activity data'!BD7*Constants!$H83*FracLEACHMM*MMLeachEF*NtoN2O*kgtoGg,IF('Net zero activities &amp; levers'!$C$14="On",Constants!$H65*'Net zero Activity data'!BD7*Constants!$H83*FracLEACHMM*MMLeachEF*NtoN2O*kgtoGg,"ERROR"))</f>
        <v>1.7449343385280776E-3</v>
      </c>
      <c r="AL1203" s="94">
        <f>IF('Net zero activities &amp; levers'!$C$14="Off",Constants!$H65*'Activity data'!BE7*Constants!$H83*FracLEACHMM*MMLeachEF*NtoN2O*kgtoGg,IF('Net zero activities &amp; levers'!$C$14="On",Constants!$H65*'Net zero Activity data'!BE7*Constants!$H83*FracLEACHMM*MMLeachEF*NtoN2O*kgtoGg,"ERROR"))</f>
        <v>1.7670849946393897E-3</v>
      </c>
      <c r="AM1203" s="94">
        <f>IF('Net zero activities &amp; levers'!$C$14="Off",Constants!$H65*'Activity data'!BF7*Constants!$H83*FracLEACHMM*MMLeachEF*NtoN2O*kgtoGg,IF('Net zero activities &amp; levers'!$C$14="On",Constants!$H65*'Net zero Activity data'!BF7*Constants!$H83*FracLEACHMM*MMLeachEF*NtoN2O*kgtoGg,"ERROR"))</f>
        <v>1.7895889596995487E-3</v>
      </c>
      <c r="AN1203" s="94">
        <f>IF('Net zero activities &amp; levers'!$C$14="Off",Constants!$H65*'Activity data'!BG7*Constants!$H83*FracLEACHMM*MMLeachEF*NtoN2O*kgtoGg,IF('Net zero activities &amp; levers'!$C$14="On",Constants!$H65*'Net zero Activity data'!BG7*Constants!$H83*FracLEACHMM*MMLeachEF*NtoN2O*kgtoGg,"ERROR"))</f>
        <v>1.8128137335785841E-3</v>
      </c>
      <c r="AO1203" s="94">
        <f>IF('Net zero activities &amp; levers'!$C$14="Off",Constants!$H65*'Activity data'!BH7*Constants!$H83*FracLEACHMM*MMLeachEF*NtoN2O*kgtoGg,IF('Net zero activities &amp; levers'!$C$14="On",Constants!$H65*'Net zero Activity data'!BH7*Constants!$H83*FracLEACHMM*MMLeachEF*NtoN2O*kgtoGg,"ERROR"))</f>
        <v>1.8349988560888326E-3</v>
      </c>
      <c r="AP1203" s="94">
        <f>IF('Net zero activities &amp; levers'!$C$14="Off",Constants!$H65*'Activity data'!BI7*Constants!$H83*FracLEACHMM*MMLeachEF*NtoN2O*kgtoGg,IF('Net zero activities &amp; levers'!$C$14="On",Constants!$H65*'Net zero Activity data'!BI7*Constants!$H83*FracLEACHMM*MMLeachEF*NtoN2O*kgtoGg,"ERROR"))</f>
        <v>1.857957201113231E-3</v>
      </c>
      <c r="AQ1203" s="94">
        <f>IF('Net zero activities &amp; levers'!$C$14="Off",Constants!$H65*'Activity data'!BJ7*Constants!$H83*FracLEACHMM*MMLeachEF*NtoN2O*kgtoGg,IF('Net zero activities &amp; levers'!$C$14="On",Constants!$H65*'Net zero Activity data'!BJ7*Constants!$H83*FracLEACHMM*MMLeachEF*NtoN2O*kgtoGg,"ERROR"))</f>
        <v>1.8817836235732238E-3</v>
      </c>
      <c r="AR1203" s="94">
        <f>IF('Net zero activities &amp; levers'!$C$14="Off",Constants!$H65*'Activity data'!BK7*Constants!$H83*FracLEACHMM*MMLeachEF*NtoN2O*kgtoGg,IF('Net zero activities &amp; levers'!$C$14="On",Constants!$H65*'Net zero Activity data'!BK7*Constants!$H83*FracLEACHMM*MMLeachEF*NtoN2O*kgtoGg,"ERROR"))</f>
        <v>1.9065775397168506E-3</v>
      </c>
      <c r="AS1203" s="94">
        <f>IF('Net zero activities &amp; levers'!$C$14="Off",Constants!$H65*'Activity data'!BL7*Constants!$H83*FracLEACHMM*MMLeachEF*NtoN2O*kgtoGg,IF('Net zero activities &amp; levers'!$C$14="On",Constants!$H65*'Net zero Activity data'!BL7*Constants!$H83*FracLEACHMM*MMLeachEF*NtoN2O*kgtoGg,"ERROR"))</f>
        <v>1.9308983868453378E-3</v>
      </c>
      <c r="AT1203" s="94">
        <f>IF('Net zero activities &amp; levers'!$C$14="Off",Constants!$H65*'Activity data'!BM7*Constants!$H83*FracLEACHMM*MMLeachEF*NtoN2O*kgtoGg,IF('Net zero activities &amp; levers'!$C$14="On",Constants!$H65*'Net zero Activity data'!BM7*Constants!$H83*FracLEACHMM*MMLeachEF*NtoN2O*kgtoGg,"ERROR"))</f>
        <v>1.9339426267988137E-3</v>
      </c>
      <c r="AU1203" s="94">
        <f>IF('Net zero activities &amp; levers'!$C$14="Off",Constants!$H65*'Activity data'!BN7*Constants!$H83*FracLEACHMM*MMLeachEF*NtoN2O*kgtoGg,IF('Net zero activities &amp; levers'!$C$14="On",Constants!$H65*'Net zero Activity data'!BN7*Constants!$H83*FracLEACHMM*MMLeachEF*NtoN2O*kgtoGg,"ERROR"))</f>
        <v>1.9337807695002651E-3</v>
      </c>
      <c r="AV1203" s="94">
        <f>IF('Net zero activities &amp; levers'!$C$14="Off",Constants!$H65*'Activity data'!BO7*Constants!$H83*FracLEACHMM*MMLeachEF*NtoN2O*kgtoGg,IF('Net zero activities &amp; levers'!$C$14="On",Constants!$H65*'Net zero Activity data'!BO7*Constants!$H83*FracLEACHMM*MMLeachEF*NtoN2O*kgtoGg,"ERROR"))</f>
        <v>1.9346602662016887E-3</v>
      </c>
      <c r="AW1203" s="94">
        <f>IF('Net zero activities &amp; levers'!$C$14="Off",Constants!$H65*'Activity data'!BP7*Constants!$H83*FracLEACHMM*MMLeachEF*NtoN2O*kgtoGg,IF('Net zero activities &amp; levers'!$C$14="On",Constants!$H65*'Net zero Activity data'!BP7*Constants!$H83*FracLEACHMM*MMLeachEF*NtoN2O*kgtoGg,"ERROR"))</f>
        <v>1.9346152659658724E-3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2.4326146272486006E-2</v>
      </c>
      <c r="T1204" s="94">
        <f>IF('Net zero activities &amp; levers'!$C$14="Off",Constants!$H66*'Activity data'!AM8*Constants!$H84*FracLEACHMM*MMLeachEF*NtoN2O*kgtoGg,IF('Net zero activities &amp; levers'!$C$14="On",Constants!$H66*'Net zero Activity data'!AM8*Constants!$H84*FracLEACHMM*MMLeachEF*NtoN2O*kgtoGg,"ERROR"))</f>
        <v>2.4719682511105276E-2</v>
      </c>
      <c r="U1204" s="94">
        <f>IF('Net zero activities &amp; levers'!$C$14="Off",Constants!$H66*'Activity data'!AN8*Constants!$H84*FracLEACHMM*MMLeachEF*NtoN2O*kgtoGg,IF('Net zero activities &amp; levers'!$C$14="On",Constants!$H66*'Net zero Activity data'!AN8*Constants!$H84*FracLEACHMM*MMLeachEF*NtoN2O*kgtoGg,"ERROR"))</f>
        <v>2.4804888552705066E-2</v>
      </c>
      <c r="V1204" s="94">
        <f>IF('Net zero activities &amp; levers'!$C$14="Off",Constants!$H66*'Activity data'!AO8*Constants!$H84*FracLEACHMM*MMLeachEF*NtoN2O*kgtoGg,IF('Net zero activities &amp; levers'!$C$14="On",Constants!$H66*'Net zero Activity data'!AO8*Constants!$H84*FracLEACHMM*MMLeachEF*NtoN2O*kgtoGg,"ERROR"))</f>
        <v>2.4810305314720789E-2</v>
      </c>
      <c r="W1204" s="94">
        <f>IF('Net zero activities &amp; levers'!$C$14="Off",Constants!$H66*'Activity data'!AP8*Constants!$H84*FracLEACHMM*MMLeachEF*NtoN2O*kgtoGg,IF('Net zero activities &amp; levers'!$C$14="On",Constants!$H66*'Net zero Activity data'!AP8*Constants!$H84*FracLEACHMM*MMLeachEF*NtoN2O*kgtoGg,"ERROR"))</f>
        <v>2.4873614574617241E-2</v>
      </c>
      <c r="X1204" s="94">
        <f>IF('Net zero activities &amp; levers'!$C$14="Off",Constants!$H66*'Activity data'!AQ8*Constants!$H84*FracLEACHMM*MMLeachEF*NtoN2O*kgtoGg,IF('Net zero activities &amp; levers'!$C$14="On",Constants!$H66*'Net zero Activity data'!AQ8*Constants!$H84*FracLEACHMM*MMLeachEF*NtoN2O*kgtoGg,"ERROR"))</f>
        <v>2.5009250351463286E-2</v>
      </c>
      <c r="Y1204" s="94">
        <f>IF('Net zero activities &amp; levers'!$C$14="Off",Constants!$H66*'Activity data'!AR8*Constants!$H84*FracLEACHMM*MMLeachEF*NtoN2O*kgtoGg,IF('Net zero activities &amp; levers'!$C$14="On",Constants!$H66*'Net zero Activity data'!AR8*Constants!$H84*FracLEACHMM*MMLeachEF*NtoN2O*kgtoGg,"ERROR"))</f>
        <v>2.5175807053254621E-2</v>
      </c>
      <c r="Z1204" s="94">
        <f>IF('Net zero activities &amp; levers'!$C$14="Off",Constants!$H66*'Activity data'!AS8*Constants!$H84*FracLEACHMM*MMLeachEF*NtoN2O*kgtoGg,IF('Net zero activities &amp; levers'!$C$14="On",Constants!$H66*'Net zero Activity data'!AS8*Constants!$H84*FracLEACHMM*MMLeachEF*NtoN2O*kgtoGg,"ERROR"))</f>
        <v>2.5387615978890679E-2</v>
      </c>
      <c r="AA1204" s="94">
        <f>IF('Net zero activities &amp; levers'!$C$14="Off",Constants!$H66*'Activity data'!AT8*Constants!$H84*FracLEACHMM*MMLeachEF*NtoN2O*kgtoGg,IF('Net zero activities &amp; levers'!$C$14="On",Constants!$H66*'Net zero Activity data'!AT8*Constants!$H84*FracLEACHMM*MMLeachEF*NtoN2O*kgtoGg,"ERROR"))</f>
        <v>2.5579924638639819E-2</v>
      </c>
      <c r="AB1204" s="94">
        <f>IF('Net zero activities &amp; levers'!$C$14="Off",Constants!$H66*'Activity data'!AU8*Constants!$H84*FracLEACHMM*MMLeachEF*NtoN2O*kgtoGg,IF('Net zero activities &amp; levers'!$C$14="On",Constants!$H66*'Net zero Activity data'!AU8*Constants!$H84*FracLEACHMM*MMLeachEF*NtoN2O*kgtoGg,"ERROR"))</f>
        <v>2.5812044491660791E-2</v>
      </c>
      <c r="AC1204" s="94">
        <f>IF('Net zero activities &amp; levers'!$C$14="Off",Constants!$H66*'Activity data'!AV8*Constants!$H84*FracLEACHMM*MMLeachEF*NtoN2O*kgtoGg,IF('Net zero activities &amp; levers'!$C$14="On",Constants!$H66*'Net zero Activity data'!AV8*Constants!$H84*FracLEACHMM*MMLeachEF*NtoN2O*kgtoGg,"ERROR"))</f>
        <v>2.6029729543249839E-2</v>
      </c>
      <c r="AD1204" s="94">
        <f>IF('Net zero activities &amp; levers'!$C$14="Off",Constants!$H66*'Activity data'!AW8*Constants!$H84*FracLEACHMM*MMLeachEF*NtoN2O*kgtoGg,IF('Net zero activities &amp; levers'!$C$14="On",Constants!$H66*'Net zero Activity data'!AW8*Constants!$H84*FracLEACHMM*MMLeachEF*NtoN2O*kgtoGg,"ERROR"))</f>
        <v>2.6139909768395555E-2</v>
      </c>
      <c r="AE1204" s="94">
        <f>IF('Net zero activities &amp; levers'!$C$14="Off",Constants!$H66*'Activity data'!AX8*Constants!$H84*FracLEACHMM*MMLeachEF*NtoN2O*kgtoGg,IF('Net zero activities &amp; levers'!$C$14="On",Constants!$H66*'Net zero Activity data'!AX8*Constants!$H84*FracLEACHMM*MMLeachEF*NtoN2O*kgtoGg,"ERROR"))</f>
        <v>2.6268696019659202E-2</v>
      </c>
      <c r="AF1204" s="94">
        <f>IF('Net zero activities &amp; levers'!$C$14="Off",Constants!$H66*'Activity data'!AY8*Constants!$H84*FracLEACHMM*MMLeachEF*NtoN2O*kgtoGg,IF('Net zero activities &amp; levers'!$C$14="On",Constants!$H66*'Net zero Activity data'!AY8*Constants!$H84*FracLEACHMM*MMLeachEF*NtoN2O*kgtoGg,"ERROR"))</f>
        <v>2.6409750967930613E-2</v>
      </c>
      <c r="AG1204" s="94">
        <f>IF('Net zero activities &amp; levers'!$C$14="Off",Constants!$H66*'Activity data'!AZ8*Constants!$H84*FracLEACHMM*MMLeachEF*NtoN2O*kgtoGg,IF('Net zero activities &amp; levers'!$C$14="On",Constants!$H66*'Net zero Activity data'!AZ8*Constants!$H84*FracLEACHMM*MMLeachEF*NtoN2O*kgtoGg,"ERROR"))</f>
        <v>2.6632198128116152E-2</v>
      </c>
      <c r="AH1204" s="94">
        <f>IF('Net zero activities &amp; levers'!$C$14="Off",Constants!$H66*'Activity data'!BA8*Constants!$H84*FracLEACHMM*MMLeachEF*NtoN2O*kgtoGg,IF('Net zero activities &amp; levers'!$C$14="On",Constants!$H66*'Net zero Activity data'!BA8*Constants!$H84*FracLEACHMM*MMLeachEF*NtoN2O*kgtoGg,"ERROR"))</f>
        <v>2.6774655174303719E-2</v>
      </c>
      <c r="AI1204" s="94">
        <f>IF('Net zero activities &amp; levers'!$C$14="Off",Constants!$H66*'Activity data'!BB8*Constants!$H84*FracLEACHMM*MMLeachEF*NtoN2O*kgtoGg,IF('Net zero activities &amp; levers'!$C$14="On",Constants!$H66*'Net zero Activity data'!BB8*Constants!$H84*FracLEACHMM*MMLeachEF*NtoN2O*kgtoGg,"ERROR"))</f>
        <v>2.6946467750578729E-2</v>
      </c>
      <c r="AJ1204" s="94">
        <f>IF('Net zero activities &amp; levers'!$C$14="Off",Constants!$H66*'Activity data'!BC8*Constants!$H84*FracLEACHMM*MMLeachEF*NtoN2O*kgtoGg,IF('Net zero activities &amp; levers'!$C$14="On",Constants!$H66*'Net zero Activity data'!BC8*Constants!$H84*FracLEACHMM*MMLeachEF*NtoN2O*kgtoGg,"ERROR"))</f>
        <v>2.7162807452897782E-2</v>
      </c>
      <c r="AK1204" s="94">
        <f>IF('Net zero activities &amp; levers'!$C$14="Off",Constants!$H66*'Activity data'!BD8*Constants!$H84*FracLEACHMM*MMLeachEF*NtoN2O*kgtoGg,IF('Net zero activities &amp; levers'!$C$14="On",Constants!$H66*'Net zero Activity data'!BD8*Constants!$H84*FracLEACHMM*MMLeachEF*NtoN2O*kgtoGg,"ERROR"))</f>
        <v>2.728681241968306E-2</v>
      </c>
      <c r="AL1204" s="94">
        <f>IF('Net zero activities &amp; levers'!$C$14="Off",Constants!$H66*'Activity data'!BE8*Constants!$H84*FracLEACHMM*MMLeachEF*NtoN2O*kgtoGg,IF('Net zero activities &amp; levers'!$C$14="On",Constants!$H66*'Net zero Activity data'!BE8*Constants!$H84*FracLEACHMM*MMLeachEF*NtoN2O*kgtoGg,"ERROR"))</f>
        <v>2.7387608403651693E-2</v>
      </c>
      <c r="AM1204" s="94">
        <f>IF('Net zero activities &amp; levers'!$C$14="Off",Constants!$H66*'Activity data'!BF8*Constants!$H84*FracLEACHMM*MMLeachEF*NtoN2O*kgtoGg,IF('Net zero activities &amp; levers'!$C$14="On",Constants!$H66*'Net zero Activity data'!BF8*Constants!$H84*FracLEACHMM*MMLeachEF*NtoN2O*kgtoGg,"ERROR"))</f>
        <v>2.7467383696194121E-2</v>
      </c>
      <c r="AN1204" s="94">
        <f>IF('Net zero activities &amp; levers'!$C$14="Off",Constants!$H66*'Activity data'!BG8*Constants!$H84*FracLEACHMM*MMLeachEF*NtoN2O*kgtoGg,IF('Net zero activities &amp; levers'!$C$14="On",Constants!$H66*'Net zero Activity data'!BG8*Constants!$H84*FracLEACHMM*MMLeachEF*NtoN2O*kgtoGg,"ERROR"))</f>
        <v>2.7704390405920095E-2</v>
      </c>
      <c r="AO1204" s="94">
        <f>IF('Net zero activities &amp; levers'!$C$14="Off",Constants!$H66*'Activity data'!BH8*Constants!$H84*FracLEACHMM*MMLeachEF*NtoN2O*kgtoGg,IF('Net zero activities &amp; levers'!$C$14="On",Constants!$H66*'Net zero Activity data'!BH8*Constants!$H84*FracLEACHMM*MMLeachEF*NtoN2O*kgtoGg,"ERROR"))</f>
        <v>2.7877142450777315E-2</v>
      </c>
      <c r="AP1204" s="94">
        <f>IF('Net zero activities &amp; levers'!$C$14="Off",Constants!$H66*'Activity data'!BI8*Constants!$H84*FracLEACHMM*MMLeachEF*NtoN2O*kgtoGg,IF('Net zero activities &amp; levers'!$C$14="On",Constants!$H66*'Net zero Activity data'!BI8*Constants!$H84*FracLEACHMM*MMLeachEF*NtoN2O*kgtoGg,"ERROR"))</f>
        <v>2.8049356420307696E-2</v>
      </c>
      <c r="AQ1204" s="94">
        <f>IF('Net zero activities &amp; levers'!$C$14="Off",Constants!$H66*'Activity data'!BJ8*Constants!$H84*FracLEACHMM*MMLeachEF*NtoN2O*kgtoGg,IF('Net zero activities &amp; levers'!$C$14="On",Constants!$H66*'Net zero Activity data'!BJ8*Constants!$H84*FracLEACHMM*MMLeachEF*NtoN2O*kgtoGg,"ERROR"))</f>
        <v>2.8223113930483747E-2</v>
      </c>
      <c r="AR1204" s="94">
        <f>IF('Net zero activities &amp; levers'!$C$14="Off",Constants!$H66*'Activity data'!BK8*Constants!$H84*FracLEACHMM*MMLeachEF*NtoN2O*kgtoGg,IF('Net zero activities &amp; levers'!$C$14="On",Constants!$H66*'Net zero Activity data'!BK8*Constants!$H84*FracLEACHMM*MMLeachEF*NtoN2O*kgtoGg,"ERROR"))</f>
        <v>2.8400392128102938E-2</v>
      </c>
      <c r="AS1204" s="94">
        <f>IF('Net zero activities &amp; levers'!$C$14="Off",Constants!$H66*'Activity data'!BL8*Constants!$H84*FracLEACHMM*MMLeachEF*NtoN2O*kgtoGg,IF('Net zero activities &amp; levers'!$C$14="On",Constants!$H66*'Net zero Activity data'!BL8*Constants!$H84*FracLEACHMM*MMLeachEF*NtoN2O*kgtoGg,"ERROR"))</f>
        <v>2.8557261075783606E-2</v>
      </c>
      <c r="AT1204" s="94">
        <f>IF('Net zero activities &amp; levers'!$C$14="Off",Constants!$H66*'Activity data'!BM8*Constants!$H84*FracLEACHMM*MMLeachEF*NtoN2O*kgtoGg,IF('Net zero activities &amp; levers'!$C$14="On",Constants!$H66*'Net zero Activity data'!BM8*Constants!$H84*FracLEACHMM*MMLeachEF*NtoN2O*kgtoGg,"ERROR"))</f>
        <v>2.8030707072407922E-2</v>
      </c>
      <c r="AU1204" s="94">
        <f>IF('Net zero activities &amp; levers'!$C$14="Off",Constants!$H66*'Activity data'!BN8*Constants!$H84*FracLEACHMM*MMLeachEF*NtoN2O*kgtoGg,IF('Net zero activities &amp; levers'!$C$14="On",Constants!$H66*'Net zero Activity data'!BN8*Constants!$H84*FracLEACHMM*MMLeachEF*NtoN2O*kgtoGg,"ERROR"))</f>
        <v>2.7408666306928953E-2</v>
      </c>
      <c r="AV1204" s="94">
        <f>IF('Net zero activities &amp; levers'!$C$14="Off",Constants!$H66*'Activity data'!BO8*Constants!$H84*FracLEACHMM*MMLeachEF*NtoN2O*kgtoGg,IF('Net zero activities &amp; levers'!$C$14="On",Constants!$H66*'Net zero Activity data'!BO8*Constants!$H84*FracLEACHMM*MMLeachEF*NtoN2O*kgtoGg,"ERROR"))</f>
        <v>2.6822770311221343E-2</v>
      </c>
      <c r="AW1204" s="94">
        <f>IF('Net zero activities &amp; levers'!$C$14="Off",Constants!$H66*'Activity data'!BP8*Constants!$H84*FracLEACHMM*MMLeachEF*NtoN2O*kgtoGg,IF('Net zero activities &amp; levers'!$C$14="On",Constants!$H66*'Net zero Activity data'!BP8*Constants!$H84*FracLEACHMM*MMLeachEF*NtoN2O*kgtoGg,"ERROR"))</f>
        <v>2.6214324867287923E-2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3.2292189791538868E-2</v>
      </c>
      <c r="T1205" s="94">
        <f>IF('Net zero activities &amp; levers'!$C$14="Off",Constants!$H67*'Activity data'!AM9*Constants!$H85*FracLEACHMM*MMLeachEF*NtoN2O*kgtoGg,IF('Net zero activities &amp; levers'!$C$14="On",Constants!$H67*'Net zero Activity data'!AM9*Constants!$H85*FracLEACHMM*MMLeachEF*NtoN2O*kgtoGg,"ERROR"))</f>
        <v>3.2814596701576867E-2</v>
      </c>
      <c r="U1205" s="94">
        <f>IF('Net zero activities &amp; levers'!$C$14="Off",Constants!$H67*'Activity data'!AN9*Constants!$H85*FracLEACHMM*MMLeachEF*NtoN2O*kgtoGg,IF('Net zero activities &amp; levers'!$C$14="On",Constants!$H67*'Net zero Activity data'!AN9*Constants!$H85*FracLEACHMM*MMLeachEF*NtoN2O*kgtoGg,"ERROR"))</f>
        <v>3.2927705026911488E-2</v>
      </c>
      <c r="V1205" s="94">
        <f>IF('Net zero activities &amp; levers'!$C$14="Off",Constants!$H67*'Activity data'!AO9*Constants!$H85*FracLEACHMM*MMLeachEF*NtoN2O*kgtoGg,IF('Net zero activities &amp; levers'!$C$14="On",Constants!$H67*'Net zero Activity data'!AO9*Constants!$H85*FracLEACHMM*MMLeachEF*NtoN2O*kgtoGg,"ERROR"))</f>
        <v>3.2934895607166517E-2</v>
      </c>
      <c r="W1205" s="94">
        <f>IF('Net zero activities &amp; levers'!$C$14="Off",Constants!$H67*'Activity data'!AP9*Constants!$H85*FracLEACHMM*MMLeachEF*NtoN2O*kgtoGg,IF('Net zero activities &amp; levers'!$C$14="On",Constants!$H67*'Net zero Activity data'!AP9*Constants!$H85*FracLEACHMM*MMLeachEF*NtoN2O*kgtoGg,"ERROR"))</f>
        <v>3.301893664733941E-2</v>
      </c>
      <c r="X1205" s="94">
        <f>IF('Net zero activities &amp; levers'!$C$14="Off",Constants!$H67*'Activity data'!AQ9*Constants!$H85*FracLEACHMM*MMLeachEF*NtoN2O*kgtoGg,IF('Net zero activities &amp; levers'!$C$14="On",Constants!$H67*'Net zero Activity data'!AQ9*Constants!$H85*FracLEACHMM*MMLeachEF*NtoN2O*kgtoGg,"ERROR"))</f>
        <v>3.3198988851226269E-2</v>
      </c>
      <c r="Y1205" s="94">
        <f>IF('Net zero activities &amp; levers'!$C$14="Off",Constants!$H67*'Activity data'!AR9*Constants!$H85*FracLEACHMM*MMLeachEF*NtoN2O*kgtoGg,IF('Net zero activities &amp; levers'!$C$14="On",Constants!$H67*'Net zero Activity data'!AR9*Constants!$H85*FracLEACHMM*MMLeachEF*NtoN2O*kgtoGg,"ERROR"))</f>
        <v>3.3420087605013749E-2</v>
      </c>
      <c r="Z1205" s="94">
        <f>IF('Net zero activities &amp; levers'!$C$14="Off",Constants!$H67*'Activity data'!AS9*Constants!$H85*FracLEACHMM*MMLeachEF*NtoN2O*kgtoGg,IF('Net zero activities &amp; levers'!$C$14="On",Constants!$H67*'Net zero Activity data'!AS9*Constants!$H85*FracLEACHMM*MMLeachEF*NtoN2O*kgtoGg,"ERROR"))</f>
        <v>3.3701257254721798E-2</v>
      </c>
      <c r="AA1205" s="94">
        <f>IF('Net zero activities &amp; levers'!$C$14="Off",Constants!$H67*'Activity data'!AT9*Constants!$H85*FracLEACHMM*MMLeachEF*NtoN2O*kgtoGg,IF('Net zero activities &amp; levers'!$C$14="On",Constants!$H67*'Net zero Activity data'!AT9*Constants!$H85*FracLEACHMM*MMLeachEF*NtoN2O*kgtoGg,"ERROR"))</f>
        <v>3.3956540918217613E-2</v>
      </c>
      <c r="AB1205" s="94">
        <f>IF('Net zero activities &amp; levers'!$C$14="Off",Constants!$H67*'Activity data'!AU9*Constants!$H85*FracLEACHMM*MMLeachEF*NtoN2O*kgtoGg,IF('Net zero activities &amp; levers'!$C$14="On",Constants!$H67*'Net zero Activity data'!AU9*Constants!$H85*FracLEACHMM*MMLeachEF*NtoN2O*kgtoGg,"ERROR"))</f>
        <v>3.4264672681636937E-2</v>
      </c>
      <c r="AC1205" s="94">
        <f>IF('Net zero activities &amp; levers'!$C$14="Off",Constants!$H67*'Activity data'!AV9*Constants!$H85*FracLEACHMM*MMLeachEF*NtoN2O*kgtoGg,IF('Net zero activities &amp; levers'!$C$14="On",Constants!$H67*'Net zero Activity data'!AV9*Constants!$H85*FracLEACHMM*MMLeachEF*NtoN2O*kgtoGg,"ERROR"))</f>
        <v>3.4553642702697993E-2</v>
      </c>
      <c r="AD1205" s="94">
        <f>IF('Net zero activities &amp; levers'!$C$14="Off",Constants!$H67*'Activity data'!AW9*Constants!$H85*FracLEACHMM*MMLeachEF*NtoN2O*kgtoGg,IF('Net zero activities &amp; levers'!$C$14="On",Constants!$H67*'Net zero Activity data'!AW9*Constants!$H85*FracLEACHMM*MMLeachEF*NtoN2O*kgtoGg,"ERROR"))</f>
        <v>3.4699903466808589E-2</v>
      </c>
      <c r="AE1205" s="94">
        <f>IF('Net zero activities &amp; levers'!$C$14="Off",Constants!$H67*'Activity data'!AX9*Constants!$H85*FracLEACHMM*MMLeachEF*NtoN2O*kgtoGg,IF('Net zero activities &amp; levers'!$C$14="On",Constants!$H67*'Net zero Activity data'!AX9*Constants!$H85*FracLEACHMM*MMLeachEF*NtoN2O*kgtoGg,"ERROR"))</f>
        <v>3.4870863142120991E-2</v>
      </c>
      <c r="AF1205" s="94">
        <f>IF('Net zero activities &amp; levers'!$C$14="Off",Constants!$H67*'Activity data'!AY9*Constants!$H85*FracLEACHMM*MMLeachEF*NtoN2O*kgtoGg,IF('Net zero activities &amp; levers'!$C$14="On",Constants!$H67*'Net zero Activity data'!AY9*Constants!$H85*FracLEACHMM*MMLeachEF*NtoN2O*kgtoGg,"ERROR"))</f>
        <v>3.5058109124677959E-2</v>
      </c>
      <c r="AG1205" s="94">
        <f>IF('Net zero activities &amp; levers'!$C$14="Off",Constants!$H67*'Activity data'!AZ9*Constants!$H85*FracLEACHMM*MMLeachEF*NtoN2O*kgtoGg,IF('Net zero activities &amp; levers'!$C$14="On",Constants!$H67*'Net zero Activity data'!AZ9*Constants!$H85*FracLEACHMM*MMLeachEF*NtoN2O*kgtoGg,"ERROR"))</f>
        <v>3.5353400694285303E-2</v>
      </c>
      <c r="AH1205" s="94">
        <f>IF('Net zero activities &amp; levers'!$C$14="Off",Constants!$H67*'Activity data'!BA9*Constants!$H85*FracLEACHMM*MMLeachEF*NtoN2O*kgtoGg,IF('Net zero activities &amp; levers'!$C$14="On",Constants!$H67*'Net zero Activity data'!BA9*Constants!$H85*FracLEACHMM*MMLeachEF*NtoN2O*kgtoGg,"ERROR"))</f>
        <v>3.5542507917480544E-2</v>
      </c>
      <c r="AI1205" s="94">
        <f>IF('Net zero activities &amp; levers'!$C$14="Off",Constants!$H67*'Activity data'!BB9*Constants!$H85*FracLEACHMM*MMLeachEF*NtoN2O*kgtoGg,IF('Net zero activities &amp; levers'!$C$14="On",Constants!$H67*'Net zero Activity data'!BB9*Constants!$H85*FracLEACHMM*MMLeachEF*NtoN2O*kgtoGg,"ERROR"))</f>
        <v>3.5770583678412772E-2</v>
      </c>
      <c r="AJ1205" s="94">
        <f>IF('Net zero activities &amp; levers'!$C$14="Off",Constants!$H67*'Activity data'!BC9*Constants!$H85*FracLEACHMM*MMLeachEF*NtoN2O*kgtoGg,IF('Net zero activities &amp; levers'!$C$14="On",Constants!$H67*'Net zero Activity data'!BC9*Constants!$H85*FracLEACHMM*MMLeachEF*NtoN2O*kgtoGg,"ERROR"))</f>
        <v>3.6057767790868493E-2</v>
      </c>
      <c r="AK1205" s="94">
        <f>IF('Net zero activities &amp; levers'!$C$14="Off",Constants!$H67*'Activity data'!BD9*Constants!$H85*FracLEACHMM*MMLeachEF*NtoN2O*kgtoGg,IF('Net zero activities &amp; levers'!$C$14="On",Constants!$H67*'Net zero Activity data'!BD9*Constants!$H85*FracLEACHMM*MMLeachEF*NtoN2O*kgtoGg,"ERROR"))</f>
        <v>3.6222380462257911E-2</v>
      </c>
      <c r="AL1205" s="94">
        <f>IF('Net zero activities &amp; levers'!$C$14="Off",Constants!$H67*'Activity data'!BE9*Constants!$H85*FracLEACHMM*MMLeachEF*NtoN2O*kgtoGg,IF('Net zero activities &amp; levers'!$C$14="On",Constants!$H67*'Net zero Activity data'!BE9*Constants!$H85*FracLEACHMM*MMLeachEF*NtoN2O*kgtoGg,"ERROR"))</f>
        <v>3.6356183943009879E-2</v>
      </c>
      <c r="AM1205" s="94">
        <f>IF('Net zero activities &amp; levers'!$C$14="Off",Constants!$H67*'Activity data'!BF9*Constants!$H85*FracLEACHMM*MMLeachEF*NtoN2O*kgtoGg,IF('Net zero activities &amp; levers'!$C$14="On",Constants!$H67*'Net zero Activity data'!BF9*Constants!$H85*FracLEACHMM*MMLeachEF*NtoN2O*kgtoGg,"ERROR"))</f>
        <v>3.6462083120734116E-2</v>
      </c>
      <c r="AN1205" s="94">
        <f>IF('Net zero activities &amp; levers'!$C$14="Off",Constants!$H67*'Activity data'!BG9*Constants!$H85*FracLEACHMM*MMLeachEF*NtoN2O*kgtoGg,IF('Net zero activities &amp; levers'!$C$14="On",Constants!$H67*'Net zero Activity data'!BG9*Constants!$H85*FracLEACHMM*MMLeachEF*NtoN2O*kgtoGg,"ERROR"))</f>
        <v>3.6776702031868239E-2</v>
      </c>
      <c r="AO1205" s="94">
        <f>IF('Net zero activities &amp; levers'!$C$14="Off",Constants!$H67*'Activity data'!BH9*Constants!$H85*FracLEACHMM*MMLeachEF*NtoN2O*kgtoGg,IF('Net zero activities &amp; levers'!$C$14="On",Constants!$H67*'Net zero Activity data'!BH9*Constants!$H85*FracLEACHMM*MMLeachEF*NtoN2O*kgtoGg,"ERROR"))</f>
        <v>3.7006024907629914E-2</v>
      </c>
      <c r="AP1205" s="94">
        <f>IF('Net zero activities &amp; levers'!$C$14="Off",Constants!$H67*'Activity data'!BI9*Constants!$H85*FracLEACHMM*MMLeachEF*NtoN2O*kgtoGg,IF('Net zero activities &amp; levers'!$C$14="On",Constants!$H67*'Net zero Activity data'!BI9*Constants!$H85*FracLEACHMM*MMLeachEF*NtoN2O*kgtoGg,"ERROR"))</f>
        <v>3.7234633505413423E-2</v>
      </c>
      <c r="AQ1205" s="94">
        <f>IF('Net zero activities &amp; levers'!$C$14="Off",Constants!$H67*'Activity data'!BJ9*Constants!$H85*FracLEACHMM*MMLeachEF*NtoN2O*kgtoGg,IF('Net zero activities &amp; levers'!$C$14="On",Constants!$H67*'Net zero Activity data'!BJ9*Constants!$H85*FracLEACHMM*MMLeachEF*NtoN2O*kgtoGg,"ERROR"))</f>
        <v>3.7465291104585074E-2</v>
      </c>
      <c r="AR1205" s="94">
        <f>IF('Net zero activities &amp; levers'!$C$14="Off",Constants!$H67*'Activity data'!BK9*Constants!$H85*FracLEACHMM*MMLeachEF*NtoN2O*kgtoGg,IF('Net zero activities &amp; levers'!$C$14="On",Constants!$H67*'Net zero Activity data'!BK9*Constants!$H85*FracLEACHMM*MMLeachEF*NtoN2O*kgtoGg,"ERROR"))</f>
        <v>3.7700622304985519E-2</v>
      </c>
      <c r="AS1205" s="94">
        <f>IF('Net zero activities &amp; levers'!$C$14="Off",Constants!$H67*'Activity data'!BL9*Constants!$H85*FracLEACHMM*MMLeachEF*NtoN2O*kgtoGg,IF('Net zero activities &amp; levers'!$C$14="On",Constants!$H67*'Net zero Activity data'!BL9*Constants!$H85*FracLEACHMM*MMLeachEF*NtoN2O*kgtoGg,"ERROR"))</f>
        <v>3.7908860871594514E-2</v>
      </c>
      <c r="AT1205" s="94">
        <f>IF('Net zero activities &amp; levers'!$C$14="Off",Constants!$H67*'Activity data'!BM9*Constants!$H85*FracLEACHMM*MMLeachEF*NtoN2O*kgtoGg,IF('Net zero activities &amp; levers'!$C$14="On",Constants!$H67*'Net zero Activity data'!BM9*Constants!$H85*FracLEACHMM*MMLeachEF*NtoN2O*kgtoGg,"ERROR"))</f>
        <v>3.7209877085916387E-2</v>
      </c>
      <c r="AU1205" s="94">
        <f>IF('Net zero activities &amp; levers'!$C$14="Off",Constants!$H67*'Activity data'!BN9*Constants!$H85*FracLEACHMM*MMLeachEF*NtoN2O*kgtoGg,IF('Net zero activities &amp; levers'!$C$14="On",Constants!$H67*'Net zero Activity data'!BN9*Constants!$H85*FracLEACHMM*MMLeachEF*NtoN2O*kgtoGg,"ERROR"))</f>
        <v>3.638413764359294E-2</v>
      </c>
      <c r="AV1205" s="94">
        <f>IF('Net zero activities &amp; levers'!$C$14="Off",Constants!$H67*'Activity data'!BO9*Constants!$H85*FracLEACHMM*MMLeachEF*NtoN2O*kgtoGg,IF('Net zero activities &amp; levers'!$C$14="On",Constants!$H67*'Net zero Activity data'!BO9*Constants!$H85*FracLEACHMM*MMLeachEF*NtoN2O*kgtoGg,"ERROR"))</f>
        <v>3.5606379239957436E-2</v>
      </c>
      <c r="AW1205" s="94">
        <f>IF('Net zero activities &amp; levers'!$C$14="Off",Constants!$H67*'Activity data'!BP9*Constants!$H85*FracLEACHMM*MMLeachEF*NtoN2O*kgtoGg,IF('Net zero activities &amp; levers'!$C$14="On",Constants!$H67*'Net zero Activity data'!BP9*Constants!$H85*FracLEACHMM*MMLeachEF*NtoN2O*kgtoGg,"ERROR"))</f>
        <v>3.4798687156994086E-2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4.658322134603534E-2</v>
      </c>
      <c r="T1206" s="94">
        <f>IF('Net zero activities &amp; levers'!$C$14="Off",Constants!$H68*'Activity data'!AM10*Constants!$H86*FracLEACHMM*MMLeachEF*NtoN2O*kgtoGg,IF('Net zero activities &amp; levers'!$C$14="On",Constants!$H68*'Net zero Activity data'!AM10*Constants!$H86*FracLEACHMM*MMLeachEF*NtoN2O*kgtoGg,"ERROR"))</f>
        <v>4.8477292963402488E-2</v>
      </c>
      <c r="U1206" s="94">
        <f>IF('Net zero activities &amp; levers'!$C$14="Off",Constants!$H68*'Activity data'!AN10*Constants!$H86*FracLEACHMM*MMLeachEF*NtoN2O*kgtoGg,IF('Net zero activities &amp; levers'!$C$14="On",Constants!$H68*'Net zero Activity data'!AN10*Constants!$H86*FracLEACHMM*MMLeachEF*NtoN2O*kgtoGg,"ERROR"))</f>
        <v>4.9800269786029985E-2</v>
      </c>
      <c r="V1206" s="94">
        <f>IF('Net zero activities &amp; levers'!$C$14="Off",Constants!$H68*'Activity data'!AO10*Constants!$H86*FracLEACHMM*MMLeachEF*NtoN2O*kgtoGg,IF('Net zero activities &amp; levers'!$C$14="On",Constants!$H68*'Net zero Activity data'!AO10*Constants!$H86*FracLEACHMM*MMLeachEF*NtoN2O*kgtoGg,"ERROR"))</f>
        <v>5.0979706840080755E-2</v>
      </c>
      <c r="W1206" s="94">
        <f>IF('Net zero activities &amp; levers'!$C$14="Off",Constants!$H68*'Activity data'!AP10*Constants!$H86*FracLEACHMM*MMLeachEF*NtoN2O*kgtoGg,IF('Net zero activities &amp; levers'!$C$14="On",Constants!$H68*'Net zero Activity data'!AP10*Constants!$H86*FracLEACHMM*MMLeachEF*NtoN2O*kgtoGg,"ERROR"))</f>
        <v>5.2294708100792106E-2</v>
      </c>
      <c r="X1206" s="94">
        <f>IF('Net zero activities &amp; levers'!$C$14="Off",Constants!$H68*'Activity data'!AQ10*Constants!$H86*FracLEACHMM*MMLeachEF*NtoN2O*kgtoGg,IF('Net zero activities &amp; levers'!$C$14="On",Constants!$H68*'Net zero Activity data'!AQ10*Constants!$H86*FracLEACHMM*MMLeachEF*NtoN2O*kgtoGg,"ERROR"))</f>
        <v>5.3785574634575874E-2</v>
      </c>
      <c r="Y1206" s="94">
        <f>IF('Net zero activities &amp; levers'!$C$14="Off",Constants!$H68*'Activity data'!AR10*Constants!$H86*FracLEACHMM*MMLeachEF*NtoN2O*kgtoGg,IF('Net zero activities &amp; levers'!$C$14="On",Constants!$H68*'Net zero Activity data'!AR10*Constants!$H86*FracLEACHMM*MMLeachEF*NtoN2O*kgtoGg,"ERROR"))</f>
        <v>5.5372796844127228E-2</v>
      </c>
      <c r="Z1206" s="94">
        <f>IF('Net zero activities &amp; levers'!$C$14="Off",Constants!$H68*'Activity data'!AS10*Constants!$H86*FracLEACHMM*MMLeachEF*NtoN2O*kgtoGg,IF('Net zero activities &amp; levers'!$C$14="On",Constants!$H68*'Net zero Activity data'!AS10*Constants!$H86*FracLEACHMM*MMLeachEF*NtoN2O*kgtoGg,"ERROR"))</f>
        <v>5.7094288276551178E-2</v>
      </c>
      <c r="AA1206" s="94">
        <f>IF('Net zero activities &amp; levers'!$C$14="Off",Constants!$H68*'Activity data'!AT10*Constants!$H86*FracLEACHMM*MMLeachEF*NtoN2O*kgtoGg,IF('Net zero activities &amp; levers'!$C$14="On",Constants!$H68*'Net zero Activity data'!AT10*Constants!$H86*FracLEACHMM*MMLeachEF*NtoN2O*kgtoGg,"ERROR"))</f>
        <v>5.8809148924753772E-2</v>
      </c>
      <c r="AB1206" s="94">
        <f>IF('Net zero activities &amp; levers'!$C$14="Off",Constants!$H68*'Activity data'!AU10*Constants!$H86*FracLEACHMM*MMLeachEF*NtoN2O*kgtoGg,IF('Net zero activities &amp; levers'!$C$14="On",Constants!$H68*'Net zero Activity data'!AU10*Constants!$H86*FracLEACHMM*MMLeachEF*NtoN2O*kgtoGg,"ERROR"))</f>
        <v>6.0655049729337523E-2</v>
      </c>
      <c r="AC1206" s="94">
        <f>IF('Net zero activities &amp; levers'!$C$14="Off",Constants!$H68*'Activity data'!AV10*Constants!$H86*FracLEACHMM*MMLeachEF*NtoN2O*kgtoGg,IF('Net zero activities &amp; levers'!$C$14="On",Constants!$H68*'Net zero Activity data'!AV10*Constants!$H86*FracLEACHMM*MMLeachEF*NtoN2O*kgtoGg,"ERROR"))</f>
        <v>6.2509130832859652E-2</v>
      </c>
      <c r="AD1206" s="94">
        <f>IF('Net zero activities &amp; levers'!$C$14="Off",Constants!$H68*'Activity data'!AW10*Constants!$H86*FracLEACHMM*MMLeachEF*NtoN2O*kgtoGg,IF('Net zero activities &amp; levers'!$C$14="On",Constants!$H68*'Net zero Activity data'!AW10*Constants!$H86*FracLEACHMM*MMLeachEF*NtoN2O*kgtoGg,"ERROR"))</f>
        <v>6.4855470026696657E-2</v>
      </c>
      <c r="AE1206" s="94">
        <f>IF('Net zero activities &amp; levers'!$C$14="Off",Constants!$H68*'Activity data'!AX10*Constants!$H86*FracLEACHMM*MMLeachEF*NtoN2O*kgtoGg,IF('Net zero activities &amp; levers'!$C$14="On",Constants!$H68*'Net zero Activity data'!AX10*Constants!$H86*FracLEACHMM*MMLeachEF*NtoN2O*kgtoGg,"ERROR"))</f>
        <v>6.7340523385205991E-2</v>
      </c>
      <c r="AF1206" s="94">
        <f>IF('Net zero activities &amp; levers'!$C$14="Off",Constants!$H68*'Activity data'!AY10*Constants!$H86*FracLEACHMM*MMLeachEF*NtoN2O*kgtoGg,IF('Net zero activities &amp; levers'!$C$14="On",Constants!$H68*'Net zero Activity data'!AY10*Constants!$H86*FracLEACHMM*MMLeachEF*NtoN2O*kgtoGg,"ERROR"))</f>
        <v>6.9957356681567343E-2</v>
      </c>
      <c r="AG1206" s="94">
        <f>IF('Net zero activities &amp; levers'!$C$14="Off",Constants!$H68*'Activity data'!AZ10*Constants!$H86*FracLEACHMM*MMLeachEF*NtoN2O*kgtoGg,IF('Net zero activities &amp; levers'!$C$14="On",Constants!$H68*'Net zero Activity data'!AZ10*Constants!$H86*FracLEACHMM*MMLeachEF*NtoN2O*kgtoGg,"ERROR"))</f>
        <v>7.2904058396860913E-2</v>
      </c>
      <c r="AH1206" s="94">
        <f>IF('Net zero activities &amp; levers'!$C$14="Off",Constants!$H68*'Activity data'!BA10*Constants!$H86*FracLEACHMM*MMLeachEF*NtoN2O*kgtoGg,IF('Net zero activities &amp; levers'!$C$14="On",Constants!$H68*'Net zero Activity data'!BA10*Constants!$H86*FracLEACHMM*MMLeachEF*NtoN2O*kgtoGg,"ERROR"))</f>
        <v>7.5752581985877379E-2</v>
      </c>
      <c r="AI1206" s="94">
        <f>IF('Net zero activities &amp; levers'!$C$14="Off",Constants!$H68*'Activity data'!BB10*Constants!$H86*FracLEACHMM*MMLeachEF*NtoN2O*kgtoGg,IF('Net zero activities &amp; levers'!$C$14="On",Constants!$H68*'Net zero Activity data'!BB10*Constants!$H86*FracLEACHMM*MMLeachEF*NtoN2O*kgtoGg,"ERROR"))</f>
        <v>7.8807265702884891E-2</v>
      </c>
      <c r="AJ1206" s="94">
        <f>IF('Net zero activities &amp; levers'!$C$14="Off",Constants!$H68*'Activity data'!BC10*Constants!$H86*FracLEACHMM*MMLeachEF*NtoN2O*kgtoGg,IF('Net zero activities &amp; levers'!$C$14="On",Constants!$H68*'Net zero Activity data'!BC10*Constants!$H86*FracLEACHMM*MMLeachEF*NtoN2O*kgtoGg,"ERROR"))</f>
        <v>8.2129788996604752E-2</v>
      </c>
      <c r="AK1206" s="94">
        <f>IF('Net zero activities &amp; levers'!$C$14="Off",Constants!$H68*'Activity data'!BD10*Constants!$H86*FracLEACHMM*MMLeachEF*NtoN2O*kgtoGg,IF('Net zero activities &amp; levers'!$C$14="On",Constants!$H68*'Net zero Activity data'!BD10*Constants!$H86*FracLEACHMM*MMLeachEF*NtoN2O*kgtoGg,"ERROR"))</f>
        <v>8.5313963934599987E-2</v>
      </c>
      <c r="AL1206" s="94">
        <f>IF('Net zero activities &amp; levers'!$C$14="Off",Constants!$H68*'Activity data'!BE10*Constants!$H86*FracLEACHMM*MMLeachEF*NtoN2O*kgtoGg,IF('Net zero activities &amp; levers'!$C$14="On",Constants!$H68*'Net zero Activity data'!BE10*Constants!$H86*FracLEACHMM*MMLeachEF*NtoN2O*kgtoGg,"ERROR"))</f>
        <v>8.8562789812527312E-2</v>
      </c>
      <c r="AM1206" s="94">
        <f>IF('Net zero activities &amp; levers'!$C$14="Off",Constants!$H68*'Activity data'!BF10*Constants!$H86*FracLEACHMM*MMLeachEF*NtoN2O*kgtoGg,IF('Net zero activities &amp; levers'!$C$14="On",Constants!$H68*'Net zero Activity data'!BF10*Constants!$H86*FracLEACHMM*MMLeachEF*NtoN2O*kgtoGg,"ERROR"))</f>
        <v>9.1884461884288421E-2</v>
      </c>
      <c r="AN1206" s="94">
        <f>IF('Net zero activities &amp; levers'!$C$14="Off",Constants!$H68*'Activity data'!BG10*Constants!$H86*FracLEACHMM*MMLeachEF*NtoN2O*kgtoGg,IF('Net zero activities &amp; levers'!$C$14="On",Constants!$H68*'Net zero Activity data'!BG10*Constants!$H86*FracLEACHMM*MMLeachEF*NtoN2O*kgtoGg,"ERROR"))</f>
        <v>9.5292213518659172E-2</v>
      </c>
      <c r="AO1206" s="94">
        <f>IF('Net zero activities &amp; levers'!$C$14="Off",Constants!$H68*'Activity data'!BH10*Constants!$H86*FracLEACHMM*MMLeachEF*NtoN2O*kgtoGg,IF('Net zero activities &amp; levers'!$C$14="On",Constants!$H68*'Net zero Activity data'!BH10*Constants!$H86*FracLEACHMM*MMLeachEF*NtoN2O*kgtoGg,"ERROR"))</f>
        <v>9.8601222904247096E-2</v>
      </c>
      <c r="AP1206" s="94">
        <f>IF('Net zero activities &amp; levers'!$C$14="Off",Constants!$H68*'Activity data'!BI10*Constants!$H86*FracLEACHMM*MMLeachEF*NtoN2O*kgtoGg,IF('Net zero activities &amp; levers'!$C$14="On",Constants!$H68*'Net zero Activity data'!BI10*Constants!$H86*FracLEACHMM*MMLeachEF*NtoN2O*kgtoGg,"ERROR"))</f>
        <v>0.10203020296966904</v>
      </c>
      <c r="AQ1206" s="94">
        <f>IF('Net zero activities &amp; levers'!$C$14="Off",Constants!$H68*'Activity data'!BJ10*Constants!$H86*FracLEACHMM*MMLeachEF*NtoN2O*kgtoGg,IF('Net zero activities &amp; levers'!$C$14="On",Constants!$H68*'Net zero Activity data'!BJ10*Constants!$H86*FracLEACHMM*MMLeachEF*NtoN2O*kgtoGg,"ERROR"))</f>
        <v>0.10559285825913992</v>
      </c>
      <c r="AR1206" s="94">
        <f>IF('Net zero activities &amp; levers'!$C$14="Off",Constants!$H68*'Activity data'!BK10*Constants!$H86*FracLEACHMM*MMLeachEF*NtoN2O*kgtoGg,IF('Net zero activities &amp; levers'!$C$14="On",Constants!$H68*'Net zero Activity data'!BK10*Constants!$H86*FracLEACHMM*MMLeachEF*NtoN2O*kgtoGg,"ERROR"))</f>
        <v>0.10930376323214244</v>
      </c>
      <c r="AS1206" s="94">
        <f>IF('Net zero activities &amp; levers'!$C$14="Off",Constants!$H68*'Activity data'!BL10*Constants!$H86*FracLEACHMM*MMLeachEF*NtoN2O*kgtoGg,IF('Net zero activities &amp; levers'!$C$14="On",Constants!$H68*'Net zero Activity data'!BL10*Constants!$H86*FracLEACHMM*MMLeachEF*NtoN2O*kgtoGg,"ERROR"))</f>
        <v>0.11307624312320549</v>
      </c>
      <c r="AT1206" s="94">
        <f>IF('Net zero activities &amp; levers'!$C$14="Off",Constants!$H68*'Activity data'!BM10*Constants!$H86*FracLEACHMM*MMLeachEF*NtoN2O*kgtoGg,IF('Net zero activities &amp; levers'!$C$14="On",Constants!$H68*'Net zero Activity data'!BM10*Constants!$H86*FracLEACHMM*MMLeachEF*NtoN2O*kgtoGg,"ERROR"))</f>
        <v>0.11420926971201571</v>
      </c>
      <c r="AU1206" s="94">
        <f>IF('Net zero activities &amp; levers'!$C$14="Off",Constants!$H68*'Activity data'!BN10*Constants!$H86*FracLEACHMM*MMLeachEF*NtoN2O*kgtoGg,IF('Net zero activities &amp; levers'!$C$14="On",Constants!$H68*'Net zero Activity data'!BN10*Constants!$H86*FracLEACHMM*MMLeachEF*NtoN2O*kgtoGg,"ERROR"))</f>
        <v>0.11493221804264731</v>
      </c>
      <c r="AV1206" s="94">
        <f>IF('Net zero activities &amp; levers'!$C$14="Off",Constants!$H68*'Activity data'!BO10*Constants!$H86*FracLEACHMM*MMLeachEF*NtoN2O*kgtoGg,IF('Net zero activities &amp; levers'!$C$14="On",Constants!$H68*'Net zero Activity data'!BO10*Constants!$H86*FracLEACHMM*MMLeachEF*NtoN2O*kgtoGg,"ERROR"))</f>
        <v>0.11577744845597114</v>
      </c>
      <c r="AW1206" s="94">
        <f>IF('Net zero activities &amp; levers'!$C$14="Off",Constants!$H68*'Activity data'!BP10*Constants!$H86*FracLEACHMM*MMLeachEF*NtoN2O*kgtoGg,IF('Net zero activities &amp; levers'!$C$14="On",Constants!$H68*'Net zero Activity data'!BP10*Constants!$H86*FracLEACHMM*MMLeachEF*NtoN2O*kgtoGg,"ERROR"))</f>
        <v>0.11649606841020158</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4.4834674009708421E-3</v>
      </c>
      <c r="T1207" s="94">
        <f>IF('Net zero activities &amp; levers'!$C$14="Off",Constants!$H69*'Activity data'!AM11*Constants!$H87*FracLEACHMM*MMLeachEF*NtoN2O*kgtoGg,IF('Net zero activities &amp; levers'!$C$14="On",Constants!$H69*'Net zero Activity data'!AM11*Constants!$H87*FracLEACHMM*MMLeachEF*NtoN2O*kgtoGg,"ERROR"))</f>
        <v>4.4902281901868625E-3</v>
      </c>
      <c r="U1207" s="94">
        <f>IF('Net zero activities &amp; levers'!$C$14="Off",Constants!$H69*'Activity data'!AN11*Constants!$H87*FracLEACHMM*MMLeachEF*NtoN2O*kgtoGg,IF('Net zero activities &amp; levers'!$C$14="On",Constants!$H69*'Net zero Activity data'!AN11*Constants!$H87*FracLEACHMM*MMLeachEF*NtoN2O*kgtoGg,"ERROR"))</f>
        <v>4.4977717445606451E-3</v>
      </c>
      <c r="V1207" s="94">
        <f>IF('Net zero activities &amp; levers'!$C$14="Off",Constants!$H69*'Activity data'!AO11*Constants!$H87*FracLEACHMM*MMLeachEF*NtoN2O*kgtoGg,IF('Net zero activities &amp; levers'!$C$14="On",Constants!$H69*'Net zero Activity data'!AO11*Constants!$H87*FracLEACHMM*MMLeachEF*NtoN2O*kgtoGg,"ERROR"))</f>
        <v>4.5062724617498653E-3</v>
      </c>
      <c r="W1207" s="94">
        <f>IF('Net zero activities &amp; levers'!$C$14="Off",Constants!$H69*'Activity data'!AP11*Constants!$H87*FracLEACHMM*MMLeachEF*NtoN2O*kgtoGg,IF('Net zero activities &amp; levers'!$C$14="On",Constants!$H69*'Net zero Activity data'!AP11*Constants!$H87*FracLEACHMM*MMLeachEF*NtoN2O*kgtoGg,"ERROR"))</f>
        <v>4.5158243819921852E-3</v>
      </c>
      <c r="X1207" s="94">
        <f>IF('Net zero activities &amp; levers'!$C$14="Off",Constants!$H69*'Activity data'!AQ11*Constants!$H87*FracLEACHMM*MMLeachEF*NtoN2O*kgtoGg,IF('Net zero activities &amp; levers'!$C$14="On",Constants!$H69*'Net zero Activity data'!AQ11*Constants!$H87*FracLEACHMM*MMLeachEF*NtoN2O*kgtoGg,"ERROR"))</f>
        <v>4.5263954163858172E-3</v>
      </c>
      <c r="Y1207" s="94">
        <f>IF('Net zero activities &amp; levers'!$C$14="Off",Constants!$H69*'Activity data'!AR11*Constants!$H87*FracLEACHMM*MMLeachEF*NtoN2O*kgtoGg,IF('Net zero activities &amp; levers'!$C$14="On",Constants!$H69*'Net zero Activity data'!AR11*Constants!$H87*FracLEACHMM*MMLeachEF*NtoN2O*kgtoGg,"ERROR"))</f>
        <v>4.5329090784802717E-3</v>
      </c>
      <c r="Z1207" s="94">
        <f>IF('Net zero activities &amp; levers'!$C$14="Off",Constants!$H69*'Activity data'!AS11*Constants!$H87*FracLEACHMM*MMLeachEF*NtoN2O*kgtoGg,IF('Net zero activities &amp; levers'!$C$14="On",Constants!$H69*'Net zero Activity data'!AS11*Constants!$H87*FracLEACHMM*MMLeachEF*NtoN2O*kgtoGg,"ERROR"))</f>
        <v>4.540274138789469E-3</v>
      </c>
      <c r="AA1207" s="94">
        <f>IF('Net zero activities &amp; levers'!$C$14="Off",Constants!$H69*'Activity data'!AT11*Constants!$H87*FracLEACHMM*MMLeachEF*NtoN2O*kgtoGg,IF('Net zero activities &amp; levers'!$C$14="On",Constants!$H69*'Net zero Activity data'!AT11*Constants!$H87*FracLEACHMM*MMLeachEF*NtoN2O*kgtoGg,"ERROR"))</f>
        <v>4.5483762313168882E-3</v>
      </c>
      <c r="AB1207" s="94">
        <f>IF('Net zero activities &amp; levers'!$C$14="Off",Constants!$H69*'Activity data'!AU11*Constants!$H87*FracLEACHMM*MMLeachEF*NtoN2O*kgtoGg,IF('Net zero activities &amp; levers'!$C$14="On",Constants!$H69*'Net zero Activity data'!AU11*Constants!$H87*FracLEACHMM*MMLeachEF*NtoN2O*kgtoGg,"ERROR"))</f>
        <v>4.5572521014071426E-3</v>
      </c>
      <c r="AC1207" s="94">
        <f>IF('Net zero activities &amp; levers'!$C$14="Off",Constants!$H69*'Activity data'!AV11*Constants!$H87*FracLEACHMM*MMLeachEF*NtoN2O*kgtoGg,IF('Net zero activities &amp; levers'!$C$14="On",Constants!$H69*'Net zero Activity data'!AV11*Constants!$H87*FracLEACHMM*MMLeachEF*NtoN2O*kgtoGg,"ERROR"))</f>
        <v>4.5668054007260237E-3</v>
      </c>
      <c r="AD1207" s="94">
        <f>IF('Net zero activities &amp; levers'!$C$14="Off",Constants!$H69*'Activity data'!AW11*Constants!$H87*FracLEACHMM*MMLeachEF*NtoN2O*kgtoGg,IF('Net zero activities &amp; levers'!$C$14="On",Constants!$H69*'Net zero Activity data'!AW11*Constants!$H87*FracLEACHMM*MMLeachEF*NtoN2O*kgtoGg,"ERROR"))</f>
        <v>4.5731470408822963E-3</v>
      </c>
      <c r="AE1207" s="94">
        <f>IF('Net zero activities &amp; levers'!$C$14="Off",Constants!$H69*'Activity data'!AX11*Constants!$H87*FracLEACHMM*MMLeachEF*NtoN2O*kgtoGg,IF('Net zero activities &amp; levers'!$C$14="On",Constants!$H69*'Net zero Activity data'!AX11*Constants!$H87*FracLEACHMM*MMLeachEF*NtoN2O*kgtoGg,"ERROR"))</f>
        <v>4.5801326497647904E-3</v>
      </c>
      <c r="AF1207" s="94">
        <f>IF('Net zero activities &amp; levers'!$C$14="Off",Constants!$H69*'Activity data'!AY11*Constants!$H87*FracLEACHMM*MMLeachEF*NtoN2O*kgtoGg,IF('Net zero activities &amp; levers'!$C$14="On",Constants!$H69*'Net zero Activity data'!AY11*Constants!$H87*FracLEACHMM*MMLeachEF*NtoN2O*kgtoGg,"ERROR"))</f>
        <v>4.5877322216947127E-3</v>
      </c>
      <c r="AG1207" s="94">
        <f>IF('Net zero activities &amp; levers'!$C$14="Off",Constants!$H69*'Activity data'!AZ11*Constants!$H87*FracLEACHMM*MMLeachEF*NtoN2O*kgtoGg,IF('Net zero activities &amp; levers'!$C$14="On",Constants!$H69*'Net zero Activity data'!AZ11*Constants!$H87*FracLEACHMM*MMLeachEF*NtoN2O*kgtoGg,"ERROR"))</f>
        <v>4.5960199877966715E-3</v>
      </c>
      <c r="AH1207" s="94">
        <f>IF('Net zero activities &amp; levers'!$C$14="Off",Constants!$H69*'Activity data'!BA11*Constants!$H87*FracLEACHMM*MMLeachEF*NtoN2O*kgtoGg,IF('Net zero activities &amp; levers'!$C$14="On",Constants!$H69*'Net zero Activity data'!BA11*Constants!$H87*FracLEACHMM*MMLeachEF*NtoN2O*kgtoGg,"ERROR"))</f>
        <v>4.6047604402070664E-3</v>
      </c>
      <c r="AI1207" s="94">
        <f>IF('Net zero activities &amp; levers'!$C$14="Off",Constants!$H69*'Activity data'!BB11*Constants!$H87*FracLEACHMM*MMLeachEF*NtoN2O*kgtoGg,IF('Net zero activities &amp; levers'!$C$14="On",Constants!$H69*'Net zero Activity data'!BB11*Constants!$H87*FracLEACHMM*MMLeachEF*NtoN2O*kgtoGg,"ERROR"))</f>
        <v>4.6102870762609908E-3</v>
      </c>
      <c r="AJ1207" s="94">
        <f>IF('Net zero activities &amp; levers'!$C$14="Off",Constants!$H69*'Activity data'!BC11*Constants!$H87*FracLEACHMM*MMLeachEF*NtoN2O*kgtoGg,IF('Net zero activities &amp; levers'!$C$14="On",Constants!$H69*'Net zero Activity data'!BC11*Constants!$H87*FracLEACHMM*MMLeachEF*NtoN2O*kgtoGg,"ERROR"))</f>
        <v>4.6163779652103722E-3</v>
      </c>
      <c r="AK1207" s="94">
        <f>IF('Net zero activities &amp; levers'!$C$14="Off",Constants!$H69*'Activity data'!BD11*Constants!$H87*FracLEACHMM*MMLeachEF*NtoN2O*kgtoGg,IF('Net zero activities &amp; levers'!$C$14="On",Constants!$H69*'Net zero Activity data'!BD11*Constants!$H87*FracLEACHMM*MMLeachEF*NtoN2O*kgtoGg,"ERROR"))</f>
        <v>4.6228184967343159E-3</v>
      </c>
      <c r="AL1207" s="94">
        <f>IF('Net zero activities &amp; levers'!$C$14="Off",Constants!$H69*'Activity data'!BE11*Constants!$H87*FracLEACHMM*MMLeachEF*NtoN2O*kgtoGg,IF('Net zero activities &amp; levers'!$C$14="On",Constants!$H69*'Net zero Activity data'!BE11*Constants!$H87*FracLEACHMM*MMLeachEF*NtoN2O*kgtoGg,"ERROR"))</f>
        <v>4.6296915255859983E-3</v>
      </c>
      <c r="AM1207" s="94">
        <f>IF('Net zero activities &amp; levers'!$C$14="Off",Constants!$H69*'Activity data'!BF11*Constants!$H87*FracLEACHMM*MMLeachEF*NtoN2O*kgtoGg,IF('Net zero activities &amp; levers'!$C$14="On",Constants!$H69*'Net zero Activity data'!BF11*Constants!$H87*FracLEACHMM*MMLeachEF*NtoN2O*kgtoGg,"ERROR"))</f>
        <v>4.6369859895786895E-3</v>
      </c>
      <c r="AN1207" s="94">
        <f>IF('Net zero activities &amp; levers'!$C$14="Off",Constants!$H69*'Activity data'!BG11*Constants!$H87*FracLEACHMM*MMLeachEF*NtoN2O*kgtoGg,IF('Net zero activities &amp; levers'!$C$14="On",Constants!$H69*'Net zero Activity data'!BG11*Constants!$H87*FracLEACHMM*MMLeachEF*NtoN2O*kgtoGg,"ERROR"))</f>
        <v>4.64121298151651E-3</v>
      </c>
      <c r="AO1207" s="94">
        <f>IF('Net zero activities &amp; levers'!$C$14="Off",Constants!$H69*'Activity data'!BH11*Constants!$H87*FracLEACHMM*MMLeachEF*NtoN2O*kgtoGg,IF('Net zero activities &amp; levers'!$C$14="On",Constants!$H69*'Net zero Activity data'!BH11*Constants!$H87*FracLEACHMM*MMLeachEF*NtoN2O*kgtoGg,"ERROR"))</f>
        <v>4.6457352915736036E-3</v>
      </c>
      <c r="AP1207" s="94">
        <f>IF('Net zero activities &amp; levers'!$C$14="Off",Constants!$H69*'Activity data'!BI11*Constants!$H87*FracLEACHMM*MMLeachEF*NtoN2O*kgtoGg,IF('Net zero activities &amp; levers'!$C$14="On",Constants!$H69*'Net zero Activity data'!BI11*Constants!$H87*FracLEACHMM*MMLeachEF*NtoN2O*kgtoGg,"ERROR"))</f>
        <v>4.6506425202623982E-3</v>
      </c>
      <c r="AQ1207" s="94">
        <f>IF('Net zero activities &amp; levers'!$C$14="Off",Constants!$H69*'Activity data'!BJ11*Constants!$H87*FracLEACHMM*MMLeachEF*NtoN2O*kgtoGg,IF('Net zero activities &amp; levers'!$C$14="On",Constants!$H69*'Net zero Activity data'!BJ11*Constants!$H87*FracLEACHMM*MMLeachEF*NtoN2O*kgtoGg,"ERROR"))</f>
        <v>4.6559285016434509E-3</v>
      </c>
      <c r="AR1207" s="94">
        <f>IF('Net zero activities &amp; levers'!$C$14="Off",Constants!$H69*'Activity data'!BK11*Constants!$H87*FracLEACHMM*MMLeachEF*NtoN2O*kgtoGg,IF('Net zero activities &amp; levers'!$C$14="On",Constants!$H69*'Net zero Activity data'!BK11*Constants!$H87*FracLEACHMM*MMLeachEF*NtoN2O*kgtoGg,"ERROR"))</f>
        <v>4.6615880945937533E-3</v>
      </c>
      <c r="AS1207" s="94">
        <f>IF('Net zero activities &amp; levers'!$C$14="Off",Constants!$H69*'Activity data'!BL11*Constants!$H87*FracLEACHMM*MMLeachEF*NtoN2O*kgtoGg,IF('Net zero activities &amp; levers'!$C$14="On",Constants!$H69*'Net zero Activity data'!BL11*Constants!$H87*FracLEACHMM*MMLeachEF*NtoN2O*kgtoGg,"ERROR"))</f>
        <v>4.6639995357318064E-3</v>
      </c>
      <c r="AT1207" s="94">
        <f>IF('Net zero activities &amp; levers'!$C$14="Off",Constants!$H69*'Activity data'!BM11*Constants!$H87*FracLEACHMM*MMLeachEF*NtoN2O*kgtoGg,IF('Net zero activities &amp; levers'!$C$14="On",Constants!$H69*'Net zero Activity data'!BM11*Constants!$H87*FracLEACHMM*MMLeachEF*NtoN2O*kgtoGg,"ERROR"))</f>
        <v>4.6654993037774373E-3</v>
      </c>
      <c r="AU1207" s="94">
        <f>IF('Net zero activities &amp; levers'!$C$14="Off",Constants!$H69*'Activity data'!BN11*Constants!$H87*FracLEACHMM*MMLeachEF*NtoN2O*kgtoGg,IF('Net zero activities &amp; levers'!$C$14="On",Constants!$H69*'Net zero Activity data'!BN11*Constants!$H87*FracLEACHMM*MMLeachEF*NtoN2O*kgtoGg,"ERROR"))</f>
        <v>4.6670933365282694E-3</v>
      </c>
      <c r="AV1207" s="94">
        <f>IF('Net zero activities &amp; levers'!$C$14="Off",Constants!$H69*'Activity data'!BO11*Constants!$H87*FracLEACHMM*MMLeachEF*NtoN2O*kgtoGg,IF('Net zero activities &amp; levers'!$C$14="On",Constants!$H69*'Net zero Activity data'!BO11*Constants!$H87*FracLEACHMM*MMLeachEF*NtoN2O*kgtoGg,"ERROR"))</f>
        <v>4.6690113743532817E-3</v>
      </c>
      <c r="AW1207" s="94">
        <f>IF('Net zero activities &amp; levers'!$C$14="Off",Constants!$H69*'Activity data'!BP11*Constants!$H87*FracLEACHMM*MMLeachEF*NtoN2O*kgtoGg,IF('Net zero activities &amp; levers'!$C$14="On",Constants!$H69*'Net zero Activity data'!BP11*Constants!$H87*FracLEACHMM*MMLeachEF*NtoN2O*kgtoGg,"ERROR"))</f>
        <v>4.6711347388246382E-3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3.7294379572076434E-3</v>
      </c>
      <c r="T1208" s="94">
        <f>IF('Net zero activities &amp; levers'!$C$14="Off",Constants!$H70*'Activity data'!AM12*Constants!$H88*FracLEACHMM*MMLeachEF*NtoN2O*kgtoGg,IF('Net zero activities &amp; levers'!$C$14="On",Constants!$H70*'Net zero Activity data'!AM12*Constants!$H88*FracLEACHMM*MMLeachEF*NtoN2O*kgtoGg,"ERROR"))</f>
        <v>3.735061717049736E-3</v>
      </c>
      <c r="U1208" s="94">
        <f>IF('Net zero activities &amp; levers'!$C$14="Off",Constants!$H70*'Activity data'!AN12*Constants!$H88*FracLEACHMM*MMLeachEF*NtoN2O*kgtoGg,IF('Net zero activities &amp; levers'!$C$14="On",Constants!$H70*'Net zero Activity data'!AN12*Constants!$H88*FracLEACHMM*MMLeachEF*NtoN2O*kgtoGg,"ERROR"))</f>
        <v>3.7413365966234681E-3</v>
      </c>
      <c r="V1208" s="94">
        <f>IF('Net zero activities &amp; levers'!$C$14="Off",Constants!$H70*'Activity data'!AO12*Constants!$H88*FracLEACHMM*MMLeachEF*NtoN2O*kgtoGg,IF('Net zero activities &amp; levers'!$C$14="On",Constants!$H70*'Net zero Activity data'!AO12*Constants!$H88*FracLEACHMM*MMLeachEF*NtoN2O*kgtoGg,"ERROR"))</f>
        <v>3.748407663392482E-3</v>
      </c>
      <c r="W1208" s="94">
        <f>IF('Net zero activities &amp; levers'!$C$14="Off",Constants!$H70*'Activity data'!AP12*Constants!$H88*FracLEACHMM*MMLeachEF*NtoN2O*kgtoGg,IF('Net zero activities &amp; levers'!$C$14="On",Constants!$H70*'Net zero Activity data'!AP12*Constants!$H88*FracLEACHMM*MMLeachEF*NtoN2O*kgtoGg,"ERROR"))</f>
        <v>3.7563531419094473E-3</v>
      </c>
      <c r="X1208" s="94">
        <f>IF('Net zero activities &amp; levers'!$C$14="Off",Constants!$H70*'Activity data'!AQ12*Constants!$H88*FracLEACHMM*MMLeachEF*NtoN2O*kgtoGg,IF('Net zero activities &amp; levers'!$C$14="On",Constants!$H70*'Net zero Activity data'!AQ12*Constants!$H88*FracLEACHMM*MMLeachEF*NtoN2O*kgtoGg,"ERROR"))</f>
        <v>3.7651463399833358E-3</v>
      </c>
      <c r="Y1208" s="94">
        <f>IF('Net zero activities &amp; levers'!$C$14="Off",Constants!$H70*'Activity data'!AR12*Constants!$H88*FracLEACHMM*MMLeachEF*NtoN2O*kgtoGg,IF('Net zero activities &amp; levers'!$C$14="On",Constants!$H70*'Net zero Activity data'!AR12*Constants!$H88*FracLEACHMM*MMLeachEF*NtoN2O*kgtoGg,"ERROR"))</f>
        <v>3.7705645345374487E-3</v>
      </c>
      <c r="Z1208" s="94">
        <f>IF('Net zero activities &amp; levers'!$C$14="Off",Constants!$H70*'Activity data'!AS12*Constants!$H88*FracLEACHMM*MMLeachEF*NtoN2O*kgtoGg,IF('Net zero activities &amp; levers'!$C$14="On",Constants!$H70*'Net zero Activity data'!AS12*Constants!$H88*FracLEACHMM*MMLeachEF*NtoN2O*kgtoGg,"ERROR"))</f>
        <v>3.7766909391742471E-3</v>
      </c>
      <c r="AA1208" s="94">
        <f>IF('Net zero activities &amp; levers'!$C$14="Off",Constants!$H70*'Activity data'!AT12*Constants!$H88*FracLEACHMM*MMLeachEF*NtoN2O*kgtoGg,IF('Net zero activities &amp; levers'!$C$14="On",Constants!$H70*'Net zero Activity data'!AT12*Constants!$H88*FracLEACHMM*MMLeachEF*NtoN2O*kgtoGg,"ERROR"))</f>
        <v>3.7834304219678595E-3</v>
      </c>
      <c r="AB1208" s="94">
        <f>IF('Net zero activities &amp; levers'!$C$14="Off",Constants!$H70*'Activity data'!AU12*Constants!$H88*FracLEACHMM*MMLeachEF*NtoN2O*kgtoGg,IF('Net zero activities &amp; levers'!$C$14="On",Constants!$H70*'Net zero Activity data'!AU12*Constants!$H88*FracLEACHMM*MMLeachEF*NtoN2O*kgtoGg,"ERROR"))</f>
        <v>3.7908135484316929E-3</v>
      </c>
      <c r="AC1208" s="94">
        <f>IF('Net zero activities &amp; levers'!$C$14="Off",Constants!$H70*'Activity data'!AV12*Constants!$H88*FracLEACHMM*MMLeachEF*NtoN2O*kgtoGg,IF('Net zero activities &amp; levers'!$C$14="On",Constants!$H70*'Net zero Activity data'!AV12*Constants!$H88*FracLEACHMM*MMLeachEF*NtoN2O*kgtoGg,"ERROR"))</f>
        <v>3.7987601740921552E-3</v>
      </c>
      <c r="AD1208" s="94">
        <f>IF('Net zero activities &amp; levers'!$C$14="Off",Constants!$H70*'Activity data'!AW12*Constants!$H88*FracLEACHMM*MMLeachEF*NtoN2O*kgtoGg,IF('Net zero activities &amp; levers'!$C$14="On",Constants!$H70*'Net zero Activity data'!AW12*Constants!$H88*FracLEACHMM*MMLeachEF*NtoN2O*kgtoGg,"ERROR"))</f>
        <v>3.8040352773536686E-3</v>
      </c>
      <c r="AE1208" s="94">
        <f>IF('Net zero activities &amp; levers'!$C$14="Off",Constants!$H70*'Activity data'!AX12*Constants!$H88*FracLEACHMM*MMLeachEF*NtoN2O*kgtoGg,IF('Net zero activities &amp; levers'!$C$14="On",Constants!$H70*'Net zero Activity data'!AX12*Constants!$H88*FracLEACHMM*MMLeachEF*NtoN2O*kgtoGg,"ERROR"))</f>
        <v>3.8098460466959292E-3</v>
      </c>
      <c r="AF1208" s="94">
        <f>IF('Net zero activities &amp; levers'!$C$14="Off",Constants!$H70*'Activity data'!AY12*Constants!$H88*FracLEACHMM*MMLeachEF*NtoN2O*kgtoGg,IF('Net zero activities &amp; levers'!$C$14="On",Constants!$H70*'Net zero Activity data'!AY12*Constants!$H88*FracLEACHMM*MMLeachEF*NtoN2O*kgtoGg,"ERROR"))</f>
        <v>3.816167522794504E-3</v>
      </c>
      <c r="AG1208" s="94">
        <f>IF('Net zero activities &amp; levers'!$C$14="Off",Constants!$H70*'Activity data'!AZ12*Constants!$H88*FracLEACHMM*MMLeachEF*NtoN2O*kgtoGg,IF('Net zero activities &amp; levers'!$C$14="On",Constants!$H70*'Net zero Activity data'!AZ12*Constants!$H88*FracLEACHMM*MMLeachEF*NtoN2O*kgtoGg,"ERROR"))</f>
        <v>3.8230614525851868E-3</v>
      </c>
      <c r="AH1208" s="94">
        <f>IF('Net zero activities &amp; levers'!$C$14="Off",Constants!$H70*'Activity data'!BA12*Constants!$H88*FracLEACHMM*MMLeachEF*NtoN2O*kgtoGg,IF('Net zero activities &amp; levers'!$C$14="On",Constants!$H70*'Net zero Activity data'!BA12*Constants!$H88*FracLEACHMM*MMLeachEF*NtoN2O*kgtoGg,"ERROR"))</f>
        <v>3.8303319359114249E-3</v>
      </c>
      <c r="AI1208" s="94">
        <f>IF('Net zero activities &amp; levers'!$C$14="Off",Constants!$H70*'Activity data'!BB12*Constants!$H88*FracLEACHMM*MMLeachEF*NtoN2O*kgtoGg,IF('Net zero activities &amp; levers'!$C$14="On",Constants!$H70*'Net zero Activity data'!BB12*Constants!$H88*FracLEACHMM*MMLeachEF*NtoN2O*kgtoGg,"ERROR"))</f>
        <v>3.8349291024416679E-3</v>
      </c>
      <c r="AJ1208" s="94">
        <f>IF('Net zero activities &amp; levers'!$C$14="Off",Constants!$H70*'Activity data'!BC12*Constants!$H88*FracLEACHMM*MMLeachEF*NtoN2O*kgtoGg,IF('Net zero activities &amp; levers'!$C$14="On",Constants!$H70*'Net zero Activity data'!BC12*Constants!$H88*FracLEACHMM*MMLeachEF*NtoN2O*kgtoGg,"ERROR"))</f>
        <v>3.839995625828466E-3</v>
      </c>
      <c r="AK1208" s="94">
        <f>IF('Net zero activities &amp; levers'!$C$14="Off",Constants!$H70*'Activity data'!BD12*Constants!$H88*FracLEACHMM*MMLeachEF*NtoN2O*kgtoGg,IF('Net zero activities &amp; levers'!$C$14="On",Constants!$H70*'Net zero Activity data'!BD12*Constants!$H88*FracLEACHMM*MMLeachEF*NtoN2O*kgtoGg,"ERROR"))</f>
        <v>3.8453529889097247E-3</v>
      </c>
      <c r="AL1208" s="94">
        <f>IF('Net zero activities &amp; levers'!$C$14="Off",Constants!$H70*'Activity data'!BE12*Constants!$H88*FracLEACHMM*MMLeachEF*NtoN2O*kgtoGg,IF('Net zero activities &amp; levers'!$C$14="On",Constants!$H70*'Net zero Activity data'!BE12*Constants!$H88*FracLEACHMM*MMLeachEF*NtoN2O*kgtoGg,"ERROR"))</f>
        <v>3.8510701119281484E-3</v>
      </c>
      <c r="AM1208" s="94">
        <f>IF('Net zero activities &amp; levers'!$C$14="Off",Constants!$H70*'Activity data'!BF12*Constants!$H88*FracLEACHMM*MMLeachEF*NtoN2O*kgtoGg,IF('Net zero activities &amp; levers'!$C$14="On",Constants!$H70*'Net zero Activity data'!BF12*Constants!$H88*FracLEACHMM*MMLeachEF*NtoN2O*kgtoGg,"ERROR"))</f>
        <v>3.8571377931353183E-3</v>
      </c>
      <c r="AN1208" s="94">
        <f>IF('Net zero activities &amp; levers'!$C$14="Off",Constants!$H70*'Activity data'!BG12*Constants!$H88*FracLEACHMM*MMLeachEF*NtoN2O*kgtoGg,IF('Net zero activities &amp; levers'!$C$14="On",Constants!$H70*'Net zero Activity data'!BG12*Constants!$H88*FracLEACHMM*MMLeachEF*NtoN2O*kgtoGg,"ERROR"))</f>
        <v>3.8606538896668327E-3</v>
      </c>
      <c r="AO1208" s="94">
        <f>IF('Net zero activities &amp; levers'!$C$14="Off",Constants!$H70*'Activity data'!BH12*Constants!$H88*FracLEACHMM*MMLeachEF*NtoN2O*kgtoGg,IF('Net zero activities &amp; levers'!$C$14="On",Constants!$H70*'Net zero Activity data'!BH12*Constants!$H88*FracLEACHMM*MMLeachEF*NtoN2O*kgtoGg,"ERROR"))</f>
        <v>3.8644156377231559E-3</v>
      </c>
      <c r="AP1208" s="94">
        <f>IF('Net zero activities &amp; levers'!$C$14="Off",Constants!$H70*'Activity data'!BI12*Constants!$H88*FracLEACHMM*MMLeachEF*NtoN2O*kgtoGg,IF('Net zero activities &amp; levers'!$C$14="On",Constants!$H70*'Net zero Activity data'!BI12*Constants!$H88*FracLEACHMM*MMLeachEF*NtoN2O*kgtoGg,"ERROR"))</f>
        <v>3.8684975688046061E-3</v>
      </c>
      <c r="AQ1208" s="94">
        <f>IF('Net zero activities &amp; levers'!$C$14="Off",Constants!$H70*'Activity data'!BJ12*Constants!$H88*FracLEACHMM*MMLeachEF*NtoN2O*kgtoGg,IF('Net zero activities &amp; levers'!$C$14="On",Constants!$H70*'Net zero Activity data'!BJ12*Constants!$H88*FracLEACHMM*MMLeachEF*NtoN2O*kgtoGg,"ERROR"))</f>
        <v>3.8728945539592929E-3</v>
      </c>
      <c r="AR1208" s="94">
        <f>IF('Net zero activities &amp; levers'!$C$14="Off",Constants!$H70*'Activity data'!BK12*Constants!$H88*FracLEACHMM*MMLeachEF*NtoN2O*kgtoGg,IF('Net zero activities &amp; levers'!$C$14="On",Constants!$H70*'Net zero Activity data'!BK12*Constants!$H88*FracLEACHMM*MMLeachEF*NtoN2O*kgtoGg,"ERROR"))</f>
        <v>3.8776023166981581E-3</v>
      </c>
      <c r="AS1208" s="94">
        <f>IF('Net zero activities &amp; levers'!$C$14="Off",Constants!$H70*'Activity data'!BL12*Constants!$H88*FracLEACHMM*MMLeachEF*NtoN2O*kgtoGg,IF('Net zero activities &amp; levers'!$C$14="On",Constants!$H70*'Net zero Activity data'!BL12*Constants!$H88*FracLEACHMM*MMLeachEF*NtoN2O*kgtoGg,"ERROR"))</f>
        <v>3.8796082017214036E-3</v>
      </c>
      <c r="AT1208" s="94">
        <f>IF('Net zero activities &amp; levers'!$C$14="Off",Constants!$H70*'Activity data'!BM12*Constants!$H88*FracLEACHMM*MMLeachEF*NtoN2O*kgtoGg,IF('Net zero activities &amp; levers'!$C$14="On",Constants!$H70*'Net zero Activity data'!BM12*Constants!$H88*FracLEACHMM*MMLeachEF*NtoN2O*kgtoGg,"ERROR"))</f>
        <v>3.8808557388118211E-3</v>
      </c>
      <c r="AU1208" s="94">
        <f>IF('Net zero activities &amp; levers'!$C$14="Off",Constants!$H70*'Activity data'!BN12*Constants!$H88*FracLEACHMM*MMLeachEF*NtoN2O*kgtoGg,IF('Net zero activities &amp; levers'!$C$14="On",Constants!$H70*'Net zero Activity data'!BN12*Constants!$H88*FracLEACHMM*MMLeachEF*NtoN2O*kgtoGg,"ERROR"))</f>
        <v>3.8821816871714996E-3</v>
      </c>
      <c r="AV1208" s="94">
        <f>IF('Net zero activities &amp; levers'!$C$14="Off",Constants!$H70*'Activity data'!BO12*Constants!$H88*FracLEACHMM*MMLeachEF*NtoN2O*kgtoGg,IF('Net zero activities &amp; levers'!$C$14="On",Constants!$H70*'Net zero Activity data'!BO12*Constants!$H88*FracLEACHMM*MMLeachEF*NtoN2O*kgtoGg,"ERROR"))</f>
        <v>3.8837771494394761E-3</v>
      </c>
      <c r="AW1208" s="94">
        <f>IF('Net zero activities &amp; levers'!$C$14="Off",Constants!$H70*'Activity data'!BP12*Constants!$H88*FracLEACHMM*MMLeachEF*NtoN2O*kgtoGg,IF('Net zero activities &amp; levers'!$C$14="On",Constants!$H70*'Net zero Activity data'!BP12*Constants!$H88*FracLEACHMM*MMLeachEF*NtoN2O*kgtoGg,"ERROR"))</f>
        <v>3.8855434065231684E-3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5.6551377462609517E-4</v>
      </c>
      <c r="T1209" s="94">
        <f>IF('Net zero activities &amp; levers'!$C$14="Off",Constants!$H71*'Activity data'!AM13*Constants!$H89*FracLEACHMM*MMLeachEF*NtoN2O*kgtoGg,IF('Net zero activities &amp; levers'!$C$14="On",Constants!$H71*'Net zero Activity data'!AM13*Constants!$H89*FracLEACHMM*MMLeachEF*NtoN2O*kgtoGg,"ERROR"))</f>
        <v>5.6714395573166209E-4</v>
      </c>
      <c r="U1209" s="94">
        <f>IF('Net zero activities &amp; levers'!$C$14="Off",Constants!$H71*'Activity data'!AN13*Constants!$H89*FracLEACHMM*MMLeachEF*NtoN2O*kgtoGg,IF('Net zero activities &amp; levers'!$C$14="On",Constants!$H71*'Net zero Activity data'!AN13*Constants!$H89*FracLEACHMM*MMLeachEF*NtoN2O*kgtoGg,"ERROR"))</f>
        <v>5.6887686862630875E-4</v>
      </c>
      <c r="V1209" s="94">
        <f>IF('Net zero activities &amp; levers'!$C$14="Off",Constants!$H71*'Activity data'!AO13*Constants!$H89*FracLEACHMM*MMLeachEF*NtoN2O*kgtoGg,IF('Net zero activities &amp; levers'!$C$14="On",Constants!$H71*'Net zero Activity data'!AO13*Constants!$H89*FracLEACHMM*MMLeachEF*NtoN2O*kgtoGg,"ERROR"))</f>
        <v>5.70748556021202E-4</v>
      </c>
      <c r="W1209" s="94">
        <f>IF('Net zero activities &amp; levers'!$C$14="Off",Constants!$H71*'Activity data'!AP13*Constants!$H89*FracLEACHMM*MMLeachEF*NtoN2O*kgtoGg,IF('Net zero activities &amp; levers'!$C$14="On",Constants!$H71*'Net zero Activity data'!AP13*Constants!$H89*FracLEACHMM*MMLeachEF*NtoN2O*kgtoGg,"ERROR"))</f>
        <v>5.7277907570623104E-4</v>
      </c>
      <c r="X1209" s="94">
        <f>IF('Net zero activities &amp; levers'!$C$14="Off",Constants!$H71*'Activity data'!AQ13*Constants!$H89*FracLEACHMM*MMLeachEF*NtoN2O*kgtoGg,IF('Net zero activities &amp; levers'!$C$14="On",Constants!$H71*'Net zero Activity data'!AQ13*Constants!$H89*FracLEACHMM*MMLeachEF*NtoN2O*kgtoGg,"ERROR"))</f>
        <v>5.7496410299635317E-4</v>
      </c>
      <c r="Y1209" s="94">
        <f>IF('Net zero activities &amp; levers'!$C$14="Off",Constants!$H71*'Activity data'!AR13*Constants!$H89*FracLEACHMM*MMLeachEF*NtoN2O*kgtoGg,IF('Net zero activities &amp; levers'!$C$14="On",Constants!$H71*'Net zero Activity data'!AR13*Constants!$H89*FracLEACHMM*MMLeachEF*NtoN2O*kgtoGg,"ERROR"))</f>
        <v>5.7634650174520847E-4</v>
      </c>
      <c r="Z1209" s="94">
        <f>IF('Net zero activities &amp; levers'!$C$14="Off",Constants!$H71*'Activity data'!AS13*Constants!$H89*FracLEACHMM*MMLeachEF*NtoN2O*kgtoGg,IF('Net zero activities &amp; levers'!$C$14="On",Constants!$H71*'Net zero Activity data'!AS13*Constants!$H89*FracLEACHMM*MMLeachEF*NtoN2O*kgtoGg,"ERROR"))</f>
        <v>5.778588851449119E-4</v>
      </c>
      <c r="AA1209" s="94">
        <f>IF('Net zero activities &amp; levers'!$C$14="Off",Constants!$H71*'Activity data'!AT13*Constants!$H89*FracLEACHMM*MMLeachEF*NtoN2O*kgtoGg,IF('Net zero activities &amp; levers'!$C$14="On",Constants!$H71*'Net zero Activity data'!AT13*Constants!$H89*FracLEACHMM*MMLeachEF*NtoN2O*kgtoGg,"ERROR"))</f>
        <v>5.7948087139248633E-4</v>
      </c>
      <c r="AB1209" s="94">
        <f>IF('Net zero activities &amp; levers'!$C$14="Off",Constants!$H71*'Activity data'!AU13*Constants!$H89*FracLEACHMM*MMLeachEF*NtoN2O*kgtoGg,IF('Net zero activities &amp; levers'!$C$14="On",Constants!$H71*'Net zero Activity data'!AU13*Constants!$H89*FracLEACHMM*MMLeachEF*NtoN2O*kgtoGg,"ERROR"))</f>
        <v>5.8122043698302531E-4</v>
      </c>
      <c r="AC1209" s="94">
        <f>IF('Net zero activities &amp; levers'!$C$14="Off",Constants!$H71*'Activity data'!AV13*Constants!$H89*FracLEACHMM*MMLeachEF*NtoN2O*kgtoGg,IF('Net zero activities &amp; levers'!$C$14="On",Constants!$H71*'Net zero Activity data'!AV13*Constants!$H89*FracLEACHMM*MMLeachEF*NtoN2O*kgtoGg,"ERROR"))</f>
        <v>5.8306042829901945E-4</v>
      </c>
      <c r="AD1209" s="94">
        <f>IF('Net zero activities &amp; levers'!$C$14="Off",Constants!$H71*'Activity data'!AW13*Constants!$H89*FracLEACHMM*MMLeachEF*NtoN2O*kgtoGg,IF('Net zero activities &amp; levers'!$C$14="On",Constants!$H71*'Net zero Activity data'!AW13*Constants!$H89*FracLEACHMM*MMLeachEF*NtoN2O*kgtoGg,"ERROR"))</f>
        <v>5.8427517423855597E-4</v>
      </c>
      <c r="AE1209" s="94">
        <f>IF('Net zero activities &amp; levers'!$C$14="Off",Constants!$H71*'Activity data'!AX13*Constants!$H89*FracLEACHMM*MMLeachEF*NtoN2O*kgtoGg,IF('Net zero activities &amp; levers'!$C$14="On",Constants!$H71*'Net zero Activity data'!AX13*Constants!$H89*FracLEACHMM*MMLeachEF*NtoN2O*kgtoGg,"ERROR"))</f>
        <v>5.855886661405486E-4</v>
      </c>
      <c r="AF1209" s="94">
        <f>IF('Net zero activities &amp; levers'!$C$14="Off",Constants!$H71*'Activity data'!AY13*Constants!$H89*FracLEACHMM*MMLeachEF*NtoN2O*kgtoGg,IF('Net zero activities &amp; levers'!$C$14="On",Constants!$H71*'Net zero Activity data'!AY13*Constants!$H89*FracLEACHMM*MMLeachEF*NtoN2O*kgtoGg,"ERROR"))</f>
        <v>5.8699590685750856E-4</v>
      </c>
      <c r="AG1209" s="94">
        <f>IF('Net zero activities &amp; levers'!$C$14="Off",Constants!$H71*'Activity data'!AZ13*Constants!$H89*FracLEACHMM*MMLeachEF*NtoN2O*kgtoGg,IF('Net zero activities &amp; levers'!$C$14="On",Constants!$H71*'Net zero Activity data'!AZ13*Constants!$H89*FracLEACHMM*MMLeachEF*NtoN2O*kgtoGg,"ERROR"))</f>
        <v>5.8851121117600811E-4</v>
      </c>
      <c r="AH1209" s="94">
        <f>IF('Net zero activities &amp; levers'!$C$14="Off",Constants!$H71*'Activity data'!BA13*Constants!$H89*FracLEACHMM*MMLeachEF*NtoN2O*kgtoGg,IF('Net zero activities &amp; levers'!$C$14="On",Constants!$H71*'Net zero Activity data'!BA13*Constants!$H89*FracLEACHMM*MMLeachEF*NtoN2O*kgtoGg,"ERROR"))</f>
        <v>5.9009130305960839E-4</v>
      </c>
      <c r="AI1209" s="94">
        <f>IF('Net zero activities &amp; levers'!$C$14="Off",Constants!$H71*'Activity data'!BB13*Constants!$H89*FracLEACHMM*MMLeachEF*NtoN2O*kgtoGg,IF('Net zero activities &amp; levers'!$C$14="On",Constants!$H71*'Net zero Activity data'!BB13*Constants!$H89*FracLEACHMM*MMLeachEF*NtoN2O*kgtoGg,"ERROR"))</f>
        <v>5.9105849543839711E-4</v>
      </c>
      <c r="AJ1209" s="94">
        <f>IF('Net zero activities &amp; levers'!$C$14="Off",Constants!$H71*'Activity data'!BC13*Constants!$H89*FracLEACHMM*MMLeachEF*NtoN2O*kgtoGg,IF('Net zero activities &amp; levers'!$C$14="On",Constants!$H71*'Net zero Activity data'!BC13*Constants!$H89*FracLEACHMM*MMLeachEF*NtoN2O*kgtoGg,"ERROR"))</f>
        <v>5.9211465623864896E-4</v>
      </c>
      <c r="AK1209" s="94">
        <f>IF('Net zero activities &amp; levers'!$C$14="Off",Constants!$H71*'Activity data'!BD13*Constants!$H89*FracLEACHMM*MMLeachEF*NtoN2O*kgtoGg,IF('Net zero activities &amp; levers'!$C$14="On",Constants!$H71*'Net zero Activity data'!BD13*Constants!$H89*FracLEACHMM*MMLeachEF*NtoN2O*kgtoGg,"ERROR"))</f>
        <v>5.9322048281665535E-4</v>
      </c>
      <c r="AL1209" s="94">
        <f>IF('Net zero activities &amp; levers'!$C$14="Off",Constants!$H71*'Activity data'!BE13*Constants!$H89*FracLEACHMM*MMLeachEF*NtoN2O*kgtoGg,IF('Net zero activities &amp; levers'!$C$14="On",Constants!$H71*'Net zero Activity data'!BE13*Constants!$H89*FracLEACHMM*MMLeachEF*NtoN2O*kgtoGg,"ERROR"))</f>
        <v>5.943916364223341E-4</v>
      </c>
      <c r="AM1209" s="94">
        <f>IF('Net zero activities &amp; levers'!$C$14="Off",Constants!$H71*'Activity data'!BF13*Constants!$H89*FracLEACHMM*MMLeachEF*NtoN2O*kgtoGg,IF('Net zero activities &amp; levers'!$C$14="On",Constants!$H71*'Net zero Activity data'!BF13*Constants!$H89*FracLEACHMM*MMLeachEF*NtoN2O*kgtoGg,"ERROR"))</f>
        <v>5.9562637541074376E-4</v>
      </c>
      <c r="AN1209" s="94">
        <f>IF('Net zero activities &amp; levers'!$C$14="Off",Constants!$H71*'Activity data'!BG13*Constants!$H89*FracLEACHMM*MMLeachEF*NtoN2O*kgtoGg,IF('Net zero activities &amp; levers'!$C$14="On",Constants!$H71*'Net zero Activity data'!BG13*Constants!$H89*FracLEACHMM*MMLeachEF*NtoN2O*kgtoGg,"ERROR"))</f>
        <v>5.9628541477046233E-4</v>
      </c>
      <c r="AO1209" s="94">
        <f>IF('Net zero activities &amp; levers'!$C$14="Off",Constants!$H71*'Activity data'!BH13*Constants!$H89*FracLEACHMM*MMLeachEF*NtoN2O*kgtoGg,IF('Net zero activities &amp; levers'!$C$14="On",Constants!$H71*'Net zero Activity data'!BH13*Constants!$H89*FracLEACHMM*MMLeachEF*NtoN2O*kgtoGg,"ERROR"))</f>
        <v>5.9698767378140881E-4</v>
      </c>
      <c r="AP1209" s="94">
        <f>IF('Net zero activities &amp; levers'!$C$14="Off",Constants!$H71*'Activity data'!BI13*Constants!$H89*FracLEACHMM*MMLeachEF*NtoN2O*kgtoGg,IF('Net zero activities &amp; levers'!$C$14="On",Constants!$H71*'Net zero Activity data'!BI13*Constants!$H89*FracLEACHMM*MMLeachEF*NtoN2O*kgtoGg,"ERROR"))</f>
        <v>5.9774978097855793E-4</v>
      </c>
      <c r="AQ1209" s="94">
        <f>IF('Net zero activities &amp; levers'!$C$14="Off",Constants!$H71*'Activity data'!BJ13*Constants!$H89*FracLEACHMM*MMLeachEF*NtoN2O*kgtoGg,IF('Net zero activities &amp; levers'!$C$14="On",Constants!$H71*'Net zero Activity data'!BJ13*Constants!$H89*FracLEACHMM*MMLeachEF*NtoN2O*kgtoGg,"ERROR"))</f>
        <v>5.9857075928870904E-4</v>
      </c>
      <c r="AR1209" s="94">
        <f>IF('Net zero activities &amp; levers'!$C$14="Off",Constants!$H71*'Activity data'!BK13*Constants!$H89*FracLEACHMM*MMLeachEF*NtoN2O*kgtoGg,IF('Net zero activities &amp; levers'!$C$14="On",Constants!$H71*'Net zero Activity data'!BK13*Constants!$H89*FracLEACHMM*MMLeachEF*NtoN2O*kgtoGg,"ERROR"))</f>
        <v>5.9944980092453194E-4</v>
      </c>
      <c r="AS1209" s="94">
        <f>IF('Net zero activities &amp; levers'!$C$14="Off",Constants!$H71*'Activity data'!BL13*Constants!$H89*FracLEACHMM*MMLeachEF*NtoN2O*kgtoGg,IF('Net zero activities &amp; levers'!$C$14="On",Constants!$H71*'Net zero Activity data'!BL13*Constants!$H89*FracLEACHMM*MMLeachEF*NtoN2O*kgtoGg,"ERROR"))</f>
        <v>5.9972873110063782E-4</v>
      </c>
      <c r="AT1209" s="94">
        <f>IF('Net zero activities &amp; levers'!$C$14="Off",Constants!$H71*'Activity data'!BM13*Constants!$H89*FracLEACHMM*MMLeachEF*NtoN2O*kgtoGg,IF('Net zero activities &amp; levers'!$C$14="On",Constants!$H71*'Net zero Activity data'!BM13*Constants!$H89*FracLEACHMM*MMLeachEF*NtoN2O*kgtoGg,"ERROR"))</f>
        <v>5.9983484710169005E-4</v>
      </c>
      <c r="AU1209" s="94">
        <f>IF('Net zero activities &amp; levers'!$C$14="Off",Constants!$H71*'Activity data'!BN13*Constants!$H89*FracLEACHMM*MMLeachEF*NtoN2O*kgtoGg,IF('Net zero activities &amp; levers'!$C$14="On",Constants!$H71*'Net zero Activity data'!BN13*Constants!$H89*FracLEACHMM*MMLeachEF*NtoN2O*kgtoGg,"ERROR"))</f>
        <v>5.9995155093150771E-4</v>
      </c>
      <c r="AV1209" s="94">
        <f>IF('Net zero activities &amp; levers'!$C$14="Off",Constants!$H71*'Activity data'!BO13*Constants!$H89*FracLEACHMM*MMLeachEF*NtoN2O*kgtoGg,IF('Net zero activities &amp; levers'!$C$14="On",Constants!$H71*'Net zero Activity data'!BO13*Constants!$H89*FracLEACHMM*MMLeachEF*NtoN2O*kgtoGg,"ERROR"))</f>
        <v>6.0012063876268575E-4</v>
      </c>
      <c r="AW1209" s="94">
        <f>IF('Net zero activities &amp; levers'!$C$14="Off",Constants!$H71*'Activity data'!BP13*Constants!$H89*FracLEACHMM*MMLeachEF*NtoN2O*kgtoGg,IF('Net zero activities &amp; levers'!$C$14="On",Constants!$H71*'Net zero Activity data'!BP13*Constants!$H89*FracLEACHMM*MMLeachEF*NtoN2O*kgtoGg,"ERROR"))</f>
        <v>6.0032070337823901E-4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6.9740674224392082E-3</v>
      </c>
      <c r="T1210" s="94">
        <f>IF('Net zero activities &amp; levers'!$C$14="Off",Constants!$H72*'Activity data'!AM14*Constants!$H90*FracLEACHMM*MMLeachEF*NtoN2O*kgtoGg,IF('Net zero activities &amp; levers'!$C$14="On",Constants!$H72*'Net zero Activity data'!AM14*Constants!$H90*FracLEACHMM*MMLeachEF*NtoN2O*kgtoGg,"ERROR"))</f>
        <v>6.9941712527102334E-3</v>
      </c>
      <c r="U1210" s="94">
        <f>IF('Net zero activities &amp; levers'!$C$14="Off",Constants!$H72*'Activity data'!AN14*Constants!$H90*FracLEACHMM*MMLeachEF*NtoN2O*kgtoGg,IF('Net zero activities &amp; levers'!$C$14="On",Constants!$H72*'Net zero Activity data'!AN14*Constants!$H90*FracLEACHMM*MMLeachEF*NtoN2O*kgtoGg,"ERROR"))</f>
        <v>7.015541998935595E-3</v>
      </c>
      <c r="V1210" s="94">
        <f>IF('Net zero activities &amp; levers'!$C$14="Off",Constants!$H72*'Activity data'!AO14*Constants!$H90*FracLEACHMM*MMLeachEF*NtoN2O*kgtoGg,IF('Net zero activities &amp; levers'!$C$14="On",Constants!$H72*'Net zero Activity data'!AO14*Constants!$H90*FracLEACHMM*MMLeachEF*NtoN2O*kgtoGg,"ERROR"))</f>
        <v>7.0386241494885945E-3</v>
      </c>
      <c r="W1210" s="94">
        <f>IF('Net zero activities &amp; levers'!$C$14="Off",Constants!$H72*'Activity data'!AP14*Constants!$H90*FracLEACHMM*MMLeachEF*NtoN2O*kgtoGg,IF('Net zero activities &amp; levers'!$C$14="On",Constants!$H72*'Net zero Activity data'!AP14*Constants!$H90*FracLEACHMM*MMLeachEF*NtoN2O*kgtoGg,"ERROR"))</f>
        <v>7.0636650624094962E-3</v>
      </c>
      <c r="X1210" s="94">
        <f>IF('Net zero activities &amp; levers'!$C$14="Off",Constants!$H72*'Activity data'!AQ14*Constants!$H90*FracLEACHMM*MMLeachEF*NtoN2O*kgtoGg,IF('Net zero activities &amp; levers'!$C$14="On",Constants!$H72*'Net zero Activity data'!AQ14*Constants!$H90*FracLEACHMM*MMLeachEF*NtoN2O*kgtoGg,"ERROR"))</f>
        <v>7.0906114045233672E-3</v>
      </c>
      <c r="Y1210" s="94">
        <f>IF('Net zero activities &amp; levers'!$C$14="Off",Constants!$H72*'Activity data'!AR14*Constants!$H90*FracLEACHMM*MMLeachEF*NtoN2O*kgtoGg,IF('Net zero activities &amp; levers'!$C$14="On",Constants!$H72*'Net zero Activity data'!AR14*Constants!$H90*FracLEACHMM*MMLeachEF*NtoN2O*kgtoGg,"ERROR"))</f>
        <v>7.1076595163674806E-3</v>
      </c>
      <c r="Z1210" s="94">
        <f>IF('Net zero activities &amp; levers'!$C$14="Off",Constants!$H72*'Activity data'!AS14*Constants!$H90*FracLEACHMM*MMLeachEF*NtoN2O*kgtoGg,IF('Net zero activities &amp; levers'!$C$14="On",Constants!$H72*'Net zero Activity data'!AS14*Constants!$H90*FracLEACHMM*MMLeachEF*NtoN2O*kgtoGg,"ERROR"))</f>
        <v>7.1263106337608332E-3</v>
      </c>
      <c r="AA1210" s="94">
        <f>IF('Net zero activities &amp; levers'!$C$14="Off",Constants!$H72*'Activity data'!AT14*Constants!$H90*FracLEACHMM*MMLeachEF*NtoN2O*kgtoGg,IF('Net zero activities &amp; levers'!$C$14="On",Constants!$H72*'Net zero Activity data'!AT14*Constants!$H90*FracLEACHMM*MMLeachEF*NtoN2O*kgtoGg,"ERROR"))</f>
        <v>7.1463134028469317E-3</v>
      </c>
      <c r="AB1210" s="94">
        <f>IF('Net zero activities &amp; levers'!$C$14="Off",Constants!$H72*'Activity data'!AU14*Constants!$H90*FracLEACHMM*MMLeachEF*NtoN2O*kgtoGg,IF('Net zero activities &amp; levers'!$C$14="On",Constants!$H72*'Net zero Activity data'!AU14*Constants!$H90*FracLEACHMM*MMLeachEF*NtoN2O*kgtoGg,"ERROR"))</f>
        <v>7.1677661919009109E-3</v>
      </c>
      <c r="AC1210" s="94">
        <f>IF('Net zero activities &amp; levers'!$C$14="Off",Constants!$H72*'Activity data'!AV14*Constants!$H90*FracLEACHMM*MMLeachEF*NtoN2O*kgtoGg,IF('Net zero activities &amp; levers'!$C$14="On",Constants!$H72*'Net zero Activity data'!AV14*Constants!$H90*FracLEACHMM*MMLeachEF*NtoN2O*kgtoGg,"ERROR"))</f>
        <v>7.190457457914602E-3</v>
      </c>
      <c r="AD1210" s="94">
        <f>IF('Net zero activities &amp; levers'!$C$14="Off",Constants!$H72*'Activity data'!AW14*Constants!$H90*FracLEACHMM*MMLeachEF*NtoN2O*kgtoGg,IF('Net zero activities &amp; levers'!$C$14="On",Constants!$H72*'Net zero Activity data'!AW14*Constants!$H90*FracLEACHMM*MMLeachEF*NtoN2O*kgtoGg,"ERROR"))</f>
        <v>7.2054380303844109E-3</v>
      </c>
      <c r="AE1210" s="94">
        <f>IF('Net zero activities &amp; levers'!$C$14="Off",Constants!$H72*'Activity data'!AX14*Constants!$H90*FracLEACHMM*MMLeachEF*NtoN2O*kgtoGg,IF('Net zero activities &amp; levers'!$C$14="On",Constants!$H72*'Net zero Activity data'!AX14*Constants!$H90*FracLEACHMM*MMLeachEF*NtoN2O*kgtoGg,"ERROR"))</f>
        <v>7.2216363645264585E-3</v>
      </c>
      <c r="AF1210" s="94">
        <f>IF('Net zero activities &amp; levers'!$C$14="Off",Constants!$H72*'Activity data'!AY14*Constants!$H90*FracLEACHMM*MMLeachEF*NtoN2O*kgtoGg,IF('Net zero activities &amp; levers'!$C$14="On",Constants!$H72*'Net zero Activity data'!AY14*Constants!$H90*FracLEACHMM*MMLeachEF*NtoN2O*kgtoGg,"ERROR"))</f>
        <v>7.2389908341787129E-3</v>
      </c>
      <c r="AG1210" s="94">
        <f>IF('Net zero activities &amp; levers'!$C$14="Off",Constants!$H72*'Activity data'!AZ14*Constants!$H90*FracLEACHMM*MMLeachEF*NtoN2O*kgtoGg,IF('Net zero activities &amp; levers'!$C$14="On",Constants!$H72*'Net zero Activity data'!AZ14*Constants!$H90*FracLEACHMM*MMLeachEF*NtoN2O*kgtoGg,"ERROR"))</f>
        <v>7.2576779731254462E-3</v>
      </c>
      <c r="AH1210" s="94">
        <f>IF('Net zero activities &amp; levers'!$C$14="Off",Constants!$H72*'Activity data'!BA14*Constants!$H90*FracLEACHMM*MMLeachEF*NtoN2O*kgtoGg,IF('Net zero activities &amp; levers'!$C$14="On",Constants!$H72*'Net zero Activity data'!BA14*Constants!$H90*FracLEACHMM*MMLeachEF*NtoN2O*kgtoGg,"ERROR"))</f>
        <v>7.2771640896876167E-3</v>
      </c>
      <c r="AI1210" s="94">
        <f>IF('Net zero activities &amp; levers'!$C$14="Off",Constants!$H72*'Activity data'!BB14*Constants!$H90*FracLEACHMM*MMLeachEF*NtoN2O*kgtoGg,IF('Net zero activities &amp; levers'!$C$14="On",Constants!$H72*'Net zero Activity data'!BB14*Constants!$H90*FracLEACHMM*MMLeachEF*NtoN2O*kgtoGg,"ERROR"))</f>
        <v>7.2890917653036583E-3</v>
      </c>
      <c r="AJ1210" s="94">
        <f>IF('Net zero activities &amp; levers'!$C$14="Off",Constants!$H72*'Activity data'!BC14*Constants!$H90*FracLEACHMM*MMLeachEF*NtoN2O*kgtoGg,IF('Net zero activities &amp; levers'!$C$14="On",Constants!$H72*'Net zero Activity data'!BC14*Constants!$H90*FracLEACHMM*MMLeachEF*NtoN2O*kgtoGg,"ERROR"))</f>
        <v>7.3021166233360963E-3</v>
      </c>
      <c r="AK1210" s="94">
        <f>IF('Net zero activities &amp; levers'!$C$14="Off",Constants!$H72*'Activity data'!BD14*Constants!$H90*FracLEACHMM*MMLeachEF*NtoN2O*kgtoGg,IF('Net zero activities &amp; levers'!$C$14="On",Constants!$H72*'Net zero Activity data'!BD14*Constants!$H90*FracLEACHMM*MMLeachEF*NtoN2O*kgtoGg,"ERROR"))</f>
        <v>7.3157539730498832E-3</v>
      </c>
      <c r="AL1210" s="94">
        <f>IF('Net zero activities &amp; levers'!$C$14="Off",Constants!$H72*'Activity data'!BE14*Constants!$H90*FracLEACHMM*MMLeachEF*NtoN2O*kgtoGg,IF('Net zero activities &amp; levers'!$C$14="On",Constants!$H72*'Net zero Activity data'!BE14*Constants!$H90*FracLEACHMM*MMLeachEF*NtoN2O*kgtoGg,"ERROR"))</f>
        <v>7.3301969531761211E-3</v>
      </c>
      <c r="AM1210" s="94">
        <f>IF('Net zero activities &amp; levers'!$C$14="Off",Constants!$H72*'Activity data'!BF14*Constants!$H90*FracLEACHMM*MMLeachEF*NtoN2O*kgtoGg,IF('Net zero activities &amp; levers'!$C$14="On",Constants!$H72*'Net zero Activity data'!BF14*Constants!$H90*FracLEACHMM*MMLeachEF*NtoN2O*kgtoGg,"ERROR"))</f>
        <v>7.3454240852826322E-3</v>
      </c>
      <c r="AN1210" s="94">
        <f>IF('Net zero activities &amp; levers'!$C$14="Off",Constants!$H72*'Activity data'!BG14*Constants!$H90*FracLEACHMM*MMLeachEF*NtoN2O*kgtoGg,IF('Net zero activities &amp; levers'!$C$14="On",Constants!$H72*'Net zero Activity data'!BG14*Constants!$H90*FracLEACHMM*MMLeachEF*NtoN2O*kgtoGg,"ERROR"))</f>
        <v>7.3535515352846359E-3</v>
      </c>
      <c r="AO1210" s="94">
        <f>IF('Net zero activities &amp; levers'!$C$14="Off",Constants!$H72*'Activity data'!BH14*Constants!$H90*FracLEACHMM*MMLeachEF*NtoN2O*kgtoGg,IF('Net zero activities &amp; levers'!$C$14="On",Constants!$H72*'Net zero Activity data'!BH14*Constants!$H90*FracLEACHMM*MMLeachEF*NtoN2O*kgtoGg,"ERROR"))</f>
        <v>7.3622119816081485E-3</v>
      </c>
      <c r="AP1210" s="94">
        <f>IF('Net zero activities &amp; levers'!$C$14="Off",Constants!$H72*'Activity data'!BI14*Constants!$H90*FracLEACHMM*MMLeachEF*NtoN2O*kgtoGg,IF('Net zero activities &amp; levers'!$C$14="On",Constants!$H72*'Net zero Activity data'!BI14*Constants!$H90*FracLEACHMM*MMLeachEF*NtoN2O*kgtoGg,"ERROR"))</f>
        <v>7.3716104918028092E-3</v>
      </c>
      <c r="AQ1210" s="94">
        <f>IF('Net zero activities &amp; levers'!$C$14="Off",Constants!$H72*'Activity data'!BJ14*Constants!$H90*FracLEACHMM*MMLeachEF*NtoN2O*kgtoGg,IF('Net zero activities &amp; levers'!$C$14="On",Constants!$H72*'Net zero Activity data'!BJ14*Constants!$H90*FracLEACHMM*MMLeachEF*NtoN2O*kgtoGg,"ERROR"))</f>
        <v>7.381735016340059E-3</v>
      </c>
      <c r="AR1210" s="94">
        <f>IF('Net zero activities &amp; levers'!$C$14="Off",Constants!$H72*'Activity data'!BK14*Constants!$H90*FracLEACHMM*MMLeachEF*NtoN2O*kgtoGg,IF('Net zero activities &amp; levers'!$C$14="On",Constants!$H72*'Net zero Activity data'!BK14*Constants!$H90*FracLEACHMM*MMLeachEF*NtoN2O*kgtoGg,"ERROR"))</f>
        <v>7.3925755933700573E-3</v>
      </c>
      <c r="AS1210" s="94">
        <f>IF('Net zero activities &amp; levers'!$C$14="Off",Constants!$H72*'Activity data'!BL14*Constants!$H90*FracLEACHMM*MMLeachEF*NtoN2O*kgtoGg,IF('Net zero activities &amp; levers'!$C$14="On",Constants!$H72*'Net zero Activity data'!BL14*Constants!$H90*FracLEACHMM*MMLeachEF*NtoN2O*kgtoGg,"ERROR"))</f>
        <v>7.3960154350531382E-3</v>
      </c>
      <c r="AT1210" s="94">
        <f>IF('Net zero activities &amp; levers'!$C$14="Off",Constants!$H72*'Activity data'!BM14*Constants!$H90*FracLEACHMM*MMLeachEF*NtoN2O*kgtoGg,IF('Net zero activities &amp; levers'!$C$14="On",Constants!$H72*'Net zero Activity data'!BM14*Constants!$H90*FracLEACHMM*MMLeachEF*NtoN2O*kgtoGg,"ERROR"))</f>
        <v>7.3973240860164633E-3</v>
      </c>
      <c r="AU1210" s="94">
        <f>IF('Net zero activities &amp; levers'!$C$14="Off",Constants!$H72*'Activity data'!BN14*Constants!$H90*FracLEACHMM*MMLeachEF*NtoN2O*kgtoGg,IF('Net zero activities &amp; levers'!$C$14="On",Constants!$H72*'Net zero Activity data'!BN14*Constants!$H90*FracLEACHMM*MMLeachEF*NtoN2O*kgtoGg,"ERROR"))</f>
        <v>7.398763308921588E-3</v>
      </c>
      <c r="AV1210" s="94">
        <f>IF('Net zero activities &amp; levers'!$C$14="Off",Constants!$H72*'Activity data'!BO14*Constants!$H90*FracLEACHMM*MMLeachEF*NtoN2O*kgtoGg,IF('Net zero activities &amp; levers'!$C$14="On",Constants!$H72*'Net zero Activity data'!BO14*Constants!$H90*FracLEACHMM*MMLeachEF*NtoN2O*kgtoGg,"ERROR"))</f>
        <v>7.4008485453700354E-3</v>
      </c>
      <c r="AW1210" s="94">
        <f>IF('Net zero activities &amp; levers'!$C$14="Off",Constants!$H72*'Activity data'!BP14*Constants!$H90*FracLEACHMM*MMLeachEF*NtoN2O*kgtoGg,IF('Net zero activities &amp; levers'!$C$14="On",Constants!$H72*'Net zero Activity data'!BP14*Constants!$H90*FracLEACHMM*MMLeachEF*NtoN2O*kgtoGg,"ERROR"))</f>
        <v>7.4033157958249621E-3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2.2370479769761493E-2</v>
      </c>
      <c r="T1213" s="94">
        <f>IF('Net zero activities &amp; levers'!$C$14="Off",Constants!$H75*'Activity data'!AM17*Constants!$H93*FracLEACHMM*MMLeachEF*NtoN2O*kgtoGg,IF('Net zero activities &amp; levers'!$C$14="On",Constants!$H75*'Net zero Activity data'!AM17*Constants!$H93*FracLEACHMM*MMLeachEF*NtoN2O*kgtoGg,"ERROR"))</f>
        <v>2.2652669169822569E-2</v>
      </c>
      <c r="U1213" s="94">
        <f>IF('Net zero activities &amp; levers'!$C$14="Off",Constants!$H75*'Activity data'!AN17*Constants!$H93*FracLEACHMM*MMLeachEF*NtoN2O*kgtoGg,IF('Net zero activities &amp; levers'!$C$14="On",Constants!$H75*'Net zero Activity data'!AN17*Constants!$H93*FracLEACHMM*MMLeachEF*NtoN2O*kgtoGg,"ERROR"))</f>
        <v>2.2647993450451046E-2</v>
      </c>
      <c r="V1213" s="94">
        <f>IF('Net zero activities &amp; levers'!$C$14="Off",Constants!$H75*'Activity data'!AO17*Constants!$H93*FracLEACHMM*MMLeachEF*NtoN2O*kgtoGg,IF('Net zero activities &amp; levers'!$C$14="On",Constants!$H75*'Net zero Activity data'!AO17*Constants!$H93*FracLEACHMM*MMLeachEF*NtoN2O*kgtoGg,"ERROR"))</f>
        <v>2.2572077559412651E-2</v>
      </c>
      <c r="W1213" s="94">
        <f>IF('Net zero activities &amp; levers'!$C$14="Off",Constants!$H75*'Activity data'!AP17*Constants!$H93*FracLEACHMM*MMLeachEF*NtoN2O*kgtoGg,IF('Net zero activities &amp; levers'!$C$14="On",Constants!$H75*'Net zero Activity data'!AP17*Constants!$H93*FracLEACHMM*MMLeachEF*NtoN2O*kgtoGg,"ERROR"))</f>
        <v>2.2553948917531472E-2</v>
      </c>
      <c r="X1213" s="94">
        <f>IF('Net zero activities &amp; levers'!$C$14="Off",Constants!$H75*'Activity data'!AQ17*Constants!$H93*FracLEACHMM*MMLeachEF*NtoN2O*kgtoGg,IF('Net zero activities &amp; levers'!$C$14="On",Constants!$H75*'Net zero Activity data'!AQ17*Constants!$H93*FracLEACHMM*MMLeachEF*NtoN2O*kgtoGg,"ERROR"))</f>
        <v>2.2606634027210647E-2</v>
      </c>
      <c r="Y1213" s="94">
        <f>IF('Net zero activities &amp; levers'!$C$14="Off",Constants!$H75*'Activity data'!AR17*Constants!$H93*FracLEACHMM*MMLeachEF*NtoN2O*kgtoGg,IF('Net zero activities &amp; levers'!$C$14="On",Constants!$H75*'Net zero Activity data'!AR17*Constants!$H93*FracLEACHMM*MMLeachEF*NtoN2O*kgtoGg,"ERROR"))</f>
        <v>2.2698789757917861E-2</v>
      </c>
      <c r="Z1213" s="94">
        <f>IF('Net zero activities &amp; levers'!$C$14="Off",Constants!$H75*'Activity data'!AS17*Constants!$H93*FracLEACHMM*MMLeachEF*NtoN2O*kgtoGg,IF('Net zero activities &amp; levers'!$C$14="On",Constants!$H75*'Net zero Activity data'!AS17*Constants!$H93*FracLEACHMM*MMLeachEF*NtoN2O*kgtoGg,"ERROR"))</f>
        <v>2.2835575841867104E-2</v>
      </c>
      <c r="AA1213" s="94">
        <f>IF('Net zero activities &amp; levers'!$C$14="Off",Constants!$H75*'Activity data'!AT17*Constants!$H93*FracLEACHMM*MMLeachEF*NtoN2O*kgtoGg,IF('Net zero activities &amp; levers'!$C$14="On",Constants!$H75*'Net zero Activity data'!AT17*Constants!$H93*FracLEACHMM*MMLeachEF*NtoN2O*kgtoGg,"ERROR"))</f>
        <v>2.2956436123149643E-2</v>
      </c>
      <c r="AB1213" s="94">
        <f>IF('Net zero activities &amp; levers'!$C$14="Off",Constants!$H75*'Activity data'!AU17*Constants!$H93*FracLEACHMM*MMLeachEF*NtoN2O*kgtoGg,IF('Net zero activities &amp; levers'!$C$14="On",Constants!$H75*'Net zero Activity data'!AU17*Constants!$H93*FracLEACHMM*MMLeachEF*NtoN2O*kgtoGg,"ERROR"))</f>
        <v>2.3116483089115167E-2</v>
      </c>
      <c r="AC1213" s="94">
        <f>IF('Net zero activities &amp; levers'!$C$14="Off",Constants!$H75*'Activity data'!AV17*Constants!$H93*FracLEACHMM*MMLeachEF*NtoN2O*kgtoGg,IF('Net zero activities &amp; levers'!$C$14="On",Constants!$H75*'Net zero Activity data'!AV17*Constants!$H93*FracLEACHMM*MMLeachEF*NtoN2O*kgtoGg,"ERROR"))</f>
        <v>2.3265119022562102E-2</v>
      </c>
      <c r="AD1213" s="94">
        <f>IF('Net zero activities &amp; levers'!$C$14="Off",Constants!$H75*'Activity data'!AW17*Constants!$H93*FracLEACHMM*MMLeachEF*NtoN2O*kgtoGg,IF('Net zero activities &amp; levers'!$C$14="On",Constants!$H75*'Net zero Activity data'!AW17*Constants!$H93*FracLEACHMM*MMLeachEF*NtoN2O*kgtoGg,"ERROR"))</f>
        <v>2.3527276695971787E-2</v>
      </c>
      <c r="AE1213" s="94">
        <f>IF('Net zero activities &amp; levers'!$C$14="Off",Constants!$H75*'Activity data'!AX17*Constants!$H93*FracLEACHMM*MMLeachEF*NtoN2O*kgtoGg,IF('Net zero activities &amp; levers'!$C$14="On",Constants!$H75*'Net zero Activity data'!AX17*Constants!$H93*FracLEACHMM*MMLeachEF*NtoN2O*kgtoGg,"ERROR"))</f>
        <v>2.381734974442971E-2</v>
      </c>
      <c r="AF1213" s="94">
        <f>IF('Net zero activities &amp; levers'!$C$14="Off",Constants!$H75*'Activity data'!AY17*Constants!$H93*FracLEACHMM*MMLeachEF*NtoN2O*kgtoGg,IF('Net zero activities &amp; levers'!$C$14="On",Constants!$H75*'Net zero Activity data'!AY17*Constants!$H93*FracLEACHMM*MMLeachEF*NtoN2O*kgtoGg,"ERROR"))</f>
        <v>2.4130130080119053E-2</v>
      </c>
      <c r="AG1213" s="94">
        <f>IF('Net zero activities &amp; levers'!$C$14="Off",Constants!$H75*'Activity data'!AZ17*Constants!$H93*FracLEACHMM*MMLeachEF*NtoN2O*kgtoGg,IF('Net zero activities &amp; levers'!$C$14="On",Constants!$H75*'Net zero Activity data'!AZ17*Constants!$H93*FracLEACHMM*MMLeachEF*NtoN2O*kgtoGg,"ERROR"))</f>
        <v>2.4532585732993741E-2</v>
      </c>
      <c r="AH1213" s="94">
        <f>IF('Net zero activities &amp; levers'!$C$14="Off",Constants!$H75*'Activity data'!BA17*Constants!$H93*FracLEACHMM*MMLeachEF*NtoN2O*kgtoGg,IF('Net zero activities &amp; levers'!$C$14="On",Constants!$H75*'Net zero Activity data'!BA17*Constants!$H93*FracLEACHMM*MMLeachEF*NtoN2O*kgtoGg,"ERROR"))</f>
        <v>2.487128050078511E-2</v>
      </c>
      <c r="AI1213" s="94">
        <f>IF('Net zero activities &amp; levers'!$C$14="Off",Constants!$H75*'Activity data'!BB17*Constants!$H93*FracLEACHMM*MMLeachEF*NtoN2O*kgtoGg,IF('Net zero activities &amp; levers'!$C$14="On",Constants!$H75*'Net zero Activity data'!BB17*Constants!$H93*FracLEACHMM*MMLeachEF*NtoN2O*kgtoGg,"ERROR"))</f>
        <v>2.5256472401608641E-2</v>
      </c>
      <c r="AJ1213" s="94">
        <f>IF('Net zero activities &amp; levers'!$C$14="Off",Constants!$H75*'Activity data'!BC17*Constants!$H93*FracLEACHMM*MMLeachEF*NtoN2O*kgtoGg,IF('Net zero activities &amp; levers'!$C$14="On",Constants!$H75*'Net zero Activity data'!BC17*Constants!$H93*FracLEACHMM*MMLeachEF*NtoN2O*kgtoGg,"ERROR"))</f>
        <v>2.5699290957954399E-2</v>
      </c>
      <c r="AK1213" s="94">
        <f>IF('Net zero activities &amp; levers'!$C$14="Off",Constants!$H75*'Activity data'!BD17*Constants!$H93*FracLEACHMM*MMLeachEF*NtoN2O*kgtoGg,IF('Net zero activities &amp; levers'!$C$14="On",Constants!$H75*'Net zero Activity data'!BD17*Constants!$H93*FracLEACHMM*MMLeachEF*NtoN2O*kgtoGg,"ERROR"))</f>
        <v>2.6065754310786504E-2</v>
      </c>
      <c r="AL1213" s="94">
        <f>IF('Net zero activities &amp; levers'!$C$14="Off",Constants!$H75*'Activity data'!BE17*Constants!$H93*FracLEACHMM*MMLeachEF*NtoN2O*kgtoGg,IF('Net zero activities &amp; levers'!$C$14="On",Constants!$H75*'Net zero Activity data'!BE17*Constants!$H93*FracLEACHMM*MMLeachEF*NtoN2O*kgtoGg,"ERROR"))</f>
        <v>2.6423295033292861E-2</v>
      </c>
      <c r="AM1213" s="94">
        <f>IF('Net zero activities &amp; levers'!$C$14="Off",Constants!$H75*'Activity data'!BF17*Constants!$H93*FracLEACHMM*MMLeachEF*NtoN2O*kgtoGg,IF('Net zero activities &amp; levers'!$C$14="On",Constants!$H75*'Net zero Activity data'!BF17*Constants!$H93*FracLEACHMM*MMLeachEF*NtoN2O*kgtoGg,"ERROR"))</f>
        <v>2.6774175647535148E-2</v>
      </c>
      <c r="AN1213" s="94">
        <f>IF('Net zero activities &amp; levers'!$C$14="Off",Constants!$H75*'Activity data'!BG17*Constants!$H93*FracLEACHMM*MMLeachEF*NtoN2O*kgtoGg,IF('Net zero activities &amp; levers'!$C$14="On",Constants!$H75*'Net zero Activity data'!BG17*Constants!$H93*FracLEACHMM*MMLeachEF*NtoN2O*kgtoGg,"ERROR"))</f>
        <v>2.7161414255537433E-2</v>
      </c>
      <c r="AO1213" s="94">
        <f>IF('Net zero activities &amp; levers'!$C$14="Off",Constants!$H75*'Activity data'!BH17*Constants!$H93*FracLEACHMM*MMLeachEF*NtoN2O*kgtoGg,IF('Net zero activities &amp; levers'!$C$14="On",Constants!$H75*'Net zero Activity data'!BH17*Constants!$H93*FracLEACHMM*MMLeachEF*NtoN2O*kgtoGg,"ERROR"))</f>
        <v>2.7491879985149473E-2</v>
      </c>
      <c r="AP1213" s="94">
        <f>IF('Net zero activities &amp; levers'!$C$14="Off",Constants!$H75*'Activity data'!BI17*Constants!$H93*FracLEACHMM*MMLeachEF*NtoN2O*kgtoGg,IF('Net zero activities &amp; levers'!$C$14="On",Constants!$H75*'Net zero Activity data'!BI17*Constants!$H93*FracLEACHMM*MMLeachEF*NtoN2O*kgtoGg,"ERROR"))</f>
        <v>2.7830436686531276E-2</v>
      </c>
      <c r="AQ1213" s="94">
        <f>IF('Net zero activities &amp; levers'!$C$14="Off",Constants!$H75*'Activity data'!BJ17*Constants!$H93*FracLEACHMM*MMLeachEF*NtoN2O*kgtoGg,IF('Net zero activities &amp; levers'!$C$14="On",Constants!$H75*'Net zero Activity data'!BJ17*Constants!$H93*FracLEACHMM*MMLeachEF*NtoN2O*kgtoGg,"ERROR"))</f>
        <v>2.8179573448323746E-2</v>
      </c>
      <c r="AR1213" s="94">
        <f>IF('Net zero activities &amp; levers'!$C$14="Off",Constants!$H75*'Activity data'!BK17*Constants!$H93*FracLEACHMM*MMLeachEF*NtoN2O*kgtoGg,IF('Net zero activities &amp; levers'!$C$14="On",Constants!$H75*'Net zero Activity data'!BK17*Constants!$H93*FracLEACHMM*MMLeachEF*NtoN2O*kgtoGg,"ERROR"))</f>
        <v>2.8541747948828865E-2</v>
      </c>
      <c r="AS1213" s="94">
        <f>IF('Net zero activities &amp; levers'!$C$14="Off",Constants!$H75*'Activity data'!BL17*Constants!$H93*FracLEACHMM*MMLeachEF*NtoN2O*kgtoGg,IF('Net zero activities &amp; levers'!$C$14="On",Constants!$H75*'Net zero Activity data'!BL17*Constants!$H93*FracLEACHMM*MMLeachEF*NtoN2O*kgtoGg,"ERROR"))</f>
        <v>2.8896415656934342E-2</v>
      </c>
      <c r="AT1213" s="94">
        <f>IF('Net zero activities &amp; levers'!$C$14="Off",Constants!$H75*'Activity data'!BM17*Constants!$H93*FracLEACHMM*MMLeachEF*NtoN2O*kgtoGg,IF('Net zero activities &amp; levers'!$C$14="On",Constants!$H75*'Net zero Activity data'!BM17*Constants!$H93*FracLEACHMM*MMLeachEF*NtoN2O*kgtoGg,"ERROR"))</f>
        <v>2.8538906380664066E-2</v>
      </c>
      <c r="AU1213" s="94">
        <f>IF('Net zero activities &amp; levers'!$C$14="Off",Constants!$H75*'Activity data'!BN17*Constants!$H93*FracLEACHMM*MMLeachEF*NtoN2O*kgtoGg,IF('Net zero activities &amp; levers'!$C$14="On",Constants!$H75*'Net zero Activity data'!BN17*Constants!$H93*FracLEACHMM*MMLeachEF*NtoN2O*kgtoGg,"ERROR"))</f>
        <v>2.808026850742049E-2</v>
      </c>
      <c r="AV1213" s="94">
        <f>IF('Net zero activities &amp; levers'!$C$14="Off",Constants!$H75*'Activity data'!BO17*Constants!$H93*FracLEACHMM*MMLeachEF*NtoN2O*kgtoGg,IF('Net zero activities &amp; levers'!$C$14="On",Constants!$H75*'Net zero Activity data'!BO17*Constants!$H93*FracLEACHMM*MMLeachEF*NtoN2O*kgtoGg,"ERROR"))</f>
        <v>2.7659245008239828E-2</v>
      </c>
      <c r="AW1213" s="94">
        <f>IF('Net zero activities &amp; levers'!$C$14="Off",Constants!$H75*'Activity data'!BP17*Constants!$H93*FracLEACHMM*MMLeachEF*NtoN2O*kgtoGg,IF('Net zero activities &amp; levers'!$C$14="On",Constants!$H75*'Net zero Activity data'!BP17*Constants!$H93*FracLEACHMM*MMLeachEF*NtoN2O*kgtoGg,"ERROR"))</f>
        <v>2.7213154255926415E-2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3.3433783927335737E-3</v>
      </c>
      <c r="T1214" s="94">
        <f>IF('Net zero activities &amp; levers'!$C$14="Off",Constants!$H76*'Activity data'!AM18*Constants!$H94*FracLEACHMM*MMLeachEF*NtoN2O*kgtoGg,IF('Net zero activities &amp; levers'!$C$14="On",Constants!$H76*'Net zero Activity data'!AM18*Constants!$H94*FracLEACHMM*MMLeachEF*NtoN2O*kgtoGg,"ERROR"))</f>
        <v>3.3855529885640102E-3</v>
      </c>
      <c r="U1214" s="94">
        <f>IF('Net zero activities &amp; levers'!$C$14="Off",Constants!$H76*'Activity data'!AN18*Constants!$H94*FracLEACHMM*MMLeachEF*NtoN2O*kgtoGg,IF('Net zero activities &amp; levers'!$C$14="On",Constants!$H76*'Net zero Activity data'!AN18*Constants!$H94*FracLEACHMM*MMLeachEF*NtoN2O*kgtoGg,"ERROR"))</f>
        <v>3.384854179272563E-3</v>
      </c>
      <c r="V1214" s="94">
        <f>IF('Net zero activities &amp; levers'!$C$14="Off",Constants!$H76*'Activity data'!AO18*Constants!$H94*FracLEACHMM*MMLeachEF*NtoN2O*kgtoGg,IF('Net zero activities &amp; levers'!$C$14="On",Constants!$H76*'Net zero Activity data'!AO18*Constants!$H94*FracLEACHMM*MMLeachEF*NtoN2O*kgtoGg,"ERROR"))</f>
        <v>3.373508175415017E-3</v>
      </c>
      <c r="W1214" s="94">
        <f>IF('Net zero activities &amp; levers'!$C$14="Off",Constants!$H76*'Activity data'!AP18*Constants!$H94*FracLEACHMM*MMLeachEF*NtoN2O*kgtoGg,IF('Net zero activities &amp; levers'!$C$14="On",Constants!$H76*'Net zero Activity data'!AP18*Constants!$H94*FracLEACHMM*MMLeachEF*NtoN2O*kgtoGg,"ERROR"))</f>
        <v>3.3707987605889182E-3</v>
      </c>
      <c r="X1214" s="94">
        <f>IF('Net zero activities &amp; levers'!$C$14="Off",Constants!$H76*'Activity data'!AQ18*Constants!$H94*FracLEACHMM*MMLeachEF*NtoN2O*kgtoGg,IF('Net zero activities &amp; levers'!$C$14="On",Constants!$H76*'Net zero Activity data'!AQ18*Constants!$H94*FracLEACHMM*MMLeachEF*NtoN2O*kgtoGg,"ERROR"))</f>
        <v>3.3786728097435653E-3</v>
      </c>
      <c r="Y1214" s="94">
        <f>IF('Net zero activities &amp; levers'!$C$14="Off",Constants!$H76*'Activity data'!AR18*Constants!$H94*FracLEACHMM*MMLeachEF*NtoN2O*kgtoGg,IF('Net zero activities &amp; levers'!$C$14="On",Constants!$H76*'Net zero Activity data'!AR18*Constants!$H94*FracLEACHMM*MMLeachEF*NtoN2O*kgtoGg,"ERROR"))</f>
        <v>3.3924459376328273E-3</v>
      </c>
      <c r="Z1214" s="94">
        <f>IF('Net zero activities &amp; levers'!$C$14="Off",Constants!$H76*'Activity data'!AS18*Constants!$H94*FracLEACHMM*MMLeachEF*NtoN2O*kgtoGg,IF('Net zero activities &amp; levers'!$C$14="On",Constants!$H76*'Net zero Activity data'!AS18*Constants!$H94*FracLEACHMM*MMLeachEF*NtoN2O*kgtoGg,"ERROR"))</f>
        <v>3.4128892916515784E-3</v>
      </c>
      <c r="AA1214" s="94">
        <f>IF('Net zero activities &amp; levers'!$C$14="Off",Constants!$H76*'Activity data'!AT18*Constants!$H94*FracLEACHMM*MMLeachEF*NtoN2O*kgtoGg,IF('Net zero activities &amp; levers'!$C$14="On",Constants!$H76*'Net zero Activity data'!AT18*Constants!$H94*FracLEACHMM*MMLeachEF*NtoN2O*kgtoGg,"ERROR"))</f>
        <v>3.4309524560154447E-3</v>
      </c>
      <c r="AB1214" s="94">
        <f>IF('Net zero activities &amp; levers'!$C$14="Off",Constants!$H76*'Activity data'!AU18*Constants!$H94*FracLEACHMM*MMLeachEF*NtoN2O*kgtoGg,IF('Net zero activities &amp; levers'!$C$14="On",Constants!$H76*'Net zero Activity data'!AU18*Constants!$H94*FracLEACHMM*MMLeachEF*NtoN2O*kgtoGg,"ERROR"))</f>
        <v>3.4548722634285601E-3</v>
      </c>
      <c r="AC1214" s="94">
        <f>IF('Net zero activities &amp; levers'!$C$14="Off",Constants!$H76*'Activity data'!AV18*Constants!$H94*FracLEACHMM*MMLeachEF*NtoN2O*kgtoGg,IF('Net zero activities &amp; levers'!$C$14="On",Constants!$H76*'Net zero Activity data'!AV18*Constants!$H94*FracLEACHMM*MMLeachEF*NtoN2O*kgtoGg,"ERROR"))</f>
        <v>3.4770866358240062E-3</v>
      </c>
      <c r="AD1214" s="94">
        <f>IF('Net zero activities &amp; levers'!$C$14="Off",Constants!$H76*'Activity data'!AW18*Constants!$H94*FracLEACHMM*MMLeachEF*NtoN2O*kgtoGg,IF('Net zero activities &amp; levers'!$C$14="On",Constants!$H76*'Net zero Activity data'!AW18*Constants!$H94*FracLEACHMM*MMLeachEF*NtoN2O*kgtoGg,"ERROR"))</f>
        <v>3.5162673914353377E-3</v>
      </c>
      <c r="AE1214" s="94">
        <f>IF('Net zero activities &amp; levers'!$C$14="Off",Constants!$H76*'Activity data'!AX18*Constants!$H94*FracLEACHMM*MMLeachEF*NtoN2O*kgtoGg,IF('Net zero activities &amp; levers'!$C$14="On",Constants!$H76*'Net zero Activity data'!AX18*Constants!$H94*FracLEACHMM*MMLeachEF*NtoN2O*kgtoGg,"ERROR"))</f>
        <v>3.559620237351476E-3</v>
      </c>
      <c r="AF1214" s="94">
        <f>IF('Net zero activities &amp; levers'!$C$14="Off",Constants!$H76*'Activity data'!AY18*Constants!$H94*FracLEACHMM*MMLeachEF*NtoN2O*kgtoGg,IF('Net zero activities &amp; levers'!$C$14="On",Constants!$H76*'Net zero Activity data'!AY18*Constants!$H94*FracLEACHMM*MMLeachEF*NtoN2O*kgtoGg,"ERROR"))</f>
        <v>3.6063667991945198E-3</v>
      </c>
      <c r="AG1214" s="94">
        <f>IF('Net zero activities &amp; levers'!$C$14="Off",Constants!$H76*'Activity data'!AZ18*Constants!$H94*FracLEACHMM*MMLeachEF*NtoN2O*kgtoGg,IF('Net zero activities &amp; levers'!$C$14="On",Constants!$H76*'Net zero Activity data'!AZ18*Constants!$H94*FracLEACHMM*MMLeachEF*NtoN2O*kgtoGg,"ERROR"))</f>
        <v>3.666515778908112E-3</v>
      </c>
      <c r="AH1214" s="94">
        <f>IF('Net zero activities &amp; levers'!$C$14="Off",Constants!$H76*'Activity data'!BA18*Constants!$H94*FracLEACHMM*MMLeachEF*NtoN2O*kgtoGg,IF('Net zero activities &amp; levers'!$C$14="On",Constants!$H76*'Net zero Activity data'!BA18*Constants!$H94*FracLEACHMM*MMLeachEF*NtoN2O*kgtoGg,"ERROR"))</f>
        <v>3.7171353802765302E-3</v>
      </c>
      <c r="AI1214" s="94">
        <f>IF('Net zero activities &amp; levers'!$C$14="Off",Constants!$H76*'Activity data'!BB18*Constants!$H94*FracLEACHMM*MMLeachEF*NtoN2O*kgtoGg,IF('Net zero activities &amp; levers'!$C$14="On",Constants!$H76*'Net zero Activity data'!BB18*Constants!$H94*FracLEACHMM*MMLeachEF*NtoN2O*kgtoGg,"ERROR"))</f>
        <v>3.7747042072093407E-3</v>
      </c>
      <c r="AJ1214" s="94">
        <f>IF('Net zero activities &amp; levers'!$C$14="Off",Constants!$H76*'Activity data'!BC18*Constants!$H94*FracLEACHMM*MMLeachEF*NtoN2O*kgtoGg,IF('Net zero activities &amp; levers'!$C$14="On",Constants!$H76*'Net zero Activity data'!BC18*Constants!$H94*FracLEACHMM*MMLeachEF*NtoN2O*kgtoGg,"ERROR"))</f>
        <v>3.8408856216638099E-3</v>
      </c>
      <c r="AK1214" s="94">
        <f>IF('Net zero activities &amp; levers'!$C$14="Off",Constants!$H76*'Activity data'!BD18*Constants!$H94*FracLEACHMM*MMLeachEF*NtoN2O*kgtoGg,IF('Net zero activities &amp; levers'!$C$14="On",Constants!$H76*'Net zero Activity data'!BD18*Constants!$H94*FracLEACHMM*MMLeachEF*NtoN2O*kgtoGg,"ERROR"))</f>
        <v>3.8956553748473646E-3</v>
      </c>
      <c r="AL1214" s="94">
        <f>IF('Net zero activities &amp; levers'!$C$14="Off",Constants!$H76*'Activity data'!BE18*Constants!$H94*FracLEACHMM*MMLeachEF*NtoN2O*kgtoGg,IF('Net zero activities &amp; levers'!$C$14="On",Constants!$H76*'Net zero Activity data'!BE18*Constants!$H94*FracLEACHMM*MMLeachEF*NtoN2O*kgtoGg,"ERROR"))</f>
        <v>3.94909159697819E-3</v>
      </c>
      <c r="AM1214" s="94">
        <f>IF('Net zero activities &amp; levers'!$C$14="Off",Constants!$H76*'Activity data'!BF18*Constants!$H94*FracLEACHMM*MMLeachEF*NtoN2O*kgtoGg,IF('Net zero activities &amp; levers'!$C$14="On",Constants!$H76*'Net zero Activity data'!BF18*Constants!$H94*FracLEACHMM*MMLeachEF*NtoN2O*kgtoGg,"ERROR"))</f>
        <v>4.0015324331229962E-3</v>
      </c>
      <c r="AN1214" s="94">
        <f>IF('Net zero activities &amp; levers'!$C$14="Off",Constants!$H76*'Activity data'!BG18*Constants!$H94*FracLEACHMM*MMLeachEF*NtoN2O*kgtoGg,IF('Net zero activities &amp; levers'!$C$14="On",Constants!$H76*'Net zero Activity data'!BG18*Constants!$H94*FracLEACHMM*MMLeachEF*NtoN2O*kgtoGg,"ERROR"))</f>
        <v>4.0594071505252174E-3</v>
      </c>
      <c r="AO1214" s="94">
        <f>IF('Net zero activities &amp; levers'!$C$14="Off",Constants!$H76*'Activity data'!BH18*Constants!$H94*FracLEACHMM*MMLeachEF*NtoN2O*kgtoGg,IF('Net zero activities &amp; levers'!$C$14="On",Constants!$H76*'Net zero Activity data'!BH18*Constants!$H94*FracLEACHMM*MMLeachEF*NtoN2O*kgtoGg,"ERROR"))</f>
        <v>4.1087968816036395E-3</v>
      </c>
      <c r="AP1214" s="94">
        <f>IF('Net zero activities &amp; levers'!$C$14="Off",Constants!$H76*'Activity data'!BI18*Constants!$H94*FracLEACHMM*MMLeachEF*NtoN2O*kgtoGg,IF('Net zero activities &amp; levers'!$C$14="On",Constants!$H76*'Net zero Activity data'!BI18*Constants!$H94*FracLEACHMM*MMLeachEF*NtoN2O*kgtoGg,"ERROR"))</f>
        <v>4.1593958482670692E-3</v>
      </c>
      <c r="AQ1214" s="94">
        <f>IF('Net zero activities &amp; levers'!$C$14="Off",Constants!$H76*'Activity data'!BJ18*Constants!$H94*FracLEACHMM*MMLeachEF*NtoN2O*kgtoGg,IF('Net zero activities &amp; levers'!$C$14="On",Constants!$H76*'Net zero Activity data'!BJ18*Constants!$H94*FracLEACHMM*MMLeachEF*NtoN2O*kgtoGg,"ERROR"))</f>
        <v>4.2115760570734882E-3</v>
      </c>
      <c r="AR1214" s="94">
        <f>IF('Net zero activities &amp; levers'!$C$14="Off",Constants!$H76*'Activity data'!BK18*Constants!$H94*FracLEACHMM*MMLeachEF*NtoN2O*kgtoGg,IF('Net zero activities &amp; levers'!$C$14="On",Constants!$H76*'Net zero Activity data'!BK18*Constants!$H94*FracLEACHMM*MMLeachEF*NtoN2O*kgtoGg,"ERROR"))</f>
        <v>4.2657048201510082E-3</v>
      </c>
      <c r="AS1214" s="94">
        <f>IF('Net zero activities &amp; levers'!$C$14="Off",Constants!$H76*'Activity data'!BL18*Constants!$H94*FracLEACHMM*MMLeachEF*NtoN2O*kgtoGg,IF('Net zero activities &amp; levers'!$C$14="On",Constants!$H76*'Net zero Activity data'!BL18*Constants!$H94*FracLEACHMM*MMLeachEF*NtoN2O*kgtoGg,"ERROR"))</f>
        <v>4.3187116561279031E-3</v>
      </c>
      <c r="AT1214" s="94">
        <f>IF('Net zero activities &amp; levers'!$C$14="Off",Constants!$H76*'Activity data'!BM18*Constants!$H94*FracLEACHMM*MMLeachEF*NtoN2O*kgtoGg,IF('Net zero activities &amp; levers'!$C$14="On",Constants!$H76*'Net zero Activity data'!BM18*Constants!$H94*FracLEACHMM*MMLeachEF*NtoN2O*kgtoGg,"ERROR"))</f>
        <v>4.2652801337919573E-3</v>
      </c>
      <c r="AU1214" s="94">
        <f>IF('Net zero activities &amp; levers'!$C$14="Off",Constants!$H76*'Activity data'!BN18*Constants!$H94*FracLEACHMM*MMLeachEF*NtoN2O*kgtoGg,IF('Net zero activities &amp; levers'!$C$14="On",Constants!$H76*'Net zero Activity data'!BN18*Constants!$H94*FracLEACHMM*MMLeachEF*NtoN2O*kgtoGg,"ERROR"))</f>
        <v>4.1967344445052847E-3</v>
      </c>
      <c r="AV1214" s="94">
        <f>IF('Net zero activities &amp; levers'!$C$14="Off",Constants!$H76*'Activity data'!BO18*Constants!$H94*FracLEACHMM*MMLeachEF*NtoN2O*kgtoGg,IF('Net zero activities &amp; levers'!$C$14="On",Constants!$H76*'Net zero Activity data'!BO18*Constants!$H94*FracLEACHMM*MMLeachEF*NtoN2O*kgtoGg,"ERROR"))</f>
        <v>4.1338104087009003E-3</v>
      </c>
      <c r="AW1214" s="94">
        <f>IF('Net zero activities &amp; levers'!$C$14="Off",Constants!$H76*'Activity data'!BP18*Constants!$H94*FracLEACHMM*MMLeachEF*NtoN2O*kgtoGg,IF('Net zero activities &amp; levers'!$C$14="On",Constants!$H76*'Net zero Activity data'!BP18*Constants!$H94*FracLEACHMM*MMLeachEF*NtoN2O*kgtoGg,"ERROR"))</f>
        <v>4.0671399484410843E-3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1.8052970746219633E-2</v>
      </c>
      <c r="T1215" s="94">
        <f>IF('Net zero activities &amp; levers'!$C$14="Off",Constants!$H77*'Activity data'!AM19*Constants!$H95*FracLEACHMM*MMLeachEF*NtoN2O*kgtoGg,IF('Net zero activities &amp; levers'!$C$14="On",Constants!$H77*'Net zero Activity data'!AM19*Constants!$H95*FracLEACHMM*MMLeachEF*NtoN2O*kgtoGg,"ERROR"))</f>
        <v>1.850436166002525E-2</v>
      </c>
      <c r="U1215" s="94">
        <f>IF('Net zero activities &amp; levers'!$C$14="Off",Constants!$H77*'Activity data'!AN19*Constants!$H95*FracLEACHMM*MMLeachEF*NtoN2O*kgtoGg,IF('Net zero activities &amp; levers'!$C$14="On",Constants!$H77*'Net zero Activity data'!AN19*Constants!$H95*FracLEACHMM*MMLeachEF*NtoN2O*kgtoGg,"ERROR"))</f>
        <v>1.8836623484615331E-2</v>
      </c>
      <c r="V1215" s="94">
        <f>IF('Net zero activities &amp; levers'!$C$14="Off",Constants!$H77*'Activity data'!AO19*Constants!$H95*FracLEACHMM*MMLeachEF*NtoN2O*kgtoGg,IF('Net zero activities &amp; levers'!$C$14="On",Constants!$H77*'Net zero Activity data'!AO19*Constants!$H95*FracLEACHMM*MMLeachEF*NtoN2O*kgtoGg,"ERROR"))</f>
        <v>1.9138928402002774E-2</v>
      </c>
      <c r="W1215" s="94">
        <f>IF('Net zero activities &amp; levers'!$C$14="Off",Constants!$H77*'Activity data'!AP19*Constants!$H95*FracLEACHMM*MMLeachEF*NtoN2O*kgtoGg,IF('Net zero activities &amp; levers'!$C$14="On",Constants!$H77*'Net zero Activity data'!AP19*Constants!$H95*FracLEACHMM*MMLeachEF*NtoN2O*kgtoGg,"ERROR"))</f>
        <v>1.9468960552124857E-2</v>
      </c>
      <c r="X1215" s="94">
        <f>IF('Net zero activities &amp; levers'!$C$14="Off",Constants!$H77*'Activity data'!AQ19*Constants!$H95*FracLEACHMM*MMLeachEF*NtoN2O*kgtoGg,IF('Net zero activities &amp; levers'!$C$14="On",Constants!$H77*'Net zero Activity data'!AQ19*Constants!$H95*FracLEACHMM*MMLeachEF*NtoN2O*kgtoGg,"ERROR"))</f>
        <v>1.9834790173673279E-2</v>
      </c>
      <c r="Y1215" s="94">
        <f>IF('Net zero activities &amp; levers'!$C$14="Off",Constants!$H77*'Activity data'!AR19*Constants!$H95*FracLEACHMM*MMLeachEF*NtoN2O*kgtoGg,IF('Net zero activities &amp; levers'!$C$14="On",Constants!$H77*'Net zero Activity data'!AR19*Constants!$H95*FracLEACHMM*MMLeachEF*NtoN2O*kgtoGg,"ERROR"))</f>
        <v>2.0206972804064454E-2</v>
      </c>
      <c r="Z1215" s="94">
        <f>IF('Net zero activities &amp; levers'!$C$14="Off",Constants!$H77*'Activity data'!AS19*Constants!$H95*FracLEACHMM*MMLeachEF*NtoN2O*kgtoGg,IF('Net zero activities &amp; levers'!$C$14="On",Constants!$H77*'Net zero Activity data'!AS19*Constants!$H95*FracLEACHMM*MMLeachEF*NtoN2O*kgtoGg,"ERROR"))</f>
        <v>2.0605747701772793E-2</v>
      </c>
      <c r="AA1215" s="94">
        <f>IF('Net zero activities &amp; levers'!$C$14="Off",Constants!$H77*'Activity data'!AT19*Constants!$H95*FracLEACHMM*MMLeachEF*NtoN2O*kgtoGg,IF('Net zero activities &amp; levers'!$C$14="On",Constants!$H77*'Net zero Activity data'!AT19*Constants!$H95*FracLEACHMM*MMLeachEF*NtoN2O*kgtoGg,"ERROR"))</f>
        <v>2.1002232636567763E-2</v>
      </c>
      <c r="AB1215" s="94">
        <f>IF('Net zero activities &amp; levers'!$C$14="Off",Constants!$H77*'Activity data'!AU19*Constants!$H95*FracLEACHMM*MMLeachEF*NtoN2O*kgtoGg,IF('Net zero activities &amp; levers'!$C$14="On",Constants!$H77*'Net zero Activity data'!AU19*Constants!$H95*FracLEACHMM*MMLeachEF*NtoN2O*kgtoGg,"ERROR"))</f>
        <v>2.1424414927955389E-2</v>
      </c>
      <c r="AC1215" s="94">
        <f>IF('Net zero activities &amp; levers'!$C$14="Off",Constants!$H77*'Activity data'!AV19*Constants!$H95*FracLEACHMM*MMLeachEF*NtoN2O*kgtoGg,IF('Net zero activities &amp; levers'!$C$14="On",Constants!$H77*'Net zero Activity data'!AV19*Constants!$H95*FracLEACHMM*MMLeachEF*NtoN2O*kgtoGg,"ERROR"))</f>
        <v>2.1847223977334712E-2</v>
      </c>
      <c r="AD1215" s="94">
        <f>IF('Net zero activities &amp; levers'!$C$14="Off",Constants!$H77*'Activity data'!AW19*Constants!$H95*FracLEACHMM*MMLeachEF*NtoN2O*kgtoGg,IF('Net zero activities &amp; levers'!$C$14="On",Constants!$H77*'Net zero Activity data'!AW19*Constants!$H95*FracLEACHMM*MMLeachEF*NtoN2O*kgtoGg,"ERROR"))</f>
        <v>2.2323491058644482E-2</v>
      </c>
      <c r="AE1215" s="94">
        <f>IF('Net zero activities &amp; levers'!$C$14="Off",Constants!$H77*'Activity data'!AX19*Constants!$H95*FracLEACHMM*MMLeachEF*NtoN2O*kgtoGg,IF('Net zero activities &amp; levers'!$C$14="On",Constants!$H77*'Net zero Activity data'!AX19*Constants!$H95*FracLEACHMM*MMLeachEF*NtoN2O*kgtoGg,"ERROR"))</f>
        <v>2.282392474636296E-2</v>
      </c>
      <c r="AF1215" s="94">
        <f>IF('Net zero activities &amp; levers'!$C$14="Off",Constants!$H77*'Activity data'!AY19*Constants!$H95*FracLEACHMM*MMLeachEF*NtoN2O*kgtoGg,IF('Net zero activities &amp; levers'!$C$14="On",Constants!$H77*'Net zero Activity data'!AY19*Constants!$H95*FracLEACHMM*MMLeachEF*NtoN2O*kgtoGg,"ERROR"))</f>
        <v>2.3346782397994606E-2</v>
      </c>
      <c r="AG1215" s="94">
        <f>IF('Net zero activities &amp; levers'!$C$14="Off",Constants!$H77*'Activity data'!AZ19*Constants!$H95*FracLEACHMM*MMLeachEF*NtoN2O*kgtoGg,IF('Net zero activities &amp; levers'!$C$14="On",Constants!$H77*'Net zero Activity data'!AZ19*Constants!$H95*FracLEACHMM*MMLeachEF*NtoN2O*kgtoGg,"ERROR"))</f>
        <v>2.3931027893951708E-2</v>
      </c>
      <c r="AH1215" s="94">
        <f>IF('Net zero activities &amp; levers'!$C$14="Off",Constants!$H77*'Activity data'!BA19*Constants!$H95*FracLEACHMM*MMLeachEF*NtoN2O*kgtoGg,IF('Net zero activities &amp; levers'!$C$14="On",Constants!$H77*'Net zero Activity data'!BA19*Constants!$H95*FracLEACHMM*MMLeachEF*NtoN2O*kgtoGg,"ERROR"))</f>
        <v>2.4491256263094945E-2</v>
      </c>
      <c r="AI1215" s="94">
        <f>IF('Net zero activities &amp; levers'!$C$14="Off",Constants!$H77*'Activity data'!BB19*Constants!$H95*FracLEACHMM*MMLeachEF*NtoN2O*kgtoGg,IF('Net zero activities &amp; levers'!$C$14="On",Constants!$H77*'Net zero Activity data'!BB19*Constants!$H95*FracLEACHMM*MMLeachEF*NtoN2O*kgtoGg,"ERROR"))</f>
        <v>2.5077315242446396E-2</v>
      </c>
      <c r="AJ1215" s="94">
        <f>IF('Net zero activities &amp; levers'!$C$14="Off",Constants!$H77*'Activity data'!BC19*Constants!$H95*FracLEACHMM*MMLeachEF*NtoN2O*kgtoGg,IF('Net zero activities &amp; levers'!$C$14="On",Constants!$H77*'Net zero Activity data'!BC19*Constants!$H95*FracLEACHMM*MMLeachEF*NtoN2O*kgtoGg,"ERROR"))</f>
        <v>2.5710848417001532E-2</v>
      </c>
      <c r="AK1215" s="94">
        <f>IF('Net zero activities &amp; levers'!$C$14="Off",Constants!$H77*'Activity data'!BD19*Constants!$H95*FracLEACHMM*MMLeachEF*NtoN2O*kgtoGg,IF('Net zero activities &amp; levers'!$C$14="On",Constants!$H77*'Net zero Activity data'!BD19*Constants!$H95*FracLEACHMM*MMLeachEF*NtoN2O*kgtoGg,"ERROR"))</f>
        <v>2.6312195276390133E-2</v>
      </c>
      <c r="AL1215" s="94">
        <f>IF('Net zero activities &amp; levers'!$C$14="Off",Constants!$H77*'Activity data'!BE19*Constants!$H95*FracLEACHMM*MMLeachEF*NtoN2O*kgtoGg,IF('Net zero activities &amp; levers'!$C$14="On",Constants!$H77*'Net zero Activity data'!BE19*Constants!$H95*FracLEACHMM*MMLeachEF*NtoN2O*kgtoGg,"ERROR"))</f>
        <v>2.6921110455446824E-2</v>
      </c>
      <c r="AM1215" s="94">
        <f>IF('Net zero activities &amp; levers'!$C$14="Off",Constants!$H77*'Activity data'!BF19*Constants!$H95*FracLEACHMM*MMLeachEF*NtoN2O*kgtoGg,IF('Net zero activities &amp; levers'!$C$14="On",Constants!$H77*'Net zero Activity data'!BF19*Constants!$H95*FracLEACHMM*MMLeachEF*NtoN2O*kgtoGg,"ERROR"))</f>
        <v>2.7539068115150368E-2</v>
      </c>
      <c r="AN1215" s="94">
        <f>IF('Net zero activities &amp; levers'!$C$14="Off",Constants!$H77*'Activity data'!BG19*Constants!$H95*FracLEACHMM*MMLeachEF*NtoN2O*kgtoGg,IF('Net zero activities &amp; levers'!$C$14="On",Constants!$H77*'Net zero Activity data'!BG19*Constants!$H95*FracLEACHMM*MMLeachEF*NtoN2O*kgtoGg,"ERROR"))</f>
        <v>2.8181432685504049E-2</v>
      </c>
      <c r="AO1215" s="94">
        <f>IF('Net zero activities &amp; levers'!$C$14="Off",Constants!$H77*'Activity data'!BH19*Constants!$H95*FracLEACHMM*MMLeachEF*NtoN2O*kgtoGg,IF('Net zero activities &amp; levers'!$C$14="On",Constants!$H77*'Net zero Activity data'!BH19*Constants!$H95*FracLEACHMM*MMLeachEF*NtoN2O*kgtoGg,"ERROR"))</f>
        <v>2.8800913616022064E-2</v>
      </c>
      <c r="AP1215" s="94">
        <f>IF('Net zero activities &amp; levers'!$C$14="Off",Constants!$H77*'Activity data'!BI19*Constants!$H95*FracLEACHMM*MMLeachEF*NtoN2O*kgtoGg,IF('Net zero activities &amp; levers'!$C$14="On",Constants!$H77*'Net zero Activity data'!BI19*Constants!$H95*FracLEACHMM*MMLeachEF*NtoN2O*kgtoGg,"ERROR"))</f>
        <v>2.9439392972132689E-2</v>
      </c>
      <c r="AQ1215" s="94">
        <f>IF('Net zero activities &amp; levers'!$C$14="Off",Constants!$H77*'Activity data'!BJ19*Constants!$H95*FracLEACHMM*MMLeachEF*NtoN2O*kgtoGg,IF('Net zero activities &amp; levers'!$C$14="On",Constants!$H77*'Net zero Activity data'!BJ19*Constants!$H95*FracLEACHMM*MMLeachEF*NtoN2O*kgtoGg,"ERROR"))</f>
        <v>3.0099265306052614E-2</v>
      </c>
      <c r="AR1215" s="94">
        <f>IF('Net zero activities &amp; levers'!$C$14="Off",Constants!$H77*'Activity data'!BK19*Constants!$H95*FracLEACHMM*MMLeachEF*NtoN2O*kgtoGg,IF('Net zero activities &amp; levers'!$C$14="On",Constants!$H77*'Net zero Activity data'!BK19*Constants!$H95*FracLEACHMM*MMLeachEF*NtoN2O*kgtoGg,"ERROR"))</f>
        <v>3.078305441298906E-2</v>
      </c>
      <c r="AS1215" s="94">
        <f>IF('Net zero activities &amp; levers'!$C$14="Off",Constants!$H77*'Activity data'!BL19*Constants!$H95*FracLEACHMM*MMLeachEF*NtoN2O*kgtoGg,IF('Net zero activities &amp; levers'!$C$14="On",Constants!$H77*'Net zero Activity data'!BL19*Constants!$H95*FracLEACHMM*MMLeachEF*NtoN2O*kgtoGg,"ERROR"))</f>
        <v>3.1464150660826612E-2</v>
      </c>
      <c r="AT1215" s="94">
        <f>IF('Net zero activities &amp; levers'!$C$14="Off",Constants!$H77*'Activity data'!BM19*Constants!$H95*FracLEACHMM*MMLeachEF*NtoN2O*kgtoGg,IF('Net zero activities &amp; levers'!$C$14="On",Constants!$H77*'Net zero Activity data'!BM19*Constants!$H95*FracLEACHMM*MMLeachEF*NtoN2O*kgtoGg,"ERROR"))</f>
        <v>3.1645863407685944E-2</v>
      </c>
      <c r="AU1215" s="94">
        <f>IF('Net zero activities &amp; levers'!$C$14="Off",Constants!$H77*'Activity data'!BN19*Constants!$H95*FracLEACHMM*MMLeachEF*NtoN2O*kgtoGg,IF('Net zero activities &amp; levers'!$C$14="On",Constants!$H77*'Net zero Activity data'!BN19*Constants!$H95*FracLEACHMM*MMLeachEF*NtoN2O*kgtoGg,"ERROR"))</f>
        <v>3.1750203586920288E-2</v>
      </c>
      <c r="AV1215" s="94">
        <f>IF('Net zero activities &amp; levers'!$C$14="Off",Constants!$H77*'Activity data'!BO19*Constants!$H95*FracLEACHMM*MMLeachEF*NtoN2O*kgtoGg,IF('Net zero activities &amp; levers'!$C$14="On",Constants!$H77*'Net zero Activity data'!BO19*Constants!$H95*FracLEACHMM*MMLeachEF*NtoN2O*kgtoGg,"ERROR"))</f>
        <v>3.1877129481164349E-2</v>
      </c>
      <c r="AW1215" s="94">
        <f>IF('Net zero activities &amp; levers'!$C$14="Off",Constants!$H77*'Activity data'!BP19*Constants!$H95*FracLEACHMM*MMLeachEF*NtoN2O*kgtoGg,IF('Net zero activities &amp; levers'!$C$14="On",Constants!$H77*'Net zero Activity data'!BP19*Constants!$H95*FracLEACHMM*MMLeachEF*NtoN2O*kgtoGg,"ERROR"))</f>
        <v>3.1980228889720304E-2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6.8566960832673135E-2</v>
      </c>
      <c r="T1216" s="94">
        <f>IF('Net zero activities &amp; levers'!$C$14="Off",Constants!$H78*'Activity data'!AM20*Constants!$H96*FracLEACHMM*MMLeachEF*NtoN2O*kgtoGg,IF('Net zero activities &amp; levers'!$C$14="On",Constants!$H78*'Net zero Activity data'!AM20*Constants!$H96*FracLEACHMM*MMLeachEF*NtoN2O*kgtoGg,"ERROR"))</f>
        <v>7.1248735352205564E-2</v>
      </c>
      <c r="U1216" s="94">
        <f>IF('Net zero activities &amp; levers'!$C$14="Off",Constants!$H78*'Activity data'!AN20*Constants!$H96*FracLEACHMM*MMLeachEF*NtoN2O*kgtoGg,IF('Net zero activities &amp; levers'!$C$14="On",Constants!$H78*'Net zero Activity data'!AN20*Constants!$H96*FracLEACHMM*MMLeachEF*NtoN2O*kgtoGg,"ERROR"))</f>
        <v>7.2573420288775711E-2</v>
      </c>
      <c r="V1216" s="94">
        <f>IF('Net zero activities &amp; levers'!$C$14="Off",Constants!$H78*'Activity data'!AO20*Constants!$H96*FracLEACHMM*MMLeachEF*NtoN2O*kgtoGg,IF('Net zero activities &amp; levers'!$C$14="On",Constants!$H78*'Net zero Activity data'!AO20*Constants!$H96*FracLEACHMM*MMLeachEF*NtoN2O*kgtoGg,"ERROR"))</f>
        <v>7.3544823672643006E-2</v>
      </c>
      <c r="W1216" s="94">
        <f>IF('Net zero activities &amp; levers'!$C$14="Off",Constants!$H78*'Activity data'!AP20*Constants!$H96*FracLEACHMM*MMLeachEF*NtoN2O*kgtoGg,IF('Net zero activities &amp; levers'!$C$14="On",Constants!$H78*'Net zero Activity data'!AP20*Constants!$H96*FracLEACHMM*MMLeachEF*NtoN2O*kgtoGg,"ERROR"))</f>
        <v>7.4791838914074815E-2</v>
      </c>
      <c r="X1216" s="94">
        <f>IF('Net zero activities &amp; levers'!$C$14="Off",Constants!$H78*'Activity data'!AQ20*Constants!$H96*FracLEACHMM*MMLeachEF*NtoN2O*kgtoGg,IF('Net zero activities &amp; levers'!$C$14="On",Constants!$H78*'Net zero Activity data'!AQ20*Constants!$H96*FracLEACHMM*MMLeachEF*NtoN2O*kgtoGg,"ERROR"))</f>
        <v>7.6392939864671841E-2</v>
      </c>
      <c r="Y1216" s="94">
        <f>IF('Net zero activities &amp; levers'!$C$14="Off",Constants!$H78*'Activity data'!AR20*Constants!$H96*FracLEACHMM*MMLeachEF*NtoN2O*kgtoGg,IF('Net zero activities &amp; levers'!$C$14="On",Constants!$H78*'Net zero Activity data'!AR20*Constants!$H96*FracLEACHMM*MMLeachEF*NtoN2O*kgtoGg,"ERROR"))</f>
        <v>7.8269404261791797E-2</v>
      </c>
      <c r="Z1216" s="94">
        <f>IF('Net zero activities &amp; levers'!$C$14="Off",Constants!$H78*'Activity data'!AS20*Constants!$H96*FracLEACHMM*MMLeachEF*NtoN2O*kgtoGg,IF('Net zero activities &amp; levers'!$C$14="On",Constants!$H78*'Net zero Activity data'!AS20*Constants!$H96*FracLEACHMM*MMLeachEF*NtoN2O*kgtoGg,"ERROR"))</f>
        <v>8.0392052275686618E-2</v>
      </c>
      <c r="AA1216" s="94">
        <f>IF('Net zero activities &amp; levers'!$C$14="Off",Constants!$H78*'Activity data'!AT20*Constants!$H96*FracLEACHMM*MMLeachEF*NtoN2O*kgtoGg,IF('Net zero activities &amp; levers'!$C$14="On",Constants!$H78*'Net zero Activity data'!AT20*Constants!$H96*FracLEACHMM*MMLeachEF*NtoN2O*kgtoGg,"ERROR"))</f>
        <v>8.2454597024909232E-2</v>
      </c>
      <c r="AB1216" s="94">
        <f>IF('Net zero activities &amp; levers'!$C$14="Off",Constants!$H78*'Activity data'!AU20*Constants!$H96*FracLEACHMM*MMLeachEF*NtoN2O*kgtoGg,IF('Net zero activities &amp; levers'!$C$14="On",Constants!$H78*'Net zero Activity data'!AU20*Constants!$H96*FracLEACHMM*MMLeachEF*NtoN2O*kgtoGg,"ERROR"))</f>
        <v>8.4747486470209007E-2</v>
      </c>
      <c r="AC1216" s="94">
        <f>IF('Net zero activities &amp; levers'!$C$14="Off",Constants!$H78*'Activity data'!AV20*Constants!$H96*FracLEACHMM*MMLeachEF*NtoN2O*kgtoGg,IF('Net zero activities &amp; levers'!$C$14="On",Constants!$H78*'Net zero Activity data'!AV20*Constants!$H96*FracLEACHMM*MMLeachEF*NtoN2O*kgtoGg,"ERROR"))</f>
        <v>8.7008691265650084E-2</v>
      </c>
      <c r="AD1216" s="94">
        <f>IF('Net zero activities &amp; levers'!$C$14="Off",Constants!$H78*'Activity data'!AW20*Constants!$H96*FracLEACHMM*MMLeachEF*NtoN2O*kgtoGg,IF('Net zero activities &amp; levers'!$C$14="On",Constants!$H78*'Net zero Activity data'!AW20*Constants!$H96*FracLEACHMM*MMLeachEF*NtoN2O*kgtoGg,"ERROR"))</f>
        <v>8.9968760612606752E-2</v>
      </c>
      <c r="AE1216" s="94">
        <f>IF('Net zero activities &amp; levers'!$C$14="Off",Constants!$H78*'Activity data'!AX20*Constants!$H96*FracLEACHMM*MMLeachEF*NtoN2O*kgtoGg,IF('Net zero activities &amp; levers'!$C$14="On",Constants!$H78*'Net zero Activity data'!AX20*Constants!$H96*FracLEACHMM*MMLeachEF*NtoN2O*kgtoGg,"ERROR"))</f>
        <v>9.312965504906047E-2</v>
      </c>
      <c r="AF1216" s="94">
        <f>IF('Net zero activities &amp; levers'!$C$14="Off",Constants!$H78*'Activity data'!AY20*Constants!$H96*FracLEACHMM*MMLeachEF*NtoN2O*kgtoGg,IF('Net zero activities &amp; levers'!$C$14="On",Constants!$H78*'Net zero Activity data'!AY20*Constants!$H96*FracLEACHMM*MMLeachEF*NtoN2O*kgtoGg,"ERROR"))</f>
        <v>9.6470049557994084E-2</v>
      </c>
      <c r="AG1216" s="94">
        <f>IF('Net zero activities &amp; levers'!$C$14="Off",Constants!$H78*'Activity data'!AZ20*Constants!$H96*FracLEACHMM*MMLeachEF*NtoN2O*kgtoGg,IF('Net zero activities &amp; levers'!$C$14="On",Constants!$H78*'Net zero Activity data'!AZ20*Constants!$H96*FracLEACHMM*MMLeachEF*NtoN2O*kgtoGg,"ERROR"))</f>
        <v>0.1003748591604556</v>
      </c>
      <c r="AH1216" s="94">
        <f>IF('Net zero activities &amp; levers'!$C$14="Off",Constants!$H78*'Activity data'!BA20*Constants!$H96*FracLEACHMM*MMLeachEF*NtoN2O*kgtoGg,IF('Net zero activities &amp; levers'!$C$14="On",Constants!$H78*'Net zero Activity data'!BA20*Constants!$H96*FracLEACHMM*MMLeachEF*NtoN2O*kgtoGg,"ERROR"))</f>
        <v>0.10398795351608238</v>
      </c>
      <c r="AI1216" s="94">
        <f>IF('Net zero activities &amp; levers'!$C$14="Off",Constants!$H78*'Activity data'!BB20*Constants!$H96*FracLEACHMM*MMLeachEF*NtoN2O*kgtoGg,IF('Net zero activities &amp; levers'!$C$14="On",Constants!$H78*'Net zero Activity data'!BB20*Constants!$H96*FracLEACHMM*MMLeachEF*NtoN2O*kgtoGg,"ERROR"))</f>
        <v>0.10798486841860308</v>
      </c>
      <c r="AJ1216" s="94">
        <f>IF('Net zero activities &amp; levers'!$C$14="Off",Constants!$H78*'Activity data'!BC20*Constants!$H96*FracLEACHMM*MMLeachEF*NtoN2O*kgtoGg,IF('Net zero activities &amp; levers'!$C$14="On",Constants!$H78*'Net zero Activity data'!BC20*Constants!$H96*FracLEACHMM*MMLeachEF*NtoN2O*kgtoGg,"ERROR"))</f>
        <v>0.11239483281525456</v>
      </c>
      <c r="AK1216" s="94">
        <f>IF('Net zero activities &amp; levers'!$C$14="Off",Constants!$H78*'Activity data'!BD20*Constants!$H96*FracLEACHMM*MMLeachEF*NtoN2O*kgtoGg,IF('Net zero activities &amp; levers'!$C$14="On",Constants!$H78*'Net zero Activity data'!BD20*Constants!$H96*FracLEACHMM*MMLeachEF*NtoN2O*kgtoGg,"ERROR"))</f>
        <v>0.11643727389828454</v>
      </c>
      <c r="AL1216" s="94">
        <f>IF('Net zero activities &amp; levers'!$C$14="Off",Constants!$H78*'Activity data'!BE20*Constants!$H96*FracLEACHMM*MMLeachEF*NtoN2O*kgtoGg,IF('Net zero activities &amp; levers'!$C$14="On",Constants!$H78*'Net zero Activity data'!BE20*Constants!$H96*FracLEACHMM*MMLeachEF*NtoN2O*kgtoGg,"ERROR"))</f>
        <v>0.12050309482911964</v>
      </c>
      <c r="AM1216" s="94">
        <f>IF('Net zero activities &amp; levers'!$C$14="Off",Constants!$H78*'Activity data'!BF20*Constants!$H96*FracLEACHMM*MMLeachEF*NtoN2O*kgtoGg,IF('Net zero activities &amp; levers'!$C$14="On",Constants!$H78*'Net zero Activity data'!BF20*Constants!$H96*FracLEACHMM*MMLeachEF*NtoN2O*kgtoGg,"ERROR"))</f>
        <v>0.12460645633730935</v>
      </c>
      <c r="AN1216" s="94">
        <f>IF('Net zero activities &amp; levers'!$C$14="Off",Constants!$H78*'Activity data'!BG20*Constants!$H96*FracLEACHMM*MMLeachEF*NtoN2O*kgtoGg,IF('Net zero activities &amp; levers'!$C$14="On",Constants!$H78*'Net zero Activity data'!BG20*Constants!$H96*FracLEACHMM*MMLeachEF*NtoN2O*kgtoGg,"ERROR"))</f>
        <v>0.12905843855210175</v>
      </c>
      <c r="AO1216" s="94">
        <f>IF('Net zero activities &amp; levers'!$C$14="Off",Constants!$H78*'Activity data'!BH20*Constants!$H96*FracLEACHMM*MMLeachEF*NtoN2O*kgtoGg,IF('Net zero activities &amp; levers'!$C$14="On",Constants!$H78*'Net zero Activity data'!BH20*Constants!$H96*FracLEACHMM*MMLeachEF*NtoN2O*kgtoGg,"ERROR"))</f>
        <v>0.13324354190323748</v>
      </c>
      <c r="AP1216" s="94">
        <f>IF('Net zero activities &amp; levers'!$C$14="Off",Constants!$H78*'Activity data'!BI20*Constants!$H96*FracLEACHMM*MMLeachEF*NtoN2O*kgtoGg,IF('Net zero activities &amp; levers'!$C$14="On",Constants!$H78*'Net zero Activity data'!BI20*Constants!$H96*FracLEACHMM*MMLeachEF*NtoN2O*kgtoGg,"ERROR"))</f>
        <v>0.13756139527708947</v>
      </c>
      <c r="AQ1216" s="94">
        <f>IF('Net zero activities &amp; levers'!$C$14="Off",Constants!$H78*'Activity data'!BJ20*Constants!$H96*FracLEACHMM*MMLeachEF*NtoN2O*kgtoGg,IF('Net zero activities &amp; levers'!$C$14="On",Constants!$H78*'Net zero Activity data'!BJ20*Constants!$H96*FracLEACHMM*MMLeachEF*NtoN2O*kgtoGg,"ERROR"))</f>
        <v>0.14203255797710121</v>
      </c>
      <c r="AR1216" s="94">
        <f>IF('Net zero activities &amp; levers'!$C$14="Off",Constants!$H78*'Activity data'!BK20*Constants!$H96*FracLEACHMM*MMLeachEF*NtoN2O*kgtoGg,IF('Net zero activities &amp; levers'!$C$14="On",Constants!$H78*'Net zero Activity data'!BK20*Constants!$H96*FracLEACHMM*MMLeachEF*NtoN2O*kgtoGg,"ERROR"))</f>
        <v>0.14667835696311388</v>
      </c>
      <c r="AS1216" s="94">
        <f>IF('Net zero activities &amp; levers'!$C$14="Off",Constants!$H78*'Activity data'!BL20*Constants!$H96*FracLEACHMM*MMLeachEF*NtoN2O*kgtoGg,IF('Net zero activities &amp; levers'!$C$14="On",Constants!$H78*'Net zero Activity data'!BL20*Constants!$H96*FracLEACHMM*MMLeachEF*NtoN2O*kgtoGg,"ERROR"))</f>
        <v>0.15141451775652909</v>
      </c>
      <c r="AT1216" s="94">
        <f>IF('Net zero activities &amp; levers'!$C$14="Off",Constants!$H78*'Activity data'!BM20*Constants!$H96*FracLEACHMM*MMLeachEF*NtoN2O*kgtoGg,IF('Net zero activities &amp; levers'!$C$14="On",Constants!$H78*'Net zero Activity data'!BM20*Constants!$H96*FracLEACHMM*MMLeachEF*NtoN2O*kgtoGg,"ERROR"))</f>
        <v>0.15150267102676507</v>
      </c>
      <c r="AU1216" s="94">
        <f>IF('Net zero activities &amp; levers'!$C$14="Off",Constants!$H78*'Activity data'!BN20*Constants!$H96*FracLEACHMM*MMLeachEF*NtoN2O*kgtoGg,IF('Net zero activities &amp; levers'!$C$14="On",Constants!$H78*'Net zero Activity data'!BN20*Constants!$H96*FracLEACHMM*MMLeachEF*NtoN2O*kgtoGg,"ERROR"))</f>
        <v>0.15088462687533385</v>
      </c>
      <c r="AV1216" s="94">
        <f>IF('Net zero activities &amp; levers'!$C$14="Off",Constants!$H78*'Activity data'!BO20*Constants!$H96*FracLEACHMM*MMLeachEF*NtoN2O*kgtoGg,IF('Net zero activities &amp; levers'!$C$14="On",Constants!$H78*'Net zero Activity data'!BO20*Constants!$H96*FracLEACHMM*MMLeachEF*NtoN2O*kgtoGg,"ERROR"))</f>
        <v>0.1504823288349334</v>
      </c>
      <c r="AW1216" s="94">
        <f>IF('Net zero activities &amp; levers'!$C$14="Off",Constants!$H78*'Activity data'!BP20*Constants!$H96*FracLEACHMM*MMLeachEF*NtoN2O*kgtoGg,IF('Net zero activities &amp; levers'!$C$14="On",Constants!$H78*'Net zero Activity data'!BP20*Constants!$H96*FracLEACHMM*MMLeachEF*NtoN2O*kgtoGg,"ERROR"))</f>
        <v>0.14987126363079004</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72.769767958981859</v>
      </c>
      <c r="T1220" s="27">
        <f t="shared" si="385"/>
        <v>73.543888852751451</v>
      </c>
      <c r="U1220" s="27">
        <f t="shared" si="385"/>
        <v>74.043683063547846</v>
      </c>
      <c r="V1220" s="27">
        <f t="shared" si="385"/>
        <v>74.481436003443747</v>
      </c>
      <c r="W1220" s="27">
        <f t="shared" si="385"/>
        <v>74.991574369216195</v>
      </c>
      <c r="X1220" s="27">
        <f t="shared" si="385"/>
        <v>75.591111186911832</v>
      </c>
      <c r="Y1220" s="27">
        <f t="shared" si="385"/>
        <v>76.189952713230753</v>
      </c>
      <c r="Z1220" s="27">
        <f t="shared" si="385"/>
        <v>76.854155334570819</v>
      </c>
      <c r="AA1220" s="27">
        <f t="shared" si="385"/>
        <v>77.516709691698395</v>
      </c>
      <c r="AB1220" s="27">
        <f t="shared" si="385"/>
        <v>78.240811869792225</v>
      </c>
      <c r="AC1220" s="27">
        <f t="shared" si="385"/>
        <v>78.96883087694971</v>
      </c>
      <c r="AD1220" s="27">
        <f t="shared" si="385"/>
        <v>79.802551809538244</v>
      </c>
      <c r="AE1220" s="27">
        <f t="shared" si="385"/>
        <v>80.691208841556062</v>
      </c>
      <c r="AF1220" s="27">
        <f t="shared" si="385"/>
        <v>81.630103012520337</v>
      </c>
      <c r="AG1220" s="27">
        <f t="shared" si="385"/>
        <v>82.704962002858409</v>
      </c>
      <c r="AH1220" s="27">
        <f t="shared" si="385"/>
        <v>83.725359034578119</v>
      </c>
      <c r="AI1220" s="27">
        <f t="shared" si="385"/>
        <v>84.785864582058309</v>
      </c>
      <c r="AJ1220" s="27">
        <f t="shared" si="385"/>
        <v>85.948870482008019</v>
      </c>
      <c r="AK1220" s="27">
        <f t="shared" si="385"/>
        <v>87.039164058344866</v>
      </c>
      <c r="AL1220" s="27">
        <f t="shared" si="385"/>
        <v>88.144062133133644</v>
      </c>
      <c r="AM1220" s="27">
        <f t="shared" si="385"/>
        <v>89.266583630697085</v>
      </c>
      <c r="AN1220" s="27">
        <f t="shared" si="385"/>
        <v>90.425059831916514</v>
      </c>
      <c r="AO1220" s="27">
        <f t="shared" si="385"/>
        <v>91.531677127013609</v>
      </c>
      <c r="AP1220" s="27">
        <f t="shared" si="385"/>
        <v>92.676863576133726</v>
      </c>
      <c r="AQ1220" s="27">
        <f t="shared" si="385"/>
        <v>93.865350642740523</v>
      </c>
      <c r="AR1220" s="27">
        <f t="shared" si="385"/>
        <v>95.102097314076246</v>
      </c>
      <c r="AS1220" s="27">
        <f t="shared" si="385"/>
        <v>96.315246804297175</v>
      </c>
      <c r="AT1220" s="27">
        <f t="shared" si="385"/>
        <v>96.467096701965559</v>
      </c>
      <c r="AU1220" s="27">
        <f t="shared" si="385"/>
        <v>96.459023089307877</v>
      </c>
      <c r="AV1220" s="27">
        <f t="shared" si="385"/>
        <v>96.502893311810624</v>
      </c>
      <c r="AW1220" s="27">
        <f t="shared" si="385"/>
        <v>96.50064865261551</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58.202465092339359</v>
      </c>
      <c r="T1221" s="27">
        <f t="shared" si="386"/>
        <v>58.821619798484242</v>
      </c>
      <c r="U1221" s="27">
        <f t="shared" si="386"/>
        <v>59.221363482202278</v>
      </c>
      <c r="V1221" s="27">
        <f t="shared" si="386"/>
        <v>59.571485530381985</v>
      </c>
      <c r="W1221" s="27">
        <f t="shared" si="386"/>
        <v>59.979502640493855</v>
      </c>
      <c r="X1221" s="27">
        <f t="shared" si="386"/>
        <v>60.459022112414807</v>
      </c>
      <c r="Y1221" s="27">
        <f t="shared" si="386"/>
        <v>60.937985478782373</v>
      </c>
      <c r="Z1221" s="27">
        <f t="shared" si="386"/>
        <v>61.469225730978522</v>
      </c>
      <c r="AA1221" s="27">
        <f t="shared" si="386"/>
        <v>61.999147674171077</v>
      </c>
      <c r="AB1221" s="27">
        <f t="shared" si="386"/>
        <v>62.578296583475691</v>
      </c>
      <c r="AC1221" s="27">
        <f t="shared" si="386"/>
        <v>63.16057823750716</v>
      </c>
      <c r="AD1221" s="27">
        <f t="shared" si="386"/>
        <v>63.827402041357807</v>
      </c>
      <c r="AE1221" s="27">
        <f t="shared" si="386"/>
        <v>64.538164646980434</v>
      </c>
      <c r="AF1221" s="27">
        <f t="shared" si="386"/>
        <v>65.289107747991153</v>
      </c>
      <c r="AG1221" s="27">
        <f t="shared" si="386"/>
        <v>66.148797762388369</v>
      </c>
      <c r="AH1221" s="27">
        <f t="shared" si="386"/>
        <v>66.964928200683417</v>
      </c>
      <c r="AI1221" s="27">
        <f t="shared" si="386"/>
        <v>67.813138093866527</v>
      </c>
      <c r="AJ1221" s="27">
        <f t="shared" si="386"/>
        <v>68.743329465813233</v>
      </c>
      <c r="AK1221" s="27">
        <f t="shared" si="386"/>
        <v>69.615364317606563</v>
      </c>
      <c r="AL1221" s="27">
        <f t="shared" si="386"/>
        <v>70.499080089034265</v>
      </c>
      <c r="AM1221" s="27">
        <f t="shared" si="386"/>
        <v>71.39689136574691</v>
      </c>
      <c r="AN1221" s="27">
        <f t="shared" si="386"/>
        <v>72.3234598096615</v>
      </c>
      <c r="AO1221" s="27">
        <f t="shared" si="386"/>
        <v>73.208550641952925</v>
      </c>
      <c r="AP1221" s="27">
        <f t="shared" si="386"/>
        <v>74.124489722131145</v>
      </c>
      <c r="AQ1221" s="27">
        <f t="shared" si="386"/>
        <v>75.075061353002226</v>
      </c>
      <c r="AR1221" s="27">
        <f t="shared" si="386"/>
        <v>76.064231814656821</v>
      </c>
      <c r="AS1221" s="27">
        <f t="shared" si="386"/>
        <v>77.034528860212504</v>
      </c>
      <c r="AT1221" s="27">
        <f t="shared" si="386"/>
        <v>77.155980922191077</v>
      </c>
      <c r="AU1221" s="27">
        <f t="shared" si="386"/>
        <v>77.149523513131541</v>
      </c>
      <c r="AV1221" s="27">
        <f t="shared" si="386"/>
        <v>77.18461164334586</v>
      </c>
      <c r="AW1221" s="27">
        <f t="shared" si="386"/>
        <v>77.18281632776204</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26.315577355767893</v>
      </c>
      <c r="T1222" s="27">
        <f t="shared" si="387"/>
        <v>26.595521058133311</v>
      </c>
      <c r="U1222" s="27">
        <f t="shared" si="387"/>
        <v>26.776260582046472</v>
      </c>
      <c r="V1222" s="27">
        <f t="shared" si="387"/>
        <v>26.934564252315681</v>
      </c>
      <c r="W1222" s="27">
        <f t="shared" si="387"/>
        <v>27.119044511125868</v>
      </c>
      <c r="X1222" s="27">
        <f t="shared" si="387"/>
        <v>27.335853743121671</v>
      </c>
      <c r="Y1222" s="27">
        <f t="shared" si="387"/>
        <v>27.552411538366737</v>
      </c>
      <c r="Z1222" s="27">
        <f t="shared" si="387"/>
        <v>27.792605728234577</v>
      </c>
      <c r="AA1222" s="27">
        <f t="shared" si="387"/>
        <v>28.032203859799587</v>
      </c>
      <c r="AB1222" s="27">
        <f t="shared" si="387"/>
        <v>28.294059399751969</v>
      </c>
      <c r="AC1222" s="27">
        <f t="shared" si="387"/>
        <v>28.557331374318672</v>
      </c>
      <c r="AD1222" s="27">
        <f t="shared" si="387"/>
        <v>28.858828112731018</v>
      </c>
      <c r="AE1222" s="27">
        <f t="shared" si="387"/>
        <v>29.180191276648134</v>
      </c>
      <c r="AF1222" s="27">
        <f t="shared" si="387"/>
        <v>29.519721590923922</v>
      </c>
      <c r="AG1222" s="27">
        <f t="shared" si="387"/>
        <v>29.90842057540781</v>
      </c>
      <c r="AH1222" s="27">
        <f t="shared" si="387"/>
        <v>30.277424596926085</v>
      </c>
      <c r="AI1222" s="27">
        <f t="shared" si="387"/>
        <v>30.660932976211647</v>
      </c>
      <c r="AJ1222" s="27">
        <f t="shared" si="387"/>
        <v>31.081508341280731</v>
      </c>
      <c r="AK1222" s="27">
        <f t="shared" si="387"/>
        <v>31.475788902471496</v>
      </c>
      <c r="AL1222" s="27">
        <f t="shared" si="387"/>
        <v>31.875350857564332</v>
      </c>
      <c r="AM1222" s="27">
        <f t="shared" si="387"/>
        <v>32.281285933780239</v>
      </c>
      <c r="AN1222" s="27">
        <f t="shared" si="387"/>
        <v>32.700223233473018</v>
      </c>
      <c r="AO1222" s="27">
        <f t="shared" si="387"/>
        <v>33.100406906571621</v>
      </c>
      <c r="AP1222" s="27">
        <f t="shared" si="387"/>
        <v>33.514538261306519</v>
      </c>
      <c r="AQ1222" s="27">
        <f t="shared" si="387"/>
        <v>33.944328326808041</v>
      </c>
      <c r="AR1222" s="27">
        <f t="shared" si="387"/>
        <v>34.391570411149551</v>
      </c>
      <c r="AS1222" s="27">
        <f t="shared" si="387"/>
        <v>34.830279096767654</v>
      </c>
      <c r="AT1222" s="27">
        <f t="shared" si="387"/>
        <v>34.885192254259252</v>
      </c>
      <c r="AU1222" s="27">
        <f t="shared" si="387"/>
        <v>34.882272610781008</v>
      </c>
      <c r="AV1222" s="27">
        <f t="shared" si="387"/>
        <v>34.898137306605477</v>
      </c>
      <c r="AW1222" s="27">
        <f t="shared" si="387"/>
        <v>34.89732557524583</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371.86802211396304</v>
      </c>
      <c r="T1223" s="27">
        <f t="shared" si="388"/>
        <v>377.88391715324576</v>
      </c>
      <c r="U1223" s="27">
        <f t="shared" si="388"/>
        <v>379.18644168002265</v>
      </c>
      <c r="V1223" s="27">
        <f t="shared" si="388"/>
        <v>379.26924643481152</v>
      </c>
      <c r="W1223" s="27">
        <f t="shared" si="388"/>
        <v>380.23704005881922</v>
      </c>
      <c r="X1223" s="27">
        <f t="shared" si="388"/>
        <v>382.31047197436595</v>
      </c>
      <c r="Y1223" s="27">
        <f t="shared" si="388"/>
        <v>384.85658472774611</v>
      </c>
      <c r="Z1223" s="27">
        <f t="shared" si="388"/>
        <v>388.0944574824394</v>
      </c>
      <c r="AA1223" s="27">
        <f t="shared" si="388"/>
        <v>391.0342343026249</v>
      </c>
      <c r="AB1223" s="27">
        <f t="shared" si="388"/>
        <v>394.58259538166374</v>
      </c>
      <c r="AC1223" s="27">
        <f t="shared" si="388"/>
        <v>397.91029507858417</v>
      </c>
      <c r="AD1223" s="27">
        <f t="shared" si="388"/>
        <v>399.59459401940535</v>
      </c>
      <c r="AE1223" s="27">
        <f t="shared" si="388"/>
        <v>401.56331886371214</v>
      </c>
      <c r="AF1223" s="27">
        <f t="shared" si="388"/>
        <v>403.71959236612065</v>
      </c>
      <c r="AG1223" s="27">
        <f t="shared" si="388"/>
        <v>407.12008928644985</v>
      </c>
      <c r="AH1223" s="27">
        <f t="shared" si="388"/>
        <v>409.29779632679129</v>
      </c>
      <c r="AI1223" s="27">
        <f t="shared" si="388"/>
        <v>411.92425438545865</v>
      </c>
      <c r="AJ1223" s="27">
        <f t="shared" si="388"/>
        <v>415.23138804752585</v>
      </c>
      <c r="AK1223" s="27">
        <f t="shared" si="388"/>
        <v>417.12702253127077</v>
      </c>
      <c r="AL1223" s="27">
        <f t="shared" si="388"/>
        <v>418.66786680539423</v>
      </c>
      <c r="AM1223" s="27">
        <f t="shared" si="388"/>
        <v>419.88737276079786</v>
      </c>
      <c r="AN1223" s="27">
        <f t="shared" si="388"/>
        <v>423.51043805795996</v>
      </c>
      <c r="AO1223" s="27">
        <f t="shared" si="388"/>
        <v>426.15125754977788</v>
      </c>
      <c r="AP1223" s="27">
        <f t="shared" si="388"/>
        <v>428.78385161183411</v>
      </c>
      <c r="AQ1223" s="27">
        <f t="shared" si="388"/>
        <v>431.44004141324541</v>
      </c>
      <c r="AR1223" s="27">
        <f t="shared" si="388"/>
        <v>434.15005112765465</v>
      </c>
      <c r="AS1223" s="27">
        <f t="shared" si="388"/>
        <v>436.54806948418684</v>
      </c>
      <c r="AT1223" s="27">
        <f t="shared" si="388"/>
        <v>428.49876345855586</v>
      </c>
      <c r="AU1223" s="27">
        <f t="shared" si="388"/>
        <v>418.9897739728454</v>
      </c>
      <c r="AV1223" s="27">
        <f t="shared" si="388"/>
        <v>410.03332100048516</v>
      </c>
      <c r="AW1223" s="27">
        <f t="shared" si="388"/>
        <v>400.73215996719455</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261.86170026858338</v>
      </c>
      <c r="T1224" s="27">
        <f t="shared" si="389"/>
        <v>266.0979680032184</v>
      </c>
      <c r="U1224" s="27">
        <f t="shared" si="389"/>
        <v>267.01517859122316</v>
      </c>
      <c r="V1224" s="27">
        <f t="shared" si="389"/>
        <v>267.07348797140611</v>
      </c>
      <c r="W1224" s="27">
        <f t="shared" si="389"/>
        <v>267.7549880435314</v>
      </c>
      <c r="X1224" s="27">
        <f t="shared" si="389"/>
        <v>269.21505552583238</v>
      </c>
      <c r="Y1224" s="27">
        <f t="shared" si="389"/>
        <v>271.00797498926329</v>
      </c>
      <c r="Z1224" s="27">
        <f t="shared" si="389"/>
        <v>273.28801740855329</v>
      </c>
      <c r="AA1224" s="27">
        <f t="shared" si="389"/>
        <v>275.35814689203983</v>
      </c>
      <c r="AB1224" s="27">
        <f t="shared" si="389"/>
        <v>277.8568287094273</v>
      </c>
      <c r="AC1224" s="27">
        <f t="shared" si="389"/>
        <v>280.20012538674092</v>
      </c>
      <c r="AD1224" s="27">
        <f t="shared" si="389"/>
        <v>281.38617354946473</v>
      </c>
      <c r="AE1224" s="27">
        <f t="shared" si="389"/>
        <v>282.7725084974403</v>
      </c>
      <c r="AF1224" s="27">
        <f t="shared" si="389"/>
        <v>284.29091129630149</v>
      </c>
      <c r="AG1224" s="27">
        <f t="shared" si="389"/>
        <v>286.68547025905781</v>
      </c>
      <c r="AH1224" s="27">
        <f t="shared" si="389"/>
        <v>288.2189661080123</v>
      </c>
      <c r="AI1224" s="27">
        <f t="shared" si="389"/>
        <v>290.06846305861598</v>
      </c>
      <c r="AJ1224" s="27">
        <f t="shared" si="389"/>
        <v>292.39727756340005</v>
      </c>
      <c r="AK1224" s="27">
        <f t="shared" si="389"/>
        <v>293.73214380486758</v>
      </c>
      <c r="AL1224" s="27">
        <f t="shared" si="389"/>
        <v>294.81717418520878</v>
      </c>
      <c r="AM1224" s="27">
        <f t="shared" si="389"/>
        <v>295.67592482785426</v>
      </c>
      <c r="AN1224" s="27">
        <f t="shared" si="389"/>
        <v>298.22721179656338</v>
      </c>
      <c r="AO1224" s="27">
        <f t="shared" si="389"/>
        <v>300.08682176866768</v>
      </c>
      <c r="AP1224" s="27">
        <f t="shared" si="389"/>
        <v>301.94063956479908</v>
      </c>
      <c r="AQ1224" s="27">
        <f t="shared" si="389"/>
        <v>303.81107298813993</v>
      </c>
      <c r="AR1224" s="27">
        <f t="shared" si="389"/>
        <v>305.71940527098968</v>
      </c>
      <c r="AS1224" s="27">
        <f t="shared" si="389"/>
        <v>307.40803975089761</v>
      </c>
      <c r="AT1224" s="27">
        <f t="shared" si="389"/>
        <v>301.7398864370644</v>
      </c>
      <c r="AU1224" s="27">
        <f t="shared" si="389"/>
        <v>295.04385449430936</v>
      </c>
      <c r="AV1224" s="27">
        <f t="shared" si="389"/>
        <v>288.73690723279117</v>
      </c>
      <c r="AW1224" s="27">
        <f t="shared" si="389"/>
        <v>282.1872237488401</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35.398874749106575</v>
      </c>
      <c r="T1225" s="27">
        <f t="shared" si="390"/>
        <v>36.838191353060658</v>
      </c>
      <c r="U1225" s="27">
        <f t="shared" si="390"/>
        <v>37.843529530347269</v>
      </c>
      <c r="V1225" s="27">
        <f t="shared" si="390"/>
        <v>38.739790959771824</v>
      </c>
      <c r="W1225" s="27">
        <f t="shared" si="390"/>
        <v>39.739068458789191</v>
      </c>
      <c r="X1225" s="27">
        <f t="shared" si="390"/>
        <v>40.871987054199685</v>
      </c>
      <c r="Y1225" s="27">
        <f t="shared" si="390"/>
        <v>42.078126916824068</v>
      </c>
      <c r="Z1225" s="27">
        <f t="shared" si="390"/>
        <v>43.386298782942156</v>
      </c>
      <c r="AA1225" s="27">
        <f t="shared" si="390"/>
        <v>44.689431875584368</v>
      </c>
      <c r="AB1225" s="27">
        <f t="shared" si="390"/>
        <v>46.092143184348259</v>
      </c>
      <c r="AC1225" s="27">
        <f t="shared" si="390"/>
        <v>47.501070752296521</v>
      </c>
      <c r="AD1225" s="27">
        <f t="shared" si="390"/>
        <v>49.284068253147211</v>
      </c>
      <c r="AE1225" s="27">
        <f t="shared" si="390"/>
        <v>51.172475495945278</v>
      </c>
      <c r="AF1225" s="27">
        <f t="shared" si="390"/>
        <v>53.161023119328362</v>
      </c>
      <c r="AG1225" s="27">
        <f t="shared" si="390"/>
        <v>55.400239771345767</v>
      </c>
      <c r="AH1225" s="27">
        <f t="shared" si="390"/>
        <v>57.564850264863111</v>
      </c>
      <c r="AI1225" s="27">
        <f t="shared" si="390"/>
        <v>59.886123100274006</v>
      </c>
      <c r="AJ1225" s="27">
        <f t="shared" si="390"/>
        <v>62.410928867820786</v>
      </c>
      <c r="AK1225" s="27">
        <f t="shared" si="390"/>
        <v>64.830602873876416</v>
      </c>
      <c r="AL1225" s="27">
        <f t="shared" si="390"/>
        <v>67.29940552451562</v>
      </c>
      <c r="AM1225" s="27">
        <f t="shared" si="390"/>
        <v>69.823564443290891</v>
      </c>
      <c r="AN1225" s="27">
        <f t="shared" si="390"/>
        <v>72.413135748054685</v>
      </c>
      <c r="AO1225" s="27">
        <f t="shared" si="390"/>
        <v>74.927672214176809</v>
      </c>
      <c r="AP1225" s="27">
        <f t="shared" si="390"/>
        <v>77.533375133504563</v>
      </c>
      <c r="AQ1225" s="27">
        <f t="shared" si="390"/>
        <v>80.240658672987692</v>
      </c>
      <c r="AR1225" s="27">
        <f t="shared" si="390"/>
        <v>83.060598053507462</v>
      </c>
      <c r="AS1225" s="27">
        <f t="shared" si="390"/>
        <v>85.927328590781258</v>
      </c>
      <c r="AT1225" s="27">
        <f t="shared" si="390"/>
        <v>86.788322423877631</v>
      </c>
      <c r="AU1225" s="27">
        <f t="shared" si="390"/>
        <v>87.337695281027223</v>
      </c>
      <c r="AV1225" s="27">
        <f t="shared" si="390"/>
        <v>87.979991040548214</v>
      </c>
      <c r="AW1225" s="27">
        <f t="shared" si="390"/>
        <v>88.526074738003331</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135.27274994198945</v>
      </c>
      <c r="T1226" s="27">
        <f t="shared" si="391"/>
        <v>135.4767328122187</v>
      </c>
      <c r="U1226" s="27">
        <f t="shared" si="391"/>
        <v>135.70433284880139</v>
      </c>
      <c r="V1226" s="27">
        <f t="shared" si="391"/>
        <v>135.96081188340216</v>
      </c>
      <c r="W1226" s="27">
        <f t="shared" si="391"/>
        <v>136.24900724713456</v>
      </c>
      <c r="X1226" s="27">
        <f t="shared" si="391"/>
        <v>136.56795077103493</v>
      </c>
      <c r="Y1226" s="27">
        <f t="shared" si="391"/>
        <v>136.76447745560924</v>
      </c>
      <c r="Z1226" s="27">
        <f t="shared" si="391"/>
        <v>136.98669206595702</v>
      </c>
      <c r="AA1226" s="27">
        <f t="shared" si="391"/>
        <v>137.23114401317784</v>
      </c>
      <c r="AB1226" s="27">
        <f t="shared" si="391"/>
        <v>137.49894195790617</v>
      </c>
      <c r="AC1226" s="27">
        <f t="shared" si="391"/>
        <v>137.78717893038962</v>
      </c>
      <c r="AD1226" s="27">
        <f t="shared" si="391"/>
        <v>137.97851546222114</v>
      </c>
      <c r="AE1226" s="27">
        <f t="shared" si="391"/>
        <v>138.1892814696532</v>
      </c>
      <c r="AF1226" s="27">
        <f t="shared" si="391"/>
        <v>138.41857163759772</v>
      </c>
      <c r="AG1226" s="27">
        <f t="shared" si="391"/>
        <v>138.66862562733903</v>
      </c>
      <c r="AH1226" s="27">
        <f t="shared" si="391"/>
        <v>138.93233782317995</v>
      </c>
      <c r="AI1226" s="27">
        <f t="shared" si="391"/>
        <v>139.09908449268423</v>
      </c>
      <c r="AJ1226" s="27">
        <f t="shared" si="391"/>
        <v>139.28285549492142</v>
      </c>
      <c r="AK1226" s="27">
        <f t="shared" si="391"/>
        <v>139.47717572353361</v>
      </c>
      <c r="AL1226" s="27">
        <f t="shared" si="391"/>
        <v>139.68454502725515</v>
      </c>
      <c r="AM1226" s="27">
        <f t="shared" si="391"/>
        <v>139.90462964378</v>
      </c>
      <c r="AN1226" s="27">
        <f t="shared" si="391"/>
        <v>140.03216415496829</v>
      </c>
      <c r="AO1226" s="27">
        <f t="shared" si="391"/>
        <v>140.16860884449162</v>
      </c>
      <c r="AP1226" s="27">
        <f t="shared" si="391"/>
        <v>140.3166670904786</v>
      </c>
      <c r="AQ1226" s="27">
        <f t="shared" si="391"/>
        <v>140.47615285754415</v>
      </c>
      <c r="AR1226" s="27">
        <f t="shared" si="391"/>
        <v>140.64691103050956</v>
      </c>
      <c r="AS1226" s="27">
        <f t="shared" si="391"/>
        <v>140.71966772636441</v>
      </c>
      <c r="AT1226" s="27">
        <f t="shared" si="391"/>
        <v>140.76491791548446</v>
      </c>
      <c r="AU1226" s="27">
        <f t="shared" si="391"/>
        <v>140.81301220823124</v>
      </c>
      <c r="AV1226" s="27">
        <f t="shared" si="391"/>
        <v>140.87088220657802</v>
      </c>
      <c r="AW1226" s="27">
        <f t="shared" si="391"/>
        <v>140.93494720928268</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14.660024134711691</v>
      </c>
      <c r="T1227" s="27">
        <f t="shared" si="392"/>
        <v>14.682130536791275</v>
      </c>
      <c r="U1227" s="27">
        <f t="shared" si="392"/>
        <v>14.706796421315655</v>
      </c>
      <c r="V1227" s="27">
        <f t="shared" si="392"/>
        <v>14.734592033062341</v>
      </c>
      <c r="W1227" s="27">
        <f t="shared" si="392"/>
        <v>14.765824864431863</v>
      </c>
      <c r="X1227" s="27">
        <f t="shared" si="392"/>
        <v>14.800389991258912</v>
      </c>
      <c r="Y1227" s="27">
        <f t="shared" si="392"/>
        <v>14.821688338045018</v>
      </c>
      <c r="Z1227" s="27">
        <f t="shared" si="392"/>
        <v>14.845770583376622</v>
      </c>
      <c r="AA1227" s="27">
        <f t="shared" si="392"/>
        <v>14.872262773766565</v>
      </c>
      <c r="AB1227" s="27">
        <f t="shared" si="392"/>
        <v>14.901285058998642</v>
      </c>
      <c r="AC1227" s="27">
        <f t="shared" si="392"/>
        <v>14.932522399667294</v>
      </c>
      <c r="AD1227" s="27">
        <f t="shared" si="392"/>
        <v>14.953258269794169</v>
      </c>
      <c r="AE1227" s="27">
        <f t="shared" si="392"/>
        <v>14.976099786338008</v>
      </c>
      <c r="AF1227" s="27">
        <f t="shared" si="392"/>
        <v>15.00094883684789</v>
      </c>
      <c r="AG1227" s="27">
        <f t="shared" si="392"/>
        <v>15.028048141964115</v>
      </c>
      <c r="AH1227" s="27">
        <f t="shared" si="392"/>
        <v>15.056627638997357</v>
      </c>
      <c r="AI1227" s="27">
        <f t="shared" si="392"/>
        <v>15.074698611904788</v>
      </c>
      <c r="AJ1227" s="27">
        <f t="shared" si="392"/>
        <v>15.094614576718195</v>
      </c>
      <c r="AK1227" s="27">
        <f t="shared" si="392"/>
        <v>15.115673801451477</v>
      </c>
      <c r="AL1227" s="27">
        <f t="shared" si="392"/>
        <v>15.138147204251819</v>
      </c>
      <c r="AM1227" s="27">
        <f t="shared" si="392"/>
        <v>15.161998614024419</v>
      </c>
      <c r="AN1227" s="27">
        <f t="shared" si="392"/>
        <v>15.175820015694976</v>
      </c>
      <c r="AO1227" s="27">
        <f t="shared" si="392"/>
        <v>15.190607047394435</v>
      </c>
      <c r="AP1227" s="27">
        <f t="shared" si="392"/>
        <v>15.206652684527141</v>
      </c>
      <c r="AQ1227" s="27">
        <f t="shared" si="392"/>
        <v>15.223936765728466</v>
      </c>
      <c r="AR1227" s="27">
        <f t="shared" si="392"/>
        <v>15.242442480574551</v>
      </c>
      <c r="AS1227" s="27">
        <f t="shared" si="392"/>
        <v>15.250327401356088</v>
      </c>
      <c r="AT1227" s="27">
        <f t="shared" si="392"/>
        <v>15.255231337033344</v>
      </c>
      <c r="AU1227" s="27">
        <f t="shared" si="392"/>
        <v>15.260443499074196</v>
      </c>
      <c r="AV1227" s="27">
        <f t="shared" si="392"/>
        <v>15.266715091636653</v>
      </c>
      <c r="AW1227" s="27">
        <f t="shared" si="392"/>
        <v>15.273658060462553</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15.74379363900659</v>
      </c>
      <c r="T1228" s="27">
        <f t="shared" si="393"/>
        <v>15.789177564335771</v>
      </c>
      <c r="U1228" s="27">
        <f t="shared" si="393"/>
        <v>15.837421522718094</v>
      </c>
      <c r="V1228" s="27">
        <f t="shared" si="393"/>
        <v>15.889528936231425</v>
      </c>
      <c r="W1228" s="27">
        <f t="shared" si="393"/>
        <v>15.946058209850227</v>
      </c>
      <c r="X1228" s="27">
        <f t="shared" si="393"/>
        <v>16.006888945182933</v>
      </c>
      <c r="Y1228" s="27">
        <f t="shared" si="393"/>
        <v>16.045374657831026</v>
      </c>
      <c r="Z1228" s="27">
        <f t="shared" si="393"/>
        <v>16.087479117910242</v>
      </c>
      <c r="AA1228" s="27">
        <f t="shared" si="393"/>
        <v>16.132634899984698</v>
      </c>
      <c r="AB1228" s="27">
        <f t="shared" si="393"/>
        <v>16.181064068128425</v>
      </c>
      <c r="AC1228" s="27">
        <f t="shared" si="393"/>
        <v>16.232289068961919</v>
      </c>
      <c r="AD1228" s="27">
        <f t="shared" si="393"/>
        <v>16.266107359963815</v>
      </c>
      <c r="AE1228" s="27">
        <f t="shared" si="393"/>
        <v>16.302674719379858</v>
      </c>
      <c r="AF1228" s="27">
        <f t="shared" si="393"/>
        <v>16.341852027594634</v>
      </c>
      <c r="AG1228" s="27">
        <f t="shared" si="393"/>
        <v>16.384037805485768</v>
      </c>
      <c r="AH1228" s="27">
        <f t="shared" si="393"/>
        <v>16.428027256604828</v>
      </c>
      <c r="AI1228" s="27">
        <f t="shared" si="393"/>
        <v>16.454953704560829</v>
      </c>
      <c r="AJ1228" s="27">
        <f t="shared" si="393"/>
        <v>16.48435701608895</v>
      </c>
      <c r="AK1228" s="27">
        <f t="shared" si="393"/>
        <v>16.515143013222563</v>
      </c>
      <c r="AL1228" s="27">
        <f t="shared" si="393"/>
        <v>16.547747702117324</v>
      </c>
      <c r="AM1228" s="27">
        <f t="shared" si="393"/>
        <v>16.582122595716356</v>
      </c>
      <c r="AN1228" s="27">
        <f t="shared" si="393"/>
        <v>16.600470123477731</v>
      </c>
      <c r="AO1228" s="27">
        <f t="shared" si="393"/>
        <v>16.620020877934213</v>
      </c>
      <c r="AP1228" s="27">
        <f t="shared" si="393"/>
        <v>16.641237794269543</v>
      </c>
      <c r="AQ1228" s="27">
        <f t="shared" si="393"/>
        <v>16.664093670955594</v>
      </c>
      <c r="AR1228" s="27">
        <f t="shared" si="393"/>
        <v>16.688566019350009</v>
      </c>
      <c r="AS1228" s="27">
        <f t="shared" si="393"/>
        <v>16.696331381272817</v>
      </c>
      <c r="AT1228" s="27">
        <f t="shared" si="393"/>
        <v>16.699285630129914</v>
      </c>
      <c r="AU1228" s="27">
        <f t="shared" si="393"/>
        <v>16.702534642083243</v>
      </c>
      <c r="AV1228" s="27">
        <f t="shared" si="393"/>
        <v>16.707242014459261</v>
      </c>
      <c r="AW1228" s="27">
        <f t="shared" si="393"/>
        <v>16.712811774495297</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23.299199623740702</v>
      </c>
      <c r="T1229" s="27">
        <f t="shared" si="394"/>
        <v>23.366363177849646</v>
      </c>
      <c r="U1229" s="27">
        <f t="shared" si="394"/>
        <v>23.43775928750166</v>
      </c>
      <c r="V1229" s="27">
        <f t="shared" si="394"/>
        <v>23.514872914443256</v>
      </c>
      <c r="W1229" s="27">
        <f t="shared" si="394"/>
        <v>23.598530440756761</v>
      </c>
      <c r="X1229" s="27">
        <f t="shared" si="394"/>
        <v>23.688553689172828</v>
      </c>
      <c r="Y1229" s="27">
        <f t="shared" si="394"/>
        <v>23.745508596116498</v>
      </c>
      <c r="Z1229" s="27">
        <f t="shared" si="394"/>
        <v>23.807818878055468</v>
      </c>
      <c r="AA1229" s="27">
        <f t="shared" si="394"/>
        <v>23.874644803549824</v>
      </c>
      <c r="AB1229" s="27">
        <f t="shared" si="394"/>
        <v>23.946315004650327</v>
      </c>
      <c r="AC1229" s="27">
        <f t="shared" si="394"/>
        <v>24.022122751341634</v>
      </c>
      <c r="AD1229" s="27">
        <f t="shared" si="394"/>
        <v>24.072170353022251</v>
      </c>
      <c r="AE1229" s="27">
        <f t="shared" si="394"/>
        <v>24.126286293962728</v>
      </c>
      <c r="AF1229" s="27">
        <f t="shared" si="394"/>
        <v>24.184264691402795</v>
      </c>
      <c r="AG1229" s="27">
        <f t="shared" si="394"/>
        <v>24.246695315362018</v>
      </c>
      <c r="AH1229" s="27">
        <f t="shared" si="394"/>
        <v>24.311795190681927</v>
      </c>
      <c r="AI1229" s="27">
        <f t="shared" si="394"/>
        <v>24.351643571603976</v>
      </c>
      <c r="AJ1229" s="27">
        <f t="shared" si="394"/>
        <v>24.395157456541803</v>
      </c>
      <c r="AK1229" s="27">
        <f t="shared" si="394"/>
        <v>24.440717574343065</v>
      </c>
      <c r="AL1229" s="27">
        <f t="shared" si="394"/>
        <v>24.488969169393634</v>
      </c>
      <c r="AM1229" s="27">
        <f t="shared" si="394"/>
        <v>24.539840485823007</v>
      </c>
      <c r="AN1229" s="27">
        <f t="shared" si="394"/>
        <v>24.566992944862818</v>
      </c>
      <c r="AO1229" s="27">
        <f t="shared" si="394"/>
        <v>24.595926055987174</v>
      </c>
      <c r="AP1229" s="27">
        <f t="shared" si="394"/>
        <v>24.627324915781191</v>
      </c>
      <c r="AQ1229" s="27">
        <f t="shared" si="394"/>
        <v>24.66114926877351</v>
      </c>
      <c r="AR1229" s="27">
        <f t="shared" si="394"/>
        <v>24.697365834080266</v>
      </c>
      <c r="AS1229" s="27">
        <f t="shared" si="394"/>
        <v>24.708857773173129</v>
      </c>
      <c r="AT1229" s="27">
        <f t="shared" si="394"/>
        <v>24.71322975844161</v>
      </c>
      <c r="AU1229" s="27">
        <f t="shared" si="394"/>
        <v>24.718037962856389</v>
      </c>
      <c r="AV1229" s="27">
        <f t="shared" si="394"/>
        <v>24.72500439110151</v>
      </c>
      <c r="AW1229" s="27">
        <f t="shared" si="394"/>
        <v>24.733247064621722</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5.2888001747321844</v>
      </c>
      <c r="T1230" s="27">
        <f t="shared" si="395"/>
        <v>5.3549104933648488</v>
      </c>
      <c r="U1230" s="27">
        <f t="shared" si="395"/>
        <v>5.3864074181281323</v>
      </c>
      <c r="V1230" s="27">
        <f t="shared" si="395"/>
        <v>5.4084520023376257</v>
      </c>
      <c r="W1230" s="27">
        <f t="shared" si="395"/>
        <v>5.4367019980088367</v>
      </c>
      <c r="X1230" s="27">
        <f t="shared" si="395"/>
        <v>5.4730522028178319</v>
      </c>
      <c r="Y1230" s="27">
        <f t="shared" si="395"/>
        <v>5.5183413325460924</v>
      </c>
      <c r="Z1230" s="27">
        <f t="shared" si="395"/>
        <v>5.5691056579484624</v>
      </c>
      <c r="AA1230" s="27">
        <f t="shared" si="395"/>
        <v>5.6177871904602759</v>
      </c>
      <c r="AB1230" s="27">
        <f t="shared" si="395"/>
        <v>5.6715084141713676</v>
      </c>
      <c r="AC1230" s="27">
        <f t="shared" si="395"/>
        <v>5.7238215564317478</v>
      </c>
      <c r="AD1230" s="27">
        <f t="shared" si="395"/>
        <v>5.7951448499816118</v>
      </c>
      <c r="AE1230" s="27">
        <f t="shared" si="395"/>
        <v>5.8708152391256094</v>
      </c>
      <c r="AF1230" s="27">
        <f t="shared" si="395"/>
        <v>5.9502777911979985</v>
      </c>
      <c r="AG1230" s="27">
        <f t="shared" si="395"/>
        <v>6.0428511203152757</v>
      </c>
      <c r="AH1230" s="27">
        <f t="shared" si="395"/>
        <v>6.1276763008750397</v>
      </c>
      <c r="AI1230" s="27">
        <f t="shared" si="395"/>
        <v>6.2240584028338324</v>
      </c>
      <c r="AJ1230" s="27">
        <f t="shared" si="395"/>
        <v>6.3299559561580176</v>
      </c>
      <c r="AK1230" s="27">
        <f t="shared" si="395"/>
        <v>6.4264327438871129</v>
      </c>
      <c r="AL1230" s="27">
        <f t="shared" si="395"/>
        <v>6.5229450618536617</v>
      </c>
      <c r="AM1230" s="27">
        <f t="shared" si="395"/>
        <v>6.6198156764753957</v>
      </c>
      <c r="AN1230" s="27">
        <f t="shared" si="395"/>
        <v>6.7277615297054645</v>
      </c>
      <c r="AO1230" s="27">
        <f t="shared" si="395"/>
        <v>6.82889575833455</v>
      </c>
      <c r="AP1230" s="27">
        <f t="shared" si="395"/>
        <v>6.932846561035845</v>
      </c>
      <c r="AQ1230" s="27">
        <f t="shared" si="395"/>
        <v>7.0400892153101466</v>
      </c>
      <c r="AR1230" s="27">
        <f t="shared" si="395"/>
        <v>7.1511154926757348</v>
      </c>
      <c r="AS1230" s="27">
        <f t="shared" si="395"/>
        <v>7.2676936564330177</v>
      </c>
      <c r="AT1230" s="27">
        <f t="shared" si="395"/>
        <v>7.2719835334173766</v>
      </c>
      <c r="AU1230" s="27">
        <f t="shared" si="395"/>
        <v>7.2589495808630424</v>
      </c>
      <c r="AV1230" s="27">
        <f t="shared" si="395"/>
        <v>7.2508321439605989</v>
      </c>
      <c r="AW1230" s="27">
        <f t="shared" si="395"/>
        <v>7.2374038316981046</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1.531675788558454</v>
      </c>
      <c r="T1232" s="27">
        <f t="shared" si="397"/>
        <v>1.5509969062237812</v>
      </c>
      <c r="U1232" s="27">
        <f t="shared" si="397"/>
        <v>1.5506767661897198</v>
      </c>
      <c r="V1232" s="27">
        <f t="shared" si="397"/>
        <v>1.5454789101997239</v>
      </c>
      <c r="W1232" s="27">
        <f t="shared" si="397"/>
        <v>1.544237667180592</v>
      </c>
      <c r="X1232" s="27">
        <f t="shared" si="397"/>
        <v>1.5478449437228776</v>
      </c>
      <c r="Y1232" s="27">
        <f t="shared" si="397"/>
        <v>1.5541547190586729</v>
      </c>
      <c r="Z1232" s="27">
        <f t="shared" si="397"/>
        <v>1.5635202729114777</v>
      </c>
      <c r="AA1232" s="27">
        <f t="shared" si="397"/>
        <v>1.5717954090973836</v>
      </c>
      <c r="AB1232" s="27">
        <f t="shared" si="397"/>
        <v>1.5827536033482281</v>
      </c>
      <c r="AC1232" s="27">
        <f t="shared" si="397"/>
        <v>1.5929304999956655</v>
      </c>
      <c r="AD1232" s="27">
        <f t="shared" si="397"/>
        <v>1.6108800730615591</v>
      </c>
      <c r="AE1232" s="27">
        <f t="shared" si="397"/>
        <v>1.6307409732214615</v>
      </c>
      <c r="AF1232" s="27">
        <f t="shared" si="397"/>
        <v>1.6521566099106721</v>
      </c>
      <c r="AG1232" s="27">
        <f t="shared" si="397"/>
        <v>1.6797121914547875</v>
      </c>
      <c r="AH1232" s="27">
        <f t="shared" si="397"/>
        <v>1.7029021534438327</v>
      </c>
      <c r="AI1232" s="27">
        <f t="shared" si="397"/>
        <v>1.7292757097784488</v>
      </c>
      <c r="AJ1232" s="27">
        <f t="shared" si="397"/>
        <v>1.7595948834600084</v>
      </c>
      <c r="AK1232" s="27">
        <f t="shared" si="397"/>
        <v>1.7846861220344088</v>
      </c>
      <c r="AL1232" s="27">
        <f t="shared" si="397"/>
        <v>1.8091664404595389</v>
      </c>
      <c r="AM1232" s="27">
        <f t="shared" si="397"/>
        <v>1.8331907504895764</v>
      </c>
      <c r="AN1232" s="27">
        <f t="shared" si="397"/>
        <v>1.8597044420320308</v>
      </c>
      <c r="AO1232" s="27">
        <f t="shared" si="397"/>
        <v>1.882330973166122</v>
      </c>
      <c r="AP1232" s="27">
        <f t="shared" si="397"/>
        <v>1.9055114819391912</v>
      </c>
      <c r="AQ1232" s="27">
        <f t="shared" si="397"/>
        <v>1.929416392805523</v>
      </c>
      <c r="AR1232" s="27">
        <f t="shared" si="397"/>
        <v>1.9542139795969686</v>
      </c>
      <c r="AS1232" s="27">
        <f t="shared" si="397"/>
        <v>1.9784975867023906</v>
      </c>
      <c r="AT1232" s="27">
        <f t="shared" si="397"/>
        <v>1.954019421357523</v>
      </c>
      <c r="AU1232" s="27">
        <f t="shared" si="397"/>
        <v>1.9226171209422818</v>
      </c>
      <c r="AV1232" s="27">
        <f t="shared" si="397"/>
        <v>1.8937902246599378</v>
      </c>
      <c r="AW1232" s="27">
        <f t="shared" si="397"/>
        <v>1.8632470082492709</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0.21223148573110692</v>
      </c>
      <c r="T1233" s="27">
        <f t="shared" si="398"/>
        <v>0.21490865118526423</v>
      </c>
      <c r="U1233" s="27">
        <f t="shared" si="398"/>
        <v>0.21486429206202268</v>
      </c>
      <c r="V1233" s="27">
        <f t="shared" si="398"/>
        <v>0.21414406869124558</v>
      </c>
      <c r="W1233" s="27">
        <f t="shared" si="398"/>
        <v>0.21397208004190377</v>
      </c>
      <c r="X1233" s="27">
        <f t="shared" si="398"/>
        <v>0.21447191014023859</v>
      </c>
      <c r="Y1233" s="27">
        <f t="shared" si="398"/>
        <v>0.21534620286207215</v>
      </c>
      <c r="Z1233" s="27">
        <f t="shared" si="398"/>
        <v>0.21664390921985571</v>
      </c>
      <c r="AA1233" s="27">
        <f t="shared" si="398"/>
        <v>0.21779052553414435</v>
      </c>
      <c r="AB1233" s="27">
        <f t="shared" si="398"/>
        <v>0.21930891073299619</v>
      </c>
      <c r="AC1233" s="27">
        <f t="shared" si="398"/>
        <v>0.22071903806656873</v>
      </c>
      <c r="AD1233" s="27">
        <f t="shared" si="398"/>
        <v>0.22320616007272054</v>
      </c>
      <c r="AE1233" s="27">
        <f t="shared" si="398"/>
        <v>0.22595811866629489</v>
      </c>
      <c r="AF1233" s="27">
        <f t="shared" si="398"/>
        <v>0.22892550407930479</v>
      </c>
      <c r="AG1233" s="27">
        <f t="shared" si="398"/>
        <v>0.23274365022679747</v>
      </c>
      <c r="AH1233" s="27">
        <f t="shared" si="398"/>
        <v>0.23595688903604636</v>
      </c>
      <c r="AI1233" s="27">
        <f t="shared" si="398"/>
        <v>0.2396112518501094</v>
      </c>
      <c r="AJ1233" s="27">
        <f t="shared" si="398"/>
        <v>0.2438123258140929</v>
      </c>
      <c r="AK1233" s="27">
        <f t="shared" si="398"/>
        <v>0.24728900859595659</v>
      </c>
      <c r="AL1233" s="27">
        <f t="shared" si="398"/>
        <v>0.25068104128939345</v>
      </c>
      <c r="AM1233" s="27">
        <f t="shared" si="398"/>
        <v>0.25400988871874292</v>
      </c>
      <c r="AN1233" s="27">
        <f t="shared" si="398"/>
        <v>0.25768366889487748</v>
      </c>
      <c r="AO1233" s="27">
        <f t="shared" si="398"/>
        <v>0.26081883780947451</v>
      </c>
      <c r="AP1233" s="27">
        <f t="shared" si="398"/>
        <v>0.26403076676575937</v>
      </c>
      <c r="AQ1233" s="27">
        <f t="shared" si="398"/>
        <v>0.26734307005300151</v>
      </c>
      <c r="AR1233" s="27">
        <f t="shared" si="398"/>
        <v>0.27077906396673163</v>
      </c>
      <c r="AS1233" s="27">
        <f t="shared" si="398"/>
        <v>0.2741438400201186</v>
      </c>
      <c r="AT1233" s="27">
        <f t="shared" si="398"/>
        <v>0.27075210566098096</v>
      </c>
      <c r="AU1233" s="27">
        <f t="shared" si="398"/>
        <v>0.26640095189705443</v>
      </c>
      <c r="AV1233" s="27">
        <f t="shared" si="398"/>
        <v>0.26240665031396532</v>
      </c>
      <c r="AW1233" s="27">
        <f t="shared" si="398"/>
        <v>0.2581745326254411</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7.4046195421518561</v>
      </c>
      <c r="T1234" s="27">
        <f t="shared" si="399"/>
        <v>7.4833894882265142</v>
      </c>
      <c r="U1234" s="27">
        <f t="shared" si="399"/>
        <v>7.5342455797617154</v>
      </c>
      <c r="V1234" s="27">
        <f t="shared" si="399"/>
        <v>7.5787887199186921</v>
      </c>
      <c r="W1234" s="27">
        <f t="shared" si="399"/>
        <v>7.6306973712494122</v>
      </c>
      <c r="X1234" s="27">
        <f t="shared" si="399"/>
        <v>7.6917026782754139</v>
      </c>
      <c r="Y1234" s="27">
        <f t="shared" si="399"/>
        <v>7.7526372365789742</v>
      </c>
      <c r="Z1234" s="27">
        <f t="shared" si="399"/>
        <v>7.8202225518529671</v>
      </c>
      <c r="AA1234" s="27">
        <f t="shared" si="399"/>
        <v>7.887640149546697</v>
      </c>
      <c r="AB1234" s="27">
        <f t="shared" si="399"/>
        <v>7.9613204880830315</v>
      </c>
      <c r="AC1234" s="27">
        <f t="shared" si="399"/>
        <v>8.0353993798900643</v>
      </c>
      <c r="AD1234" s="27">
        <f t="shared" si="399"/>
        <v>8.1202338720603002</v>
      </c>
      <c r="AE1234" s="27">
        <f t="shared" si="399"/>
        <v>8.2106583355443536</v>
      </c>
      <c r="AF1234" s="27">
        <f t="shared" si="399"/>
        <v>8.3061946320219384</v>
      </c>
      <c r="AG1234" s="27">
        <f t="shared" si="399"/>
        <v>8.4155659012748671</v>
      </c>
      <c r="AH1234" s="27">
        <f t="shared" si="399"/>
        <v>8.5193954449678522</v>
      </c>
      <c r="AI1234" s="27">
        <f t="shared" si="399"/>
        <v>8.627306193094169</v>
      </c>
      <c r="AJ1234" s="27">
        <f t="shared" si="399"/>
        <v>8.745646768527358</v>
      </c>
      <c r="AK1234" s="27">
        <f t="shared" si="399"/>
        <v>8.8565885696140008</v>
      </c>
      <c r="AL1234" s="27">
        <f t="shared" si="399"/>
        <v>8.9690164377539467</v>
      </c>
      <c r="AM1234" s="27">
        <f t="shared" si="399"/>
        <v>9.0832375607624591</v>
      </c>
      <c r="AN1234" s="27">
        <f t="shared" si="399"/>
        <v>9.2011172209463741</v>
      </c>
      <c r="AO1234" s="27">
        <f t="shared" si="399"/>
        <v>9.3137200267376201</v>
      </c>
      <c r="AP1234" s="27">
        <f t="shared" si="399"/>
        <v>9.430247400651222</v>
      </c>
      <c r="AQ1234" s="27">
        <f t="shared" si="399"/>
        <v>9.5511807883178133</v>
      </c>
      <c r="AR1234" s="27">
        <f t="shared" si="399"/>
        <v>9.6770247868368919</v>
      </c>
      <c r="AS1234" s="27">
        <f t="shared" si="399"/>
        <v>9.8004676763058374</v>
      </c>
      <c r="AT1234" s="27">
        <f t="shared" si="399"/>
        <v>9.8159190203362741</v>
      </c>
      <c r="AU1234" s="27">
        <f t="shared" si="399"/>
        <v>9.8150974974465104</v>
      </c>
      <c r="AV1234" s="27">
        <f t="shared" si="399"/>
        <v>9.8195614708241035</v>
      </c>
      <c r="AW1234" s="27">
        <f t="shared" si="399"/>
        <v>9.8193330676312982</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2.1096314921444392</v>
      </c>
      <c r="T1235" s="27">
        <f t="shared" si="400"/>
        <v>2.1320736389593615</v>
      </c>
      <c r="U1235" s="27">
        <f t="shared" si="400"/>
        <v>2.1465629198277836</v>
      </c>
      <c r="V1235" s="27">
        <f t="shared" si="400"/>
        <v>2.1592535936293507</v>
      </c>
      <c r="W1235" s="27">
        <f t="shared" si="400"/>
        <v>2.1740427566563829</v>
      </c>
      <c r="X1235" s="27">
        <f t="shared" si="400"/>
        <v>2.1914236249315668</v>
      </c>
      <c r="Y1235" s="27">
        <f t="shared" si="400"/>
        <v>2.2087843363665458</v>
      </c>
      <c r="Z1235" s="27">
        <f t="shared" si="400"/>
        <v>2.2280398982082943</v>
      </c>
      <c r="AA1235" s="27">
        <f t="shared" si="400"/>
        <v>2.2472476760569431</v>
      </c>
      <c r="AB1235" s="27">
        <f t="shared" si="400"/>
        <v>2.2682397556152867</v>
      </c>
      <c r="AC1235" s="27">
        <f t="shared" si="400"/>
        <v>2.289345385981524</v>
      </c>
      <c r="AD1235" s="27">
        <f t="shared" si="400"/>
        <v>2.3135153673402695</v>
      </c>
      <c r="AE1235" s="27">
        <f t="shared" si="400"/>
        <v>2.3392779733378202</v>
      </c>
      <c r="AF1235" s="27">
        <f t="shared" si="400"/>
        <v>2.36649697879038</v>
      </c>
      <c r="AG1235" s="27">
        <f t="shared" si="400"/>
        <v>2.3976576714685529</v>
      </c>
      <c r="AH1235" s="27">
        <f t="shared" si="400"/>
        <v>2.4272394850840642</v>
      </c>
      <c r="AI1235" s="27">
        <f t="shared" si="400"/>
        <v>2.4579840643689557</v>
      </c>
      <c r="AJ1235" s="27">
        <f t="shared" si="400"/>
        <v>2.4917001794659104</v>
      </c>
      <c r="AK1235" s="27">
        <f t="shared" si="400"/>
        <v>2.5233083284106681</v>
      </c>
      <c r="AL1235" s="27">
        <f t="shared" si="400"/>
        <v>2.5553398689742997</v>
      </c>
      <c r="AM1235" s="27">
        <f t="shared" si="400"/>
        <v>2.5878823212630548</v>
      </c>
      <c r="AN1235" s="27">
        <f t="shared" si="400"/>
        <v>2.6214671181579678</v>
      </c>
      <c r="AO1235" s="27">
        <f t="shared" si="400"/>
        <v>2.6535484997669414</v>
      </c>
      <c r="AP1235" s="27">
        <f t="shared" si="400"/>
        <v>2.6867480201886997</v>
      </c>
      <c r="AQ1235" s="27">
        <f t="shared" si="400"/>
        <v>2.7212028468844967</v>
      </c>
      <c r="AR1235" s="27">
        <f t="shared" si="400"/>
        <v>2.7570567433422304</v>
      </c>
      <c r="AS1235" s="27">
        <f t="shared" si="400"/>
        <v>2.7922265458719244</v>
      </c>
      <c r="AT1235" s="27">
        <f t="shared" si="400"/>
        <v>2.7966287493581405</v>
      </c>
      <c r="AU1235" s="27">
        <f t="shared" si="400"/>
        <v>2.7963946913420741</v>
      </c>
      <c r="AV1235" s="27">
        <f t="shared" si="400"/>
        <v>2.7976665107466849</v>
      </c>
      <c r="AW1235" s="27">
        <f t="shared" si="400"/>
        <v>2.7976014369686593</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0.43571951838874362</v>
      </c>
      <c r="T1236" s="27">
        <f t="shared" si="401"/>
        <v>0.44035467928685268</v>
      </c>
      <c r="U1236" s="27">
        <f t="shared" si="401"/>
        <v>0.44334726946447206</v>
      </c>
      <c r="V1236" s="27">
        <f t="shared" si="401"/>
        <v>0.44596837855268867</v>
      </c>
      <c r="W1236" s="27">
        <f t="shared" si="401"/>
        <v>0.44902290585544563</v>
      </c>
      <c r="X1236" s="27">
        <f t="shared" si="401"/>
        <v>0.45261271932867114</v>
      </c>
      <c r="Y1236" s="27">
        <f t="shared" si="401"/>
        <v>0.45619836964414207</v>
      </c>
      <c r="Z1236" s="27">
        <f t="shared" si="401"/>
        <v>0.46017537897645111</v>
      </c>
      <c r="AA1236" s="27">
        <f t="shared" si="401"/>
        <v>0.46414251908821719</v>
      </c>
      <c r="AB1236" s="27">
        <f t="shared" si="401"/>
        <v>0.46847818568648275</v>
      </c>
      <c r="AC1236" s="27">
        <f t="shared" si="401"/>
        <v>0.47283730486569064</v>
      </c>
      <c r="AD1236" s="27">
        <f t="shared" si="401"/>
        <v>0.47782932962276903</v>
      </c>
      <c r="AE1236" s="27">
        <f t="shared" si="401"/>
        <v>0.48315029222666028</v>
      </c>
      <c r="AF1236" s="27">
        <f t="shared" si="401"/>
        <v>0.48877205697134296</v>
      </c>
      <c r="AG1236" s="27">
        <f t="shared" si="401"/>
        <v>0.49520793075164554</v>
      </c>
      <c r="AH1236" s="27">
        <f t="shared" si="401"/>
        <v>0.50131770567186829</v>
      </c>
      <c r="AI1236" s="27">
        <f t="shared" si="401"/>
        <v>0.50766763613553445</v>
      </c>
      <c r="AJ1236" s="27">
        <f t="shared" si="401"/>
        <v>0.51463130229556664</v>
      </c>
      <c r="AK1236" s="27">
        <f t="shared" si="401"/>
        <v>0.52115959289354707</v>
      </c>
      <c r="AL1236" s="27">
        <f t="shared" si="401"/>
        <v>0.52777533003987098</v>
      </c>
      <c r="AM1236" s="27">
        <f t="shared" si="401"/>
        <v>0.53449658998088179</v>
      </c>
      <c r="AN1236" s="27">
        <f t="shared" si="401"/>
        <v>0.54143313391413539</v>
      </c>
      <c r="AO1236" s="27">
        <f t="shared" si="401"/>
        <v>0.54805916514089648</v>
      </c>
      <c r="AP1236" s="27">
        <f t="shared" si="401"/>
        <v>0.55491613475988966</v>
      </c>
      <c r="AQ1236" s="27">
        <f t="shared" si="401"/>
        <v>0.56203237309343868</v>
      </c>
      <c r="AR1236" s="27">
        <f t="shared" si="401"/>
        <v>0.5694375727954224</v>
      </c>
      <c r="AS1236" s="27">
        <f t="shared" si="401"/>
        <v>0.57670148096001295</v>
      </c>
      <c r="AT1236" s="27">
        <f t="shared" si="401"/>
        <v>0.57761070420113625</v>
      </c>
      <c r="AU1236" s="27">
        <f t="shared" si="401"/>
        <v>0.57756236227676927</v>
      </c>
      <c r="AV1236" s="27">
        <f t="shared" si="401"/>
        <v>0.57782504158380354</v>
      </c>
      <c r="AW1236" s="27">
        <f t="shared" si="401"/>
        <v>0.57781160136197973</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7.615946366368484E-2</v>
      </c>
      <c r="T1237" s="27">
        <f t="shared" si="402"/>
        <v>7.7391533409946547E-2</v>
      </c>
      <c r="U1237" s="27">
        <f t="shared" si="402"/>
        <v>7.7658293559970212E-2</v>
      </c>
      <c r="V1237" s="27">
        <f t="shared" si="402"/>
        <v>7.7675252172538387E-2</v>
      </c>
      <c r="W1237" s="27">
        <f t="shared" si="402"/>
        <v>7.7873458630094372E-2</v>
      </c>
      <c r="X1237" s="27">
        <f t="shared" si="402"/>
        <v>7.8298102464037178E-2</v>
      </c>
      <c r="Y1237" s="27">
        <f t="shared" si="402"/>
        <v>7.8819552468321966E-2</v>
      </c>
      <c r="Z1237" s="27">
        <f t="shared" si="402"/>
        <v>7.9482676581567518E-2</v>
      </c>
      <c r="AA1237" s="27">
        <f t="shared" si="402"/>
        <v>8.0084749931794041E-2</v>
      </c>
      <c r="AB1237" s="27">
        <f t="shared" si="402"/>
        <v>8.0811462799247516E-2</v>
      </c>
      <c r="AC1237" s="27">
        <f t="shared" si="402"/>
        <v>8.14929836859066E-2</v>
      </c>
      <c r="AD1237" s="27">
        <f t="shared" si="402"/>
        <v>8.183793215244331E-2</v>
      </c>
      <c r="AE1237" s="27">
        <f t="shared" si="402"/>
        <v>8.2241131726828398E-2</v>
      </c>
      <c r="AF1237" s="27">
        <f t="shared" si="402"/>
        <v>8.2682741716636352E-2</v>
      </c>
      <c r="AG1237" s="27">
        <f t="shared" si="402"/>
        <v>8.3379171649412123E-2</v>
      </c>
      <c r="AH1237" s="27">
        <f t="shared" si="402"/>
        <v>8.3825171279243701E-2</v>
      </c>
      <c r="AI1237" s="27">
        <f t="shared" si="402"/>
        <v>8.4363076194934383E-2</v>
      </c>
      <c r="AJ1237" s="27">
        <f t="shared" si="402"/>
        <v>8.5040385108283129E-2</v>
      </c>
      <c r="AK1237" s="27">
        <f t="shared" si="402"/>
        <v>8.5428615601358865E-2</v>
      </c>
      <c r="AL1237" s="27">
        <f t="shared" si="402"/>
        <v>8.5744184207767651E-2</v>
      </c>
      <c r="AM1237" s="27">
        <f t="shared" si="402"/>
        <v>8.5993941955073358E-2</v>
      </c>
      <c r="AN1237" s="27">
        <f t="shared" si="402"/>
        <v>8.6735954425739129E-2</v>
      </c>
      <c r="AO1237" s="27">
        <f t="shared" si="402"/>
        <v>8.7276800597416201E-2</v>
      </c>
      <c r="AP1237" s="27">
        <f t="shared" si="402"/>
        <v>8.7815962181331475E-2</v>
      </c>
      <c r="AQ1237" s="27">
        <f t="shared" si="402"/>
        <v>8.8359956229312392E-2</v>
      </c>
      <c r="AR1237" s="27">
        <f t="shared" si="402"/>
        <v>8.8914972724679478E-2</v>
      </c>
      <c r="AS1237" s="27">
        <f t="shared" si="402"/>
        <v>8.9406092640963095E-2</v>
      </c>
      <c r="AT1237" s="27">
        <f t="shared" si="402"/>
        <v>8.7757575443135699E-2</v>
      </c>
      <c r="AU1237" s="27">
        <f t="shared" si="402"/>
        <v>8.5810111568456568E-2</v>
      </c>
      <c r="AV1237" s="27">
        <f t="shared" si="402"/>
        <v>8.3975808498172863E-2</v>
      </c>
      <c r="AW1237" s="27">
        <f t="shared" si="402"/>
        <v>8.2070908389478128E-2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5.5944129053042968E-2</v>
      </c>
      <c r="T1238" s="27">
        <f t="shared" si="403"/>
        <v>5.6849165217577838E-2</v>
      </c>
      <c r="U1238" s="27">
        <f t="shared" si="403"/>
        <v>5.7045118071513815E-2</v>
      </c>
      <c r="V1238" s="27">
        <f t="shared" si="403"/>
        <v>5.7057575286473525E-2</v>
      </c>
      <c r="W1238" s="27">
        <f t="shared" si="403"/>
        <v>5.7203170949930729E-2</v>
      </c>
      <c r="X1238" s="27">
        <f t="shared" si="403"/>
        <v>5.7515099741243927E-2</v>
      </c>
      <c r="Y1238" s="27">
        <f t="shared" si="403"/>
        <v>5.7898139023968405E-2</v>
      </c>
      <c r="Z1238" s="27">
        <f t="shared" si="403"/>
        <v>5.8385247246439821E-2</v>
      </c>
      <c r="AA1238" s="27">
        <f t="shared" si="403"/>
        <v>5.8827509672987485E-2</v>
      </c>
      <c r="AB1238" s="27">
        <f t="shared" si="403"/>
        <v>5.9361328012634086E-2</v>
      </c>
      <c r="AC1238" s="27">
        <f t="shared" si="403"/>
        <v>5.9861949873680376E-2</v>
      </c>
      <c r="AD1238" s="27">
        <f t="shared" si="403"/>
        <v>6.0115337182364649E-2</v>
      </c>
      <c r="AE1238" s="27">
        <f t="shared" si="403"/>
        <v>6.0411513756337638E-2</v>
      </c>
      <c r="AF1238" s="27">
        <f t="shared" si="403"/>
        <v>6.073590530365771E-2</v>
      </c>
      <c r="AG1238" s="27">
        <f t="shared" si="403"/>
        <v>6.1247478838466964E-2</v>
      </c>
      <c r="AH1238" s="27">
        <f t="shared" si="403"/>
        <v>6.157509486474428E-2</v>
      </c>
      <c r="AI1238" s="27">
        <f t="shared" si="403"/>
        <v>6.1970221360836131E-2</v>
      </c>
      <c r="AJ1238" s="27">
        <f t="shared" si="403"/>
        <v>6.2467749250797192E-2</v>
      </c>
      <c r="AK1238" s="27">
        <f t="shared" si="403"/>
        <v>6.2752930051214392E-2</v>
      </c>
      <c r="AL1238" s="27">
        <f t="shared" si="403"/>
        <v>6.2984735922642046E-2</v>
      </c>
      <c r="AM1238" s="27">
        <f t="shared" si="403"/>
        <v>6.3168199394876681E-2</v>
      </c>
      <c r="AN1238" s="27">
        <f t="shared" si="403"/>
        <v>6.3713256298129115E-2</v>
      </c>
      <c r="AO1238" s="27">
        <f t="shared" si="403"/>
        <v>6.4110543339957013E-2</v>
      </c>
      <c r="AP1238" s="27">
        <f t="shared" si="403"/>
        <v>6.4506592941411631E-2</v>
      </c>
      <c r="AQ1238" s="27">
        <f t="shared" si="403"/>
        <v>6.4906192305171875E-2</v>
      </c>
      <c r="AR1238" s="27">
        <f t="shared" si="403"/>
        <v>6.5313888380613E-2</v>
      </c>
      <c r="AS1238" s="27">
        <f t="shared" si="403"/>
        <v>6.5674648221286505E-2</v>
      </c>
      <c r="AT1238" s="27">
        <f t="shared" si="403"/>
        <v>6.4463704046723053E-2</v>
      </c>
      <c r="AU1238" s="27">
        <f t="shared" si="403"/>
        <v>6.3033163899902933E-2</v>
      </c>
      <c r="AV1238" s="27">
        <f t="shared" si="403"/>
        <v>6.1685747797558775E-2</v>
      </c>
      <c r="AW1238" s="27">
        <f t="shared" si="403"/>
        <v>6.0286473532910972E-2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0.52286962702415485</v>
      </c>
      <c r="T1239" s="27">
        <f t="shared" si="404"/>
        <v>0.54412948178544618</v>
      </c>
      <c r="U1239" s="27">
        <f t="shared" si="404"/>
        <v>0.55897912888628398</v>
      </c>
      <c r="V1239" s="27">
        <f t="shared" si="404"/>
        <v>0.57221762538202869</v>
      </c>
      <c r="W1239" s="27">
        <f t="shared" si="404"/>
        <v>0.58697775142863484</v>
      </c>
      <c r="X1239" s="27">
        <f t="shared" si="404"/>
        <v>0.60371186310957092</v>
      </c>
      <c r="Y1239" s="27">
        <f t="shared" si="404"/>
        <v>0.62152751133509232</v>
      </c>
      <c r="Z1239" s="27">
        <f t="shared" si="404"/>
        <v>0.64085025366994364</v>
      </c>
      <c r="AA1239" s="27">
        <f t="shared" si="404"/>
        <v>0.66009856929980304</v>
      </c>
      <c r="AB1239" s="27">
        <f t="shared" si="404"/>
        <v>0.68081773464147688</v>
      </c>
      <c r="AC1239" s="27">
        <f t="shared" si="404"/>
        <v>0.70162871909164637</v>
      </c>
      <c r="AD1239" s="27">
        <f t="shared" si="404"/>
        <v>0.72796501494461918</v>
      </c>
      <c r="AE1239" s="27">
        <f t="shared" si="404"/>
        <v>0.7558582967991917</v>
      </c>
      <c r="AF1239" s="27">
        <f t="shared" si="404"/>
        <v>0.7852307319832883</v>
      </c>
      <c r="AG1239" s="27">
        <f t="shared" si="404"/>
        <v>0.81830574874483564</v>
      </c>
      <c r="AH1239" s="27">
        <f t="shared" si="404"/>
        <v>0.85027877301240928</v>
      </c>
      <c r="AI1239" s="27">
        <f t="shared" si="404"/>
        <v>0.88456582508044801</v>
      </c>
      <c r="AJ1239" s="27">
        <f t="shared" si="404"/>
        <v>0.92185922096781137</v>
      </c>
      <c r="AK1239" s="27">
        <f t="shared" si="404"/>
        <v>0.95759973684673139</v>
      </c>
      <c r="AL1239" s="27">
        <f t="shared" si="404"/>
        <v>0.99406592200897448</v>
      </c>
      <c r="AM1239" s="27">
        <f t="shared" si="404"/>
        <v>1.0313497634238211</v>
      </c>
      <c r="AN1239" s="27">
        <f t="shared" si="404"/>
        <v>1.0695997979763594</v>
      </c>
      <c r="AO1239" s="27">
        <f t="shared" si="404"/>
        <v>1.1067415080871619</v>
      </c>
      <c r="AP1239" s="27">
        <f t="shared" si="404"/>
        <v>1.1452298194592354</v>
      </c>
      <c r="AQ1239" s="27">
        <f t="shared" si="404"/>
        <v>1.185218557648545</v>
      </c>
      <c r="AR1239" s="27">
        <f t="shared" si="404"/>
        <v>1.2268713125051185</v>
      </c>
      <c r="AS1239" s="27">
        <f t="shared" si="404"/>
        <v>1.2692152100845446</v>
      </c>
      <c r="AT1239" s="27">
        <f t="shared" si="404"/>
        <v>1.2819327760402979</v>
      </c>
      <c r="AU1239" s="27">
        <f t="shared" si="404"/>
        <v>1.2900474515194176</v>
      </c>
      <c r="AV1239" s="27">
        <f t="shared" si="404"/>
        <v>1.2995346724155679</v>
      </c>
      <c r="AW1239" s="27">
        <f t="shared" si="404"/>
        <v>1.3076007643813732</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3.6784089815169091E-2</v>
      </c>
      <c r="T1240" s="27">
        <f t="shared" si="405"/>
        <v>3.6839557928462316E-2</v>
      </c>
      <c r="U1240" s="27">
        <f t="shared" si="405"/>
        <v>3.6901448147972048E-2</v>
      </c>
      <c r="V1240" s="27">
        <f t="shared" si="405"/>
        <v>3.697119129911304E-2</v>
      </c>
      <c r="W1240" s="27">
        <f t="shared" si="405"/>
        <v>3.7049558924140212E-2</v>
      </c>
      <c r="X1240" s="27">
        <f t="shared" si="405"/>
        <v>3.7136287753369662E-2</v>
      </c>
      <c r="Y1240" s="27">
        <f t="shared" si="405"/>
        <v>3.7189728340772221E-2</v>
      </c>
      <c r="Z1240" s="27">
        <f t="shared" si="405"/>
        <v>3.7250154126370436E-2</v>
      </c>
      <c r="AA1240" s="27">
        <f t="shared" si="405"/>
        <v>3.7316626807571335E-2</v>
      </c>
      <c r="AB1240" s="27">
        <f t="shared" si="405"/>
        <v>3.7389447857305524E-2</v>
      </c>
      <c r="AC1240" s="27">
        <f t="shared" si="405"/>
        <v>3.7467826796806859E-2</v>
      </c>
      <c r="AD1240" s="27">
        <f t="shared" si="405"/>
        <v>3.7519856050110517E-2</v>
      </c>
      <c r="AE1240" s="27">
        <f t="shared" si="405"/>
        <v>3.757716867035879E-2</v>
      </c>
      <c r="AF1240" s="27">
        <f t="shared" si="405"/>
        <v>3.7639518479429895E-2</v>
      </c>
      <c r="AG1240" s="27">
        <f t="shared" si="405"/>
        <v>3.7707514498001492E-2</v>
      </c>
      <c r="AH1240" s="27">
        <f t="shared" si="405"/>
        <v>3.7779224529041207E-2</v>
      </c>
      <c r="AI1240" s="27">
        <f t="shared" si="405"/>
        <v>3.7824567175435662E-2</v>
      </c>
      <c r="AJ1240" s="27">
        <f t="shared" si="405"/>
        <v>3.7874539169459702E-2</v>
      </c>
      <c r="AK1240" s="27">
        <f t="shared" si="405"/>
        <v>3.7927379765553451E-2</v>
      </c>
      <c r="AL1240" s="27">
        <f t="shared" si="405"/>
        <v>3.7983768735957858E-2</v>
      </c>
      <c r="AM1240" s="27">
        <f t="shared" si="405"/>
        <v>3.8043615322241195E-2</v>
      </c>
      <c r="AN1240" s="27">
        <f t="shared" si="405"/>
        <v>3.8078295188778213E-2</v>
      </c>
      <c r="AO1240" s="27">
        <f t="shared" si="405"/>
        <v>3.8115397958673719E-2</v>
      </c>
      <c r="AP1240" s="27">
        <f t="shared" si="405"/>
        <v>3.8155658748970339E-2</v>
      </c>
      <c r="AQ1240" s="27">
        <f t="shared" si="405"/>
        <v>3.8199026971930949E-2</v>
      </c>
      <c r="AR1240" s="27">
        <f t="shared" si="405"/>
        <v>3.8245460447806377E-2</v>
      </c>
      <c r="AS1240" s="27">
        <f t="shared" si="405"/>
        <v>3.8265244837760212E-2</v>
      </c>
      <c r="AT1240" s="27">
        <f t="shared" si="405"/>
        <v>3.8277549511254755E-2</v>
      </c>
      <c r="AU1240" s="27">
        <f t="shared" si="405"/>
        <v>3.8290627568622206E-2</v>
      </c>
      <c r="AV1240" s="27">
        <f t="shared" si="405"/>
        <v>3.8306363888152228E-2</v>
      </c>
      <c r="AW1240" s="27">
        <f t="shared" si="405"/>
        <v>3.8323784786407848E-2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4.200918389270311E-3</v>
      </c>
      <c r="T1241" s="27">
        <f t="shared" si="406"/>
        <v>4.207253112198688E-3</v>
      </c>
      <c r="U1241" s="27">
        <f t="shared" si="406"/>
        <v>4.2143212702681378E-3</v>
      </c>
      <c r="V1241" s="27">
        <f t="shared" si="406"/>
        <v>4.2222862705610905E-3</v>
      </c>
      <c r="W1241" s="27">
        <f t="shared" si="406"/>
        <v>4.2312362268806386E-3</v>
      </c>
      <c r="X1241" s="27">
        <f t="shared" si="406"/>
        <v>4.2411410725739966E-3</v>
      </c>
      <c r="Y1241" s="27">
        <f t="shared" si="406"/>
        <v>4.2472442423814013E-3</v>
      </c>
      <c r="Z1241" s="27">
        <f t="shared" si="406"/>
        <v>4.2541451551178899E-3</v>
      </c>
      <c r="AA1241" s="27">
        <f t="shared" si="406"/>
        <v>4.2617366521548999E-3</v>
      </c>
      <c r="AB1241" s="27">
        <f t="shared" si="406"/>
        <v>4.2700531631380849E-3</v>
      </c>
      <c r="AC1241" s="27">
        <f t="shared" si="406"/>
        <v>4.2790044116245134E-3</v>
      </c>
      <c r="AD1241" s="27">
        <f t="shared" si="406"/>
        <v>4.284946400350661E-3</v>
      </c>
      <c r="AE1241" s="27">
        <f t="shared" si="406"/>
        <v>4.2914917747651979E-3</v>
      </c>
      <c r="AF1241" s="27">
        <f t="shared" si="406"/>
        <v>4.2986124201532016E-3</v>
      </c>
      <c r="AG1241" s="27">
        <f t="shared" si="406"/>
        <v>4.3063778895789757E-3</v>
      </c>
      <c r="AH1241" s="27">
        <f t="shared" si="406"/>
        <v>4.3145675169315497E-3</v>
      </c>
      <c r="AI1241" s="27">
        <f t="shared" si="406"/>
        <v>4.3197458632767711E-3</v>
      </c>
      <c r="AJ1241" s="27">
        <f t="shared" si="406"/>
        <v>4.3254529031872034E-3</v>
      </c>
      <c r="AK1241" s="27">
        <f t="shared" si="406"/>
        <v>4.3314875511272664E-3</v>
      </c>
      <c r="AL1241" s="27">
        <f t="shared" si="406"/>
        <v>4.3379274403270328E-3</v>
      </c>
      <c r="AM1241" s="27">
        <f t="shared" si="406"/>
        <v>4.3447622057409914E-3</v>
      </c>
      <c r="AN1241" s="27">
        <f t="shared" si="406"/>
        <v>4.3487228118020589E-3</v>
      </c>
      <c r="AO1241" s="27">
        <f t="shared" si="406"/>
        <v>4.3529601249755016E-3</v>
      </c>
      <c r="AP1241" s="27">
        <f t="shared" si="406"/>
        <v>4.3575580991315416E-3</v>
      </c>
      <c r="AQ1241" s="27">
        <f t="shared" si="406"/>
        <v>4.3625109569094744E-3</v>
      </c>
      <c r="AR1241" s="27">
        <f t="shared" si="406"/>
        <v>4.3678138811808912E-3</v>
      </c>
      <c r="AS1241" s="27">
        <f t="shared" si="406"/>
        <v>4.370073352816457E-3</v>
      </c>
      <c r="AT1241" s="27">
        <f t="shared" si="406"/>
        <v>4.3714786051801012E-3</v>
      </c>
      <c r="AU1241" s="27">
        <f t="shared" si="406"/>
        <v>4.3729721816683845E-3</v>
      </c>
      <c r="AV1241" s="27">
        <f t="shared" si="406"/>
        <v>4.3747693443663138E-3</v>
      </c>
      <c r="AW1241" s="27">
        <f t="shared" si="406"/>
        <v>4.3767588939842977E-3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1.6437382879249268E-2</v>
      </c>
      <c r="T1242" s="27">
        <f t="shared" si="407"/>
        <v>1.6484766183064346E-2</v>
      </c>
      <c r="U1242" s="27">
        <f t="shared" si="407"/>
        <v>1.6535135518036832E-2</v>
      </c>
      <c r="V1242" s="27">
        <f t="shared" si="407"/>
        <v>1.6589538511775512E-2</v>
      </c>
      <c r="W1242" s="27">
        <f t="shared" si="407"/>
        <v>1.6648558169658729E-2</v>
      </c>
      <c r="X1242" s="27">
        <f t="shared" si="407"/>
        <v>1.6712068789171211E-2</v>
      </c>
      <c r="Y1242" s="27">
        <f t="shared" si="407"/>
        <v>1.6752249981117868E-2</v>
      </c>
      <c r="Z1242" s="27">
        <f t="shared" si="407"/>
        <v>1.6796209343588896E-2</v>
      </c>
      <c r="AA1242" s="27">
        <f t="shared" si="407"/>
        <v>1.6843354453350164E-2</v>
      </c>
      <c r="AB1242" s="27">
        <f t="shared" si="407"/>
        <v>1.6893917157457878E-2</v>
      </c>
      <c r="AC1242" s="27">
        <f t="shared" si="407"/>
        <v>1.6947398864027248E-2</v>
      </c>
      <c r="AD1242" s="27">
        <f t="shared" si="407"/>
        <v>1.6982707012130935E-2</v>
      </c>
      <c r="AE1242" s="27">
        <f t="shared" si="407"/>
        <v>1.7020885338231165E-2</v>
      </c>
      <c r="AF1242" s="27">
        <f t="shared" si="407"/>
        <v>1.7061788593829553E-2</v>
      </c>
      <c r="AG1242" s="27">
        <f t="shared" si="407"/>
        <v>1.7105832856550169E-2</v>
      </c>
      <c r="AH1242" s="27">
        <f t="shared" si="407"/>
        <v>1.7151760252911648E-2</v>
      </c>
      <c r="AI1242" s="27">
        <f t="shared" si="407"/>
        <v>1.7179872939394939E-2</v>
      </c>
      <c r="AJ1242" s="27">
        <f t="shared" si="407"/>
        <v>1.7210571607110457E-2</v>
      </c>
      <c r="AK1242" s="27">
        <f t="shared" si="407"/>
        <v>1.7242713874330656E-2</v>
      </c>
      <c r="AL1242" s="27">
        <f t="shared" si="407"/>
        <v>1.7276754955363009E-2</v>
      </c>
      <c r="AM1242" s="27">
        <f t="shared" si="407"/>
        <v>1.7312644227064383E-2</v>
      </c>
      <c r="AN1242" s="27">
        <f t="shared" si="407"/>
        <v>1.7331800050979288E-2</v>
      </c>
      <c r="AO1242" s="27">
        <f t="shared" si="407"/>
        <v>1.7352212109467094E-2</v>
      </c>
      <c r="AP1242" s="27">
        <f t="shared" si="407"/>
        <v>1.7374363732215552E-2</v>
      </c>
      <c r="AQ1242" s="27">
        <f t="shared" si="407"/>
        <v>1.7398226519339408E-2</v>
      </c>
      <c r="AR1242" s="27">
        <f t="shared" si="407"/>
        <v>1.7423776991464291E-2</v>
      </c>
      <c r="AS1242" s="27">
        <f t="shared" si="407"/>
        <v>1.7431884454636632E-2</v>
      </c>
      <c r="AT1242" s="27">
        <f t="shared" si="407"/>
        <v>1.7434968852253756E-2</v>
      </c>
      <c r="AU1242" s="27">
        <f t="shared" si="407"/>
        <v>1.7438360998688136E-2</v>
      </c>
      <c r="AV1242" s="27">
        <f t="shared" si="407"/>
        <v>1.7443275753281213E-2</v>
      </c>
      <c r="AW1242" s="27">
        <f t="shared" si="407"/>
        <v>1.7449090887826105E-2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2.7683061491625756E-2</v>
      </c>
      <c r="T1243" s="27">
        <f t="shared" si="408"/>
        <v>2.7762862207033147E-2</v>
      </c>
      <c r="U1243" s="27">
        <f t="shared" si="408"/>
        <v>2.7847691854646691E-2</v>
      </c>
      <c r="V1243" s="27">
        <f t="shared" si="408"/>
        <v>2.7939314799251682E-2</v>
      </c>
      <c r="W1243" s="27">
        <f t="shared" si="408"/>
        <v>2.8038712910885274E-2</v>
      </c>
      <c r="X1243" s="27">
        <f t="shared" si="408"/>
        <v>2.8145674487326664E-2</v>
      </c>
      <c r="Y1243" s="27">
        <f t="shared" si="408"/>
        <v>2.8213345747139587E-2</v>
      </c>
      <c r="Z1243" s="27">
        <f t="shared" si="408"/>
        <v>2.8287380022751329E-2</v>
      </c>
      <c r="AA1243" s="27">
        <f t="shared" si="408"/>
        <v>2.8366779583018205E-2</v>
      </c>
      <c r="AB1243" s="27">
        <f t="shared" si="408"/>
        <v>2.8451934893768058E-2</v>
      </c>
      <c r="AC1243" s="27">
        <f t="shared" si="408"/>
        <v>2.8542006250170299E-2</v>
      </c>
      <c r="AD1243" s="27">
        <f t="shared" si="408"/>
        <v>2.8601470560413008E-2</v>
      </c>
      <c r="AE1243" s="27">
        <f t="shared" si="408"/>
        <v>2.8665768688457115E-2</v>
      </c>
      <c r="AF1243" s="27">
        <f t="shared" si="408"/>
        <v>2.8734656013663078E-2</v>
      </c>
      <c r="AG1243" s="27">
        <f t="shared" si="408"/>
        <v>2.8808833274252866E-2</v>
      </c>
      <c r="AH1243" s="27">
        <f t="shared" si="408"/>
        <v>2.8886182019303399E-2</v>
      </c>
      <c r="AI1243" s="27">
        <f t="shared" si="408"/>
        <v>2.8933528073984294E-2</v>
      </c>
      <c r="AJ1243" s="27">
        <f t="shared" si="408"/>
        <v>2.8985229315740518E-2</v>
      </c>
      <c r="AK1243" s="27">
        <f t="shared" si="408"/>
        <v>2.9039361799389138E-2</v>
      </c>
      <c r="AL1243" s="27">
        <f t="shared" si="408"/>
        <v>2.9096692175300115E-2</v>
      </c>
      <c r="AM1243" s="27">
        <f t="shared" si="408"/>
        <v>2.9157135186374163E-2</v>
      </c>
      <c r="AN1243" s="27">
        <f t="shared" si="408"/>
        <v>2.9189396517466496E-2</v>
      </c>
      <c r="AO1243" s="27">
        <f t="shared" si="408"/>
        <v>2.9223773539309921E-2</v>
      </c>
      <c r="AP1243" s="27">
        <f t="shared" si="408"/>
        <v>2.9261080252865827E-2</v>
      </c>
      <c r="AQ1243" s="27">
        <f t="shared" si="408"/>
        <v>2.9301268828392974E-2</v>
      </c>
      <c r="AR1243" s="27">
        <f t="shared" si="408"/>
        <v>2.9344299723041426E-2</v>
      </c>
      <c r="AS1243" s="27">
        <f t="shared" si="408"/>
        <v>2.9357953928409133E-2</v>
      </c>
      <c r="AT1243" s="27">
        <f t="shared" si="408"/>
        <v>2.9363148524746446E-2</v>
      </c>
      <c r="AU1243" s="27">
        <f t="shared" si="408"/>
        <v>2.9368861417061555E-2</v>
      </c>
      <c r="AV1243" s="27">
        <f t="shared" si="408"/>
        <v>2.9377138613900979E-2</v>
      </c>
      <c r="AW1243" s="27">
        <f t="shared" si="408"/>
        <v>2.9386932187997955E-2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3.9372179078561824E-3</v>
      </c>
      <c r="T1244" s="27">
        <f t="shared" si="409"/>
        <v>3.9864333672827218E-3</v>
      </c>
      <c r="U1244" s="27">
        <f t="shared" si="409"/>
        <v>4.0098810779398324E-3</v>
      </c>
      <c r="V1244" s="27">
        <f t="shared" si="409"/>
        <v>4.0262920461846766E-3</v>
      </c>
      <c r="W1244" s="27">
        <f t="shared" si="409"/>
        <v>4.0473225985176902E-3</v>
      </c>
      <c r="X1244" s="27">
        <f t="shared" si="409"/>
        <v>4.074383306542164E-3</v>
      </c>
      <c r="Y1244" s="27">
        <f t="shared" si="409"/>
        <v>4.1080985475620913E-3</v>
      </c>
      <c r="Z1244" s="27">
        <f t="shared" si="409"/>
        <v>4.1458897675838548E-3</v>
      </c>
      <c r="AA1244" s="27">
        <f t="shared" si="409"/>
        <v>4.1821304640093163E-3</v>
      </c>
      <c r="AB1244" s="27">
        <f t="shared" si="409"/>
        <v>4.2221229305497961E-3</v>
      </c>
      <c r="AC1244" s="27">
        <f t="shared" si="409"/>
        <v>4.2610671586769686E-3</v>
      </c>
      <c r="AD1244" s="27">
        <f t="shared" si="409"/>
        <v>4.3141633883196449E-3</v>
      </c>
      <c r="AE1244" s="27">
        <f t="shared" si="409"/>
        <v>4.3704957891268431E-3</v>
      </c>
      <c r="AF1244" s="27">
        <f t="shared" si="409"/>
        <v>4.4296512445585103E-3</v>
      </c>
      <c r="AG1244" s="27">
        <f t="shared" si="409"/>
        <v>4.4985669451235956E-3</v>
      </c>
      <c r="AH1244" s="27">
        <f t="shared" si="409"/>
        <v>4.5617145795403069E-3</v>
      </c>
      <c r="AI1244" s="27">
        <f t="shared" si="409"/>
        <v>4.6334656998874083E-3</v>
      </c>
      <c r="AJ1244" s="27">
        <f t="shared" si="409"/>
        <v>4.7123005451398577E-3</v>
      </c>
      <c r="AK1244" s="27">
        <f t="shared" si="409"/>
        <v>4.7841221537826282E-3</v>
      </c>
      <c r="AL1244" s="27">
        <f t="shared" si="409"/>
        <v>4.8559702127132821E-3</v>
      </c>
      <c r="AM1244" s="27">
        <f t="shared" si="409"/>
        <v>4.9280850035983512E-3</v>
      </c>
      <c r="AN1244" s="27">
        <f t="shared" si="409"/>
        <v>5.0084446943362898E-3</v>
      </c>
      <c r="AO1244" s="27">
        <f t="shared" si="409"/>
        <v>5.0837335089823875E-3</v>
      </c>
      <c r="AP1244" s="27">
        <f t="shared" si="409"/>
        <v>5.1611191065489073E-3</v>
      </c>
      <c r="AQ1244" s="27">
        <f t="shared" si="409"/>
        <v>5.2409553047308866E-3</v>
      </c>
      <c r="AR1244" s="27">
        <f t="shared" si="409"/>
        <v>5.3236082001030466E-3</v>
      </c>
      <c r="AS1244" s="27">
        <f t="shared" si="409"/>
        <v>5.410394166455691E-3</v>
      </c>
      <c r="AT1244" s="27">
        <f t="shared" si="409"/>
        <v>5.4135877415440467E-3</v>
      </c>
      <c r="AU1244" s="27">
        <f t="shared" si="409"/>
        <v>5.4038846879758207E-3</v>
      </c>
      <c r="AV1244" s="27">
        <f t="shared" si="409"/>
        <v>5.3978417071706688E-3</v>
      </c>
      <c r="AW1244" s="27">
        <f t="shared" si="409"/>
        <v>5.3878450747085888E-3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19.377199881674734</v>
      </c>
      <c r="T1246" s="27">
        <f t="shared" si="411"/>
        <v>19.621630956276206</v>
      </c>
      <c r="U1246" s="27">
        <f t="shared" si="411"/>
        <v>19.617580871084247</v>
      </c>
      <c r="V1246" s="27">
        <f t="shared" si="411"/>
        <v>19.551822898524588</v>
      </c>
      <c r="W1246" s="27">
        <f t="shared" si="411"/>
        <v>19.536119957821917</v>
      </c>
      <c r="X1246" s="27">
        <f t="shared" si="411"/>
        <v>19.581755541481652</v>
      </c>
      <c r="Y1246" s="27">
        <f t="shared" si="411"/>
        <v>19.661580383529479</v>
      </c>
      <c r="Z1246" s="27">
        <f t="shared" si="411"/>
        <v>19.780063818708143</v>
      </c>
      <c r="AA1246" s="27">
        <f t="shared" si="411"/>
        <v>19.884752401709957</v>
      </c>
      <c r="AB1246" s="27">
        <f t="shared" si="411"/>
        <v>20.023384298830091</v>
      </c>
      <c r="AC1246" s="27">
        <f t="shared" si="411"/>
        <v>20.152132015537255</v>
      </c>
      <c r="AD1246" s="27">
        <f t="shared" si="411"/>
        <v>20.379211706739977</v>
      </c>
      <c r="AE1246" s="27">
        <f t="shared" si="411"/>
        <v>20.630471558924892</v>
      </c>
      <c r="AF1246" s="27">
        <f t="shared" si="411"/>
        <v>20.901400351963218</v>
      </c>
      <c r="AG1246" s="27">
        <f t="shared" si="411"/>
        <v>21.250005465019576</v>
      </c>
      <c r="AH1246" s="27">
        <f t="shared" si="411"/>
        <v>21.543381212071822</v>
      </c>
      <c r="AI1246" s="27">
        <f t="shared" si="411"/>
        <v>21.877032547755228</v>
      </c>
      <c r="AJ1246" s="27">
        <f t="shared" si="411"/>
        <v>22.260599809876492</v>
      </c>
      <c r="AK1246" s="27">
        <f t="shared" si="411"/>
        <v>22.578028569126211</v>
      </c>
      <c r="AL1246" s="27">
        <f t="shared" si="411"/>
        <v>22.887728589740387</v>
      </c>
      <c r="AM1246" s="27">
        <f t="shared" si="411"/>
        <v>23.191659657234435</v>
      </c>
      <c r="AN1246" s="27">
        <f t="shared" si="411"/>
        <v>23.527083840639943</v>
      </c>
      <c r="AO1246" s="27">
        <f t="shared" si="411"/>
        <v>23.813331635172794</v>
      </c>
      <c r="AP1246" s="27">
        <f t="shared" si="411"/>
        <v>24.106587789778082</v>
      </c>
      <c r="AQ1246" s="27">
        <f t="shared" si="411"/>
        <v>24.409008340831178</v>
      </c>
      <c r="AR1246" s="27">
        <f t="shared" si="411"/>
        <v>24.722722117225889</v>
      </c>
      <c r="AS1246" s="27">
        <f t="shared" si="411"/>
        <v>25.029933546854007</v>
      </c>
      <c r="AT1246" s="27">
        <f t="shared" si="411"/>
        <v>24.720260764815329</v>
      </c>
      <c r="AU1246" s="27">
        <f t="shared" si="411"/>
        <v>24.322990887968082</v>
      </c>
      <c r="AV1246" s="27">
        <f t="shared" si="411"/>
        <v>23.958302397489952</v>
      </c>
      <c r="AW1246" s="27">
        <f t="shared" si="411"/>
        <v>23.571900775266911</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6.4869656548252941E-2</v>
      </c>
      <c r="T1247" s="27">
        <f t="shared" si="412"/>
        <v>6.5687946082135129E-2</v>
      </c>
      <c r="U1247" s="27">
        <f t="shared" si="412"/>
        <v>6.5674387485588778E-2</v>
      </c>
      <c r="V1247" s="27">
        <f t="shared" si="412"/>
        <v>6.5454247469420163E-2</v>
      </c>
      <c r="W1247" s="27">
        <f t="shared" si="412"/>
        <v>6.5401678244950162E-2</v>
      </c>
      <c r="X1247" s="27">
        <f t="shared" si="412"/>
        <v>6.5554453912046687E-2</v>
      </c>
      <c r="Y1247" s="27">
        <f t="shared" si="412"/>
        <v>6.5821686026040549E-2</v>
      </c>
      <c r="Z1247" s="27">
        <f t="shared" si="412"/>
        <v>6.621833671827837E-2</v>
      </c>
      <c r="AA1247" s="27">
        <f t="shared" si="412"/>
        <v>6.6568805953530139E-2</v>
      </c>
      <c r="AB1247" s="27">
        <f t="shared" si="412"/>
        <v>6.7032908280374615E-2</v>
      </c>
      <c r="AC1247" s="27">
        <f t="shared" si="412"/>
        <v>6.7463921028096938E-2</v>
      </c>
      <c r="AD1247" s="27">
        <f t="shared" si="412"/>
        <v>6.8224122794469558E-2</v>
      </c>
      <c r="AE1247" s="27">
        <f t="shared" si="412"/>
        <v>6.9065273240103045E-2</v>
      </c>
      <c r="AF1247" s="27">
        <f t="shared" si="412"/>
        <v>6.9972270012637228E-2</v>
      </c>
      <c r="AG1247" s="27">
        <f t="shared" si="412"/>
        <v>7.1139306224939358E-2</v>
      </c>
      <c r="AH1247" s="27">
        <f t="shared" si="412"/>
        <v>7.2121449365696463E-2</v>
      </c>
      <c r="AI1247" s="27">
        <f t="shared" si="412"/>
        <v>7.3238424350978909E-2</v>
      </c>
      <c r="AJ1247" s="27">
        <f t="shared" si="412"/>
        <v>7.4522504440408713E-2</v>
      </c>
      <c r="AK1247" s="27">
        <f t="shared" si="412"/>
        <v>7.5585170600473497E-2</v>
      </c>
      <c r="AL1247" s="27">
        <f t="shared" si="412"/>
        <v>7.662196302109707E-2</v>
      </c>
      <c r="AM1247" s="27">
        <f t="shared" si="412"/>
        <v>7.7639442537388206E-2</v>
      </c>
      <c r="AN1247" s="27">
        <f t="shared" si="412"/>
        <v>7.8762352540296898E-2</v>
      </c>
      <c r="AO1247" s="27">
        <f t="shared" si="412"/>
        <v>7.9720633212036346E-2</v>
      </c>
      <c r="AP1247" s="27">
        <f t="shared" si="412"/>
        <v>8.070237598942788E-2</v>
      </c>
      <c r="AQ1247" s="27">
        <f t="shared" si="412"/>
        <v>8.1714798702706537E-2</v>
      </c>
      <c r="AR1247" s="27">
        <f t="shared" si="412"/>
        <v>8.2765028098772481E-2</v>
      </c>
      <c r="AS1247" s="27">
        <f t="shared" si="412"/>
        <v>8.3793489385716236E-2</v>
      </c>
      <c r="AT1247" s="27">
        <f t="shared" si="412"/>
        <v>8.2756788152521604E-2</v>
      </c>
      <c r="AU1247" s="27">
        <f t="shared" si="412"/>
        <v>8.1426835392297475E-2</v>
      </c>
      <c r="AV1247" s="27">
        <f t="shared" si="412"/>
        <v>8.0205956355652461E-2</v>
      </c>
      <c r="AW1247" s="27">
        <f t="shared" si="412"/>
        <v>7.8912387590487312E-2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0.59994215914204641</v>
      </c>
      <c r="T1248" s="27">
        <f t="shared" si="413"/>
        <v>0.61494292789376837</v>
      </c>
      <c r="U1248" s="27">
        <f t="shared" si="413"/>
        <v>0.62598476024630745</v>
      </c>
      <c r="V1248" s="27">
        <f t="shared" si="413"/>
        <v>0.63603105497564771</v>
      </c>
      <c r="W1248" s="27">
        <f t="shared" si="413"/>
        <v>0.64699879006556338</v>
      </c>
      <c r="X1248" s="27">
        <f t="shared" si="413"/>
        <v>0.65915615829681906</v>
      </c>
      <c r="Y1248" s="27">
        <f t="shared" si="413"/>
        <v>0.67152465177143505</v>
      </c>
      <c r="Z1248" s="27">
        <f t="shared" si="413"/>
        <v>0.68477686806901517</v>
      </c>
      <c r="AA1248" s="27">
        <f t="shared" si="413"/>
        <v>0.69795298357886826</v>
      </c>
      <c r="AB1248" s="27">
        <f t="shared" si="413"/>
        <v>0.71198308194922444</v>
      </c>
      <c r="AC1248" s="27">
        <f t="shared" si="413"/>
        <v>0.72603400894374959</v>
      </c>
      <c r="AD1248" s="27">
        <f t="shared" si="413"/>
        <v>0.74186147053475093</v>
      </c>
      <c r="AE1248" s="27">
        <f t="shared" si="413"/>
        <v>0.75849204460135511</v>
      </c>
      <c r="AF1248" s="27">
        <f t="shared" si="413"/>
        <v>0.77586781908487135</v>
      </c>
      <c r="AG1248" s="27">
        <f t="shared" si="413"/>
        <v>0.79528365425354652</v>
      </c>
      <c r="AH1248" s="27">
        <f t="shared" si="413"/>
        <v>0.81390134450083207</v>
      </c>
      <c r="AI1248" s="27">
        <f t="shared" si="413"/>
        <v>0.83337744593584484</v>
      </c>
      <c r="AJ1248" s="27">
        <f t="shared" si="413"/>
        <v>0.85443122517106096</v>
      </c>
      <c r="AK1248" s="27">
        <f t="shared" si="413"/>
        <v>0.87441537837700556</v>
      </c>
      <c r="AL1248" s="27">
        <f t="shared" si="413"/>
        <v>0.89465104442848542</v>
      </c>
      <c r="AM1248" s="27">
        <f t="shared" si="413"/>
        <v>0.91518721311964357</v>
      </c>
      <c r="AN1248" s="27">
        <f t="shared" si="413"/>
        <v>0.93653448015462948</v>
      </c>
      <c r="AO1248" s="27">
        <f t="shared" si="413"/>
        <v>0.95712127067386477</v>
      </c>
      <c r="AP1248" s="27">
        <f t="shared" si="413"/>
        <v>0.97833942301329824</v>
      </c>
      <c r="AQ1248" s="27">
        <f t="shared" si="413"/>
        <v>1.0002685137061929</v>
      </c>
      <c r="AR1248" s="27">
        <f t="shared" si="413"/>
        <v>1.0229924143306466</v>
      </c>
      <c r="AS1248" s="27">
        <f t="shared" si="413"/>
        <v>1.0456268249911065</v>
      </c>
      <c r="AT1248" s="27">
        <f t="shared" si="413"/>
        <v>1.0516655617301693</v>
      </c>
      <c r="AU1248" s="27">
        <f t="shared" si="413"/>
        <v>1.0551330282926035</v>
      </c>
      <c r="AV1248" s="27">
        <f t="shared" si="413"/>
        <v>1.0593510706366738</v>
      </c>
      <c r="AW1248" s="27">
        <f t="shared" si="413"/>
        <v>1.0627773035068668</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1.9531194903852347</v>
      </c>
      <c r="T1249" s="27">
        <f t="shared" si="414"/>
        <v>2.0295094312446431</v>
      </c>
      <c r="U1249" s="27">
        <f t="shared" si="414"/>
        <v>2.067242880953005</v>
      </c>
      <c r="V1249" s="27">
        <f t="shared" si="414"/>
        <v>2.094913159160134</v>
      </c>
      <c r="W1249" s="27">
        <f t="shared" si="414"/>
        <v>2.1304341993706162</v>
      </c>
      <c r="X1249" s="27">
        <f t="shared" si="414"/>
        <v>2.1760413173573192</v>
      </c>
      <c r="Y1249" s="27">
        <f t="shared" si="414"/>
        <v>2.2294921213964933</v>
      </c>
      <c r="Z1249" s="27">
        <f t="shared" si="414"/>
        <v>2.2899554284589527</v>
      </c>
      <c r="AA1249" s="27">
        <f t="shared" si="414"/>
        <v>2.3487067031337783</v>
      </c>
      <c r="AB1249" s="27">
        <f t="shared" si="414"/>
        <v>2.4140193115756508</v>
      </c>
      <c r="AC1249" s="27">
        <f t="shared" si="414"/>
        <v>2.4784293875670027</v>
      </c>
      <c r="AD1249" s="27">
        <f t="shared" si="414"/>
        <v>2.5627465144197079</v>
      </c>
      <c r="AE1249" s="27">
        <f t="shared" si="414"/>
        <v>2.6527841135186923</v>
      </c>
      <c r="AF1249" s="27">
        <f t="shared" si="414"/>
        <v>2.7479347449852871</v>
      </c>
      <c r="AG1249" s="27">
        <f t="shared" si="414"/>
        <v>2.8591626548735847</v>
      </c>
      <c r="AH1249" s="27">
        <f t="shared" si="414"/>
        <v>2.962081100155074</v>
      </c>
      <c r="AI1249" s="27">
        <f t="shared" si="414"/>
        <v>3.0759326155602094</v>
      </c>
      <c r="AJ1249" s="27">
        <f t="shared" si="414"/>
        <v>3.2015497832224034</v>
      </c>
      <c r="AK1249" s="27">
        <f t="shared" si="414"/>
        <v>3.3166981049814392</v>
      </c>
      <c r="AL1249" s="27">
        <f t="shared" si="414"/>
        <v>3.4325123981628018</v>
      </c>
      <c r="AM1249" s="27">
        <f t="shared" si="414"/>
        <v>3.5493960290021462</v>
      </c>
      <c r="AN1249" s="27">
        <f t="shared" si="414"/>
        <v>3.6762100678477463</v>
      </c>
      <c r="AO1249" s="27">
        <f t="shared" si="414"/>
        <v>3.7954221026982808</v>
      </c>
      <c r="AP1249" s="27">
        <f t="shared" si="414"/>
        <v>3.9184155018322455</v>
      </c>
      <c r="AQ1249" s="27">
        <f t="shared" si="414"/>
        <v>4.045775893893186</v>
      </c>
      <c r="AR1249" s="27">
        <f t="shared" si="414"/>
        <v>4.1781107741008192</v>
      </c>
      <c r="AS1249" s="27">
        <f t="shared" si="414"/>
        <v>4.3130195967011318</v>
      </c>
      <c r="AT1249" s="27">
        <f t="shared" si="414"/>
        <v>4.315530629247248</v>
      </c>
      <c r="AU1249" s="27">
        <f t="shared" si="414"/>
        <v>4.2979257352367837</v>
      </c>
      <c r="AV1249" s="27">
        <f t="shared" si="414"/>
        <v>4.2864663365102249</v>
      </c>
      <c r="AW1249" s="27">
        <f t="shared" si="414"/>
        <v>4.2690602367558386</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2.499758996425196E-2</v>
      </c>
      <c r="T1250" s="27">
        <f t="shared" si="415"/>
        <v>2.5622621995573705E-2</v>
      </c>
      <c r="U1250" s="27">
        <f t="shared" si="415"/>
        <v>2.6082698343596174E-2</v>
      </c>
      <c r="V1250" s="27">
        <f t="shared" si="415"/>
        <v>2.6501293957318681E-2</v>
      </c>
      <c r="W1250" s="27">
        <f t="shared" si="415"/>
        <v>2.6958282919398502E-2</v>
      </c>
      <c r="X1250" s="27">
        <f t="shared" si="415"/>
        <v>2.7464839929034146E-2</v>
      </c>
      <c r="Y1250" s="27">
        <f t="shared" si="415"/>
        <v>2.7980193823809819E-2</v>
      </c>
      <c r="Z1250" s="27">
        <f t="shared" si="415"/>
        <v>2.853236950287566E-2</v>
      </c>
      <c r="AA1250" s="27">
        <f t="shared" si="415"/>
        <v>2.9081374315786203E-2</v>
      </c>
      <c r="AB1250" s="27">
        <f t="shared" si="415"/>
        <v>2.9665961747884381E-2</v>
      </c>
      <c r="AC1250" s="27">
        <f t="shared" si="415"/>
        <v>3.0251417039322926E-2</v>
      </c>
      <c r="AD1250" s="27">
        <f t="shared" si="415"/>
        <v>3.091089460561465E-2</v>
      </c>
      <c r="AE1250" s="27">
        <f t="shared" si="415"/>
        <v>3.1603835191723155E-2</v>
      </c>
      <c r="AF1250" s="27">
        <f t="shared" si="415"/>
        <v>3.2327825795203005E-2</v>
      </c>
      <c r="AG1250" s="27">
        <f t="shared" si="415"/>
        <v>3.3136818927231144E-2</v>
      </c>
      <c r="AH1250" s="27">
        <f t="shared" si="415"/>
        <v>3.3912556020868033E-2</v>
      </c>
      <c r="AI1250" s="27">
        <f t="shared" si="415"/>
        <v>3.4724060247326903E-2</v>
      </c>
      <c r="AJ1250" s="27">
        <f t="shared" si="415"/>
        <v>3.5601301048794241E-2</v>
      </c>
      <c r="AK1250" s="27">
        <f t="shared" si="415"/>
        <v>3.6433974099041928E-2</v>
      </c>
      <c r="AL1250" s="27">
        <f t="shared" si="415"/>
        <v>3.7277126851186934E-2</v>
      </c>
      <c r="AM1250" s="27">
        <f t="shared" si="415"/>
        <v>3.813280054665185E-2</v>
      </c>
      <c r="AN1250" s="27">
        <f t="shared" si="415"/>
        <v>3.9022270006442927E-2</v>
      </c>
      <c r="AO1250" s="27">
        <f t="shared" si="415"/>
        <v>3.98800529447444E-2</v>
      </c>
      <c r="AP1250" s="27">
        <f t="shared" si="415"/>
        <v>4.0764142625554133E-2</v>
      </c>
      <c r="AQ1250" s="27">
        <f t="shared" si="415"/>
        <v>4.167785473775807E-2</v>
      </c>
      <c r="AR1250" s="27">
        <f t="shared" si="415"/>
        <v>4.2624683930443649E-2</v>
      </c>
      <c r="AS1250" s="27">
        <f t="shared" si="415"/>
        <v>4.3567784374629485E-2</v>
      </c>
      <c r="AT1250" s="27">
        <f t="shared" si="415"/>
        <v>4.3819398405423766E-2</v>
      </c>
      <c r="AU1250" s="27">
        <f t="shared" si="415"/>
        <v>4.3963876178858524E-2</v>
      </c>
      <c r="AV1250" s="27">
        <f t="shared" si="415"/>
        <v>4.413962794319478E-2</v>
      </c>
      <c r="AW1250" s="27">
        <f t="shared" si="415"/>
        <v>4.4282387646119477E-2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8.1379978766051519E-2</v>
      </c>
      <c r="T1251" s="27">
        <f t="shared" si="416"/>
        <v>8.4562892968526898E-2</v>
      </c>
      <c r="U1251" s="27">
        <f t="shared" si="416"/>
        <v>8.6135120039708635E-2</v>
      </c>
      <c r="V1251" s="27">
        <f t="shared" si="416"/>
        <v>8.7288048298338999E-2</v>
      </c>
      <c r="W1251" s="27">
        <f t="shared" si="416"/>
        <v>8.8768091640442429E-2</v>
      </c>
      <c r="X1251" s="27">
        <f t="shared" si="416"/>
        <v>9.0668388223221708E-2</v>
      </c>
      <c r="Y1251" s="27">
        <f t="shared" si="416"/>
        <v>9.2895505058187319E-2</v>
      </c>
      <c r="Z1251" s="27">
        <f t="shared" si="416"/>
        <v>9.5414809519123109E-2</v>
      </c>
      <c r="AA1251" s="27">
        <f t="shared" si="416"/>
        <v>9.786277929724084E-2</v>
      </c>
      <c r="AB1251" s="27">
        <f t="shared" si="416"/>
        <v>0.10058413798231887</v>
      </c>
      <c r="AC1251" s="27">
        <f t="shared" si="416"/>
        <v>0.1032678911486252</v>
      </c>
      <c r="AD1251" s="27">
        <f t="shared" si="416"/>
        <v>0.10678110476748792</v>
      </c>
      <c r="AE1251" s="27">
        <f t="shared" si="416"/>
        <v>0.1105326713966123</v>
      </c>
      <c r="AF1251" s="27">
        <f t="shared" si="416"/>
        <v>0.11449728104105371</v>
      </c>
      <c r="AG1251" s="27">
        <f t="shared" si="416"/>
        <v>0.11913177728639947</v>
      </c>
      <c r="AH1251" s="27">
        <f t="shared" si="416"/>
        <v>0.12342004583979488</v>
      </c>
      <c r="AI1251" s="27">
        <f t="shared" si="416"/>
        <v>0.12816385898167551</v>
      </c>
      <c r="AJ1251" s="27">
        <f t="shared" si="416"/>
        <v>0.1333979076342669</v>
      </c>
      <c r="AK1251" s="27">
        <f t="shared" si="416"/>
        <v>0.13819575437422676</v>
      </c>
      <c r="AL1251" s="27">
        <f t="shared" si="416"/>
        <v>0.1430213499234502</v>
      </c>
      <c r="AM1251" s="27">
        <f t="shared" si="416"/>
        <v>0.1478915012084229</v>
      </c>
      <c r="AN1251" s="27">
        <f t="shared" si="416"/>
        <v>0.15317541949365626</v>
      </c>
      <c r="AO1251" s="27">
        <f t="shared" si="416"/>
        <v>0.15814258761242853</v>
      </c>
      <c r="AP1251" s="27">
        <f t="shared" si="416"/>
        <v>0.16326731257634369</v>
      </c>
      <c r="AQ1251" s="27">
        <f t="shared" si="416"/>
        <v>0.16857399557888289</v>
      </c>
      <c r="AR1251" s="27">
        <f t="shared" si="416"/>
        <v>0.17408794892086762</v>
      </c>
      <c r="AS1251" s="27">
        <f t="shared" si="416"/>
        <v>0.1797091498625473</v>
      </c>
      <c r="AT1251" s="27">
        <f t="shared" si="416"/>
        <v>0.17981377621863548</v>
      </c>
      <c r="AU1251" s="27">
        <f t="shared" si="416"/>
        <v>0.17908023896819947</v>
      </c>
      <c r="AV1251" s="27">
        <f t="shared" si="416"/>
        <v>0.17860276402125955</v>
      </c>
      <c r="AW1251" s="27">
        <f t="shared" si="416"/>
        <v>0.17787750986482673</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5.9905199350711535E-2</v>
      </c>
      <c r="T1252" s="27">
        <f t="shared" si="417"/>
        <v>6.0542467652693173E-2</v>
      </c>
      <c r="U1252" s="27">
        <f t="shared" si="417"/>
        <v>6.0953905983085629E-2</v>
      </c>
      <c r="V1252" s="27">
        <f t="shared" si="417"/>
        <v>6.131427097896696E-2</v>
      </c>
      <c r="W1252" s="27">
        <f t="shared" si="417"/>
        <v>6.1734224777847707E-2</v>
      </c>
      <c r="X1252" s="27">
        <f t="shared" si="417"/>
        <v>6.2227772766105582E-2</v>
      </c>
      <c r="Y1252" s="27">
        <f t="shared" si="417"/>
        <v>6.2720748379740093E-2</v>
      </c>
      <c r="Z1252" s="27">
        <f t="shared" si="417"/>
        <v>6.326753025848772E-2</v>
      </c>
      <c r="AA1252" s="27">
        <f t="shared" si="417"/>
        <v>6.3812955260622986E-2</v>
      </c>
      <c r="AB1252" s="27">
        <f t="shared" si="417"/>
        <v>6.4409047381645629E-2</v>
      </c>
      <c r="AC1252" s="27">
        <f t="shared" si="417"/>
        <v>6.5008363896980115E-2</v>
      </c>
      <c r="AD1252" s="27">
        <f t="shared" si="417"/>
        <v>6.5694695873436737E-2</v>
      </c>
      <c r="AE1252" s="27">
        <f t="shared" si="417"/>
        <v>6.6426252097271987E-2</v>
      </c>
      <c r="AF1252" s="27">
        <f t="shared" si="417"/>
        <v>6.7199164311483497E-2</v>
      </c>
      <c r="AG1252" s="27">
        <f t="shared" si="417"/>
        <v>6.8084004869535045E-2</v>
      </c>
      <c r="AH1252" s="27">
        <f t="shared" si="417"/>
        <v>6.8924011500262505E-2</v>
      </c>
      <c r="AI1252" s="27">
        <f t="shared" si="417"/>
        <v>6.9797036081983663E-2</v>
      </c>
      <c r="AJ1252" s="27">
        <f t="shared" si="417"/>
        <v>7.0754440540409483E-2</v>
      </c>
      <c r="AK1252" s="27">
        <f t="shared" si="417"/>
        <v>7.1651987088559452E-2</v>
      </c>
      <c r="AL1252" s="27">
        <f t="shared" si="417"/>
        <v>7.256155628589081E-2</v>
      </c>
      <c r="AM1252" s="27">
        <f t="shared" si="417"/>
        <v>7.3485633357634389E-2</v>
      </c>
      <c r="AN1252" s="27">
        <f t="shared" si="417"/>
        <v>7.4439308897952486E-2</v>
      </c>
      <c r="AO1252" s="27">
        <f t="shared" si="417"/>
        <v>7.5350293384052608E-2</v>
      </c>
      <c r="AP1252" s="27">
        <f t="shared" si="417"/>
        <v>7.6293028594737106E-2</v>
      </c>
      <c r="AQ1252" s="27">
        <f t="shared" si="417"/>
        <v>7.7271409543965289E-2</v>
      </c>
      <c r="AR1252" s="27">
        <f t="shared" si="417"/>
        <v>7.8289518546792614E-2</v>
      </c>
      <c r="AS1252" s="27">
        <f t="shared" si="417"/>
        <v>7.9288201984877266E-2</v>
      </c>
      <c r="AT1252" s="27">
        <f t="shared" si="417"/>
        <v>7.9413207171046579E-2</v>
      </c>
      <c r="AU1252" s="27">
        <f t="shared" si="417"/>
        <v>7.9406560848139351E-2</v>
      </c>
      <c r="AV1252" s="27">
        <f t="shared" si="417"/>
        <v>7.9442675494348886E-2</v>
      </c>
      <c r="AW1252" s="27">
        <f t="shared" si="417"/>
        <v>7.944082765615551E-2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0.26230283090767742</v>
      </c>
      <c r="T1253" s="27">
        <f t="shared" si="418"/>
        <v>0.26509319437310713</v>
      </c>
      <c r="U1253" s="27">
        <f t="shared" si="418"/>
        <v>0.26689473146797682</v>
      </c>
      <c r="V1253" s="27">
        <f t="shared" si="418"/>
        <v>0.26847263721913406</v>
      </c>
      <c r="W1253" s="27">
        <f t="shared" si="418"/>
        <v>0.27031146041796794</v>
      </c>
      <c r="X1253" s="27">
        <f t="shared" si="418"/>
        <v>0.27247252549932949</v>
      </c>
      <c r="Y1253" s="27">
        <f t="shared" si="418"/>
        <v>0.27463108436277217</v>
      </c>
      <c r="Z1253" s="27">
        <f t="shared" si="418"/>
        <v>0.27702524106768295</v>
      </c>
      <c r="AA1253" s="27">
        <f t="shared" si="418"/>
        <v>0.27941345650905608</v>
      </c>
      <c r="AB1253" s="27">
        <f t="shared" si="418"/>
        <v>0.28202352462535807</v>
      </c>
      <c r="AC1253" s="27">
        <f t="shared" si="418"/>
        <v>0.28464771117820842</v>
      </c>
      <c r="AD1253" s="27">
        <f t="shared" si="418"/>
        <v>0.2876529064253367</v>
      </c>
      <c r="AE1253" s="27">
        <f t="shared" si="418"/>
        <v>0.29085612201530103</v>
      </c>
      <c r="AF1253" s="27">
        <f t="shared" si="418"/>
        <v>0.29424042027368569</v>
      </c>
      <c r="AG1253" s="27">
        <f t="shared" si="418"/>
        <v>0.29811481157518288</v>
      </c>
      <c r="AH1253" s="27">
        <f t="shared" si="418"/>
        <v>0.30179289160177769</v>
      </c>
      <c r="AI1253" s="27">
        <f t="shared" si="418"/>
        <v>0.30561554508961269</v>
      </c>
      <c r="AJ1253" s="27">
        <f t="shared" si="418"/>
        <v>0.30980766701710183</v>
      </c>
      <c r="AK1253" s="27">
        <f t="shared" si="418"/>
        <v>0.3137376931751461</v>
      </c>
      <c r="AL1253" s="27">
        <f t="shared" si="418"/>
        <v>0.31772036209123911</v>
      </c>
      <c r="AM1253" s="27">
        <f t="shared" si="418"/>
        <v>0.32176655565243856</v>
      </c>
      <c r="AN1253" s="27">
        <f t="shared" si="418"/>
        <v>0.32594235001927385</v>
      </c>
      <c r="AO1253" s="27">
        <f t="shared" si="418"/>
        <v>0.32993121596424962</v>
      </c>
      <c r="AP1253" s="27">
        <f t="shared" si="418"/>
        <v>0.33405910665218791</v>
      </c>
      <c r="AQ1253" s="27">
        <f t="shared" si="418"/>
        <v>0.33834307691637577</v>
      </c>
      <c r="AR1253" s="27">
        <f t="shared" si="418"/>
        <v>0.34280100171269862</v>
      </c>
      <c r="AS1253" s="27">
        <f t="shared" si="418"/>
        <v>0.34717386910700609</v>
      </c>
      <c r="AT1253" s="27">
        <f t="shared" si="418"/>
        <v>0.34772122083216089</v>
      </c>
      <c r="AU1253" s="27">
        <f t="shared" si="418"/>
        <v>0.34769211902910219</v>
      </c>
      <c r="AV1253" s="27">
        <f t="shared" si="418"/>
        <v>0.34785025177952567</v>
      </c>
      <c r="AW1253" s="27">
        <f t="shared" si="418"/>
        <v>0.34784216077583252</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1.1670927062969525E-2</v>
      </c>
      <c r="T1254" s="27">
        <f t="shared" si="419"/>
        <v>1.1795081759933766E-2</v>
      </c>
      <c r="U1254" s="27">
        <f t="shared" si="419"/>
        <v>1.1875239522481353E-2</v>
      </c>
      <c r="V1254" s="27">
        <f t="shared" si="419"/>
        <v>1.1945447010788935E-2</v>
      </c>
      <c r="W1254" s="27">
        <f t="shared" si="419"/>
        <v>1.2027263784786468E-2</v>
      </c>
      <c r="X1254" s="27">
        <f t="shared" si="419"/>
        <v>1.2123418419700712E-2</v>
      </c>
      <c r="Y1254" s="27">
        <f t="shared" si="419"/>
        <v>1.2219461542716924E-2</v>
      </c>
      <c r="Z1254" s="27">
        <f t="shared" si="419"/>
        <v>1.2325987378460451E-2</v>
      </c>
      <c r="AA1254" s="27">
        <f t="shared" si="419"/>
        <v>1.2432248863060035E-2</v>
      </c>
      <c r="AB1254" s="27">
        <f t="shared" si="419"/>
        <v>1.254838148164189E-2</v>
      </c>
      <c r="AC1254" s="27">
        <f t="shared" si="419"/>
        <v>1.2665142287280017E-2</v>
      </c>
      <c r="AD1254" s="27">
        <f t="shared" si="419"/>
        <v>1.279885572993654E-2</v>
      </c>
      <c r="AE1254" s="27">
        <f t="shared" si="419"/>
        <v>1.2941379908528415E-2</v>
      </c>
      <c r="AF1254" s="27">
        <f t="shared" si="419"/>
        <v>1.3091961196562033E-2</v>
      </c>
      <c r="AG1254" s="27">
        <f t="shared" si="419"/>
        <v>1.3264348730988194E-2</v>
      </c>
      <c r="AH1254" s="27">
        <f t="shared" si="419"/>
        <v>1.3428001572909914E-2</v>
      </c>
      <c r="AI1254" s="27">
        <f t="shared" si="419"/>
        <v>1.3598087080142702E-2</v>
      </c>
      <c r="AJ1254" s="27">
        <f t="shared" si="419"/>
        <v>1.3784611751208953E-2</v>
      </c>
      <c r="AK1254" s="27">
        <f t="shared" si="419"/>
        <v>1.3959474708224619E-2</v>
      </c>
      <c r="AL1254" s="27">
        <f t="shared" si="419"/>
        <v>1.4136679957115114E-2</v>
      </c>
      <c r="AM1254" s="27">
        <f t="shared" si="419"/>
        <v>1.4316711677596386E-2</v>
      </c>
      <c r="AN1254" s="27">
        <f t="shared" si="419"/>
        <v>1.4502509868628669E-2</v>
      </c>
      <c r="AO1254" s="27">
        <f t="shared" si="419"/>
        <v>1.4679990848710658E-2</v>
      </c>
      <c r="AP1254" s="27">
        <f t="shared" si="419"/>
        <v>1.4863657608905846E-2</v>
      </c>
      <c r="AQ1254" s="27">
        <f t="shared" si="419"/>
        <v>1.5054268988585789E-2</v>
      </c>
      <c r="AR1254" s="27">
        <f t="shared" si="419"/>
        <v>1.5252620317734802E-2</v>
      </c>
      <c r="AS1254" s="27">
        <f t="shared" si="419"/>
        <v>1.5447187094762699E-2</v>
      </c>
      <c r="AT1254" s="27">
        <f t="shared" si="419"/>
        <v>1.5471541014390508E-2</v>
      </c>
      <c r="AU1254" s="27">
        <f t="shared" si="419"/>
        <v>1.5470246156002119E-2</v>
      </c>
      <c r="AV1254" s="27">
        <f t="shared" si="419"/>
        <v>1.5477282129613506E-2</v>
      </c>
      <c r="AW1254" s="27">
        <f t="shared" si="419"/>
        <v>1.5476922127726977E-2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0.42165320205642409</v>
      </c>
      <c r="T1255" s="27">
        <f t="shared" si="420"/>
        <v>0.42847449685915795</v>
      </c>
      <c r="U1255" s="27">
        <f t="shared" si="420"/>
        <v>0.42995140158022116</v>
      </c>
      <c r="V1255" s="27">
        <f t="shared" si="420"/>
        <v>0.43004529212182702</v>
      </c>
      <c r="W1255" s="27">
        <f t="shared" si="420"/>
        <v>0.43114265262669882</v>
      </c>
      <c r="X1255" s="27">
        <f t="shared" si="420"/>
        <v>0.43349367275869694</v>
      </c>
      <c r="Y1255" s="27">
        <f t="shared" si="420"/>
        <v>0.4363806555897467</v>
      </c>
      <c r="Z1255" s="27">
        <f t="shared" si="420"/>
        <v>0.44005201030077179</v>
      </c>
      <c r="AA1255" s="27">
        <f t="shared" si="420"/>
        <v>0.44338536040309012</v>
      </c>
      <c r="AB1255" s="27">
        <f t="shared" si="420"/>
        <v>0.44740877118878691</v>
      </c>
      <c r="AC1255" s="27">
        <f t="shared" si="420"/>
        <v>0.45118197874966381</v>
      </c>
      <c r="AD1255" s="27">
        <f t="shared" si="420"/>
        <v>0.4530917693188562</v>
      </c>
      <c r="AE1255" s="27">
        <f t="shared" si="420"/>
        <v>0.45532406434075945</v>
      </c>
      <c r="AF1255" s="27">
        <f t="shared" si="420"/>
        <v>0.4577690167774639</v>
      </c>
      <c r="AG1255" s="27">
        <f t="shared" si="420"/>
        <v>0.46162476755401327</v>
      </c>
      <c r="AH1255" s="27">
        <f t="shared" si="420"/>
        <v>0.46409402302126446</v>
      </c>
      <c r="AI1255" s="27">
        <f t="shared" si="420"/>
        <v>0.46707210767669788</v>
      </c>
      <c r="AJ1255" s="27">
        <f t="shared" si="420"/>
        <v>0.47082199585022816</v>
      </c>
      <c r="AK1255" s="27">
        <f t="shared" si="420"/>
        <v>0.47297141527450626</v>
      </c>
      <c r="AL1255" s="27">
        <f t="shared" si="420"/>
        <v>0.47471854566329597</v>
      </c>
      <c r="AM1255" s="27">
        <f t="shared" si="420"/>
        <v>0.47610131740069805</v>
      </c>
      <c r="AN1255" s="27">
        <f t="shared" si="420"/>
        <v>0.48020943370261487</v>
      </c>
      <c r="AO1255" s="27">
        <f t="shared" si="420"/>
        <v>0.48320380248014</v>
      </c>
      <c r="AP1255" s="27">
        <f t="shared" si="420"/>
        <v>0.48618884461866663</v>
      </c>
      <c r="AQ1255" s="27">
        <f t="shared" si="420"/>
        <v>0.48920064146171827</v>
      </c>
      <c r="AR1255" s="27">
        <f t="shared" si="420"/>
        <v>0.49227346355378415</v>
      </c>
      <c r="AS1255" s="27">
        <f t="shared" si="420"/>
        <v>0.49499252531358245</v>
      </c>
      <c r="AT1255" s="27">
        <f t="shared" si="420"/>
        <v>0.48586558925507067</v>
      </c>
      <c r="AU1255" s="27">
        <f t="shared" si="420"/>
        <v>0.47508354932010177</v>
      </c>
      <c r="AV1255" s="27">
        <f t="shared" si="420"/>
        <v>0.46492801872783662</v>
      </c>
      <c r="AW1255" s="27">
        <f t="shared" si="420"/>
        <v>0.45438163103299062</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0.64584379583077745</v>
      </c>
      <c r="T1256" s="27">
        <f t="shared" si="421"/>
        <v>0.65629193403153729</v>
      </c>
      <c r="U1256" s="27">
        <f t="shared" si="421"/>
        <v>0.65855410053822983</v>
      </c>
      <c r="V1256" s="27">
        <f t="shared" si="421"/>
        <v>0.65869791214333018</v>
      </c>
      <c r="W1256" s="27">
        <f t="shared" si="421"/>
        <v>0.66037873294678828</v>
      </c>
      <c r="X1256" s="27">
        <f t="shared" si="421"/>
        <v>0.66397977702452537</v>
      </c>
      <c r="Y1256" s="27">
        <f t="shared" si="421"/>
        <v>0.66840175210027508</v>
      </c>
      <c r="Z1256" s="27">
        <f t="shared" si="421"/>
        <v>0.67402514509443601</v>
      </c>
      <c r="AA1256" s="27">
        <f t="shared" si="421"/>
        <v>0.67913081836435241</v>
      </c>
      <c r="AB1256" s="27">
        <f t="shared" si="421"/>
        <v>0.68529345363273886</v>
      </c>
      <c r="AC1256" s="27">
        <f t="shared" si="421"/>
        <v>0.69107285405396002</v>
      </c>
      <c r="AD1256" s="27">
        <f t="shared" si="421"/>
        <v>0.69399806933617181</v>
      </c>
      <c r="AE1256" s="27">
        <f t="shared" si="421"/>
        <v>0.69741726284241989</v>
      </c>
      <c r="AF1256" s="27">
        <f t="shared" si="421"/>
        <v>0.70116218249355922</v>
      </c>
      <c r="AG1256" s="27">
        <f t="shared" si="421"/>
        <v>0.70706801388570606</v>
      </c>
      <c r="AH1256" s="27">
        <f t="shared" si="421"/>
        <v>0.71085015834961085</v>
      </c>
      <c r="AI1256" s="27">
        <f t="shared" si="421"/>
        <v>0.71541167356825563</v>
      </c>
      <c r="AJ1256" s="27">
        <f t="shared" si="421"/>
        <v>0.72115535581736989</v>
      </c>
      <c r="AK1256" s="27">
        <f t="shared" si="421"/>
        <v>0.72444760924515816</v>
      </c>
      <c r="AL1256" s="27">
        <f t="shared" si="421"/>
        <v>0.72712367886019746</v>
      </c>
      <c r="AM1256" s="27">
        <f t="shared" si="421"/>
        <v>0.72924166241468225</v>
      </c>
      <c r="AN1256" s="27">
        <f t="shared" si="421"/>
        <v>0.73553404063736483</v>
      </c>
      <c r="AO1256" s="27">
        <f t="shared" si="421"/>
        <v>0.74012049815259839</v>
      </c>
      <c r="AP1256" s="27">
        <f t="shared" si="421"/>
        <v>0.74469267010826845</v>
      </c>
      <c r="AQ1256" s="27">
        <f t="shared" si="421"/>
        <v>0.74930582209170149</v>
      </c>
      <c r="AR1256" s="27">
        <f t="shared" si="421"/>
        <v>0.75401244609971041</v>
      </c>
      <c r="AS1256" s="27">
        <f t="shared" si="421"/>
        <v>0.75817721743189037</v>
      </c>
      <c r="AT1256" s="27">
        <f t="shared" si="421"/>
        <v>0.74419754171832797</v>
      </c>
      <c r="AU1256" s="27">
        <f t="shared" si="421"/>
        <v>0.72768275287185891</v>
      </c>
      <c r="AV1256" s="27">
        <f t="shared" si="421"/>
        <v>0.71212758479914884</v>
      </c>
      <c r="AW1256" s="27">
        <f t="shared" si="421"/>
        <v>0.6959737431398817</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1.0869418314074915</v>
      </c>
      <c r="T1257" s="27">
        <f t="shared" si="422"/>
        <v>1.131136835812725</v>
      </c>
      <c r="U1257" s="27">
        <f t="shared" si="422"/>
        <v>1.1620062950073664</v>
      </c>
      <c r="V1257" s="27">
        <f t="shared" si="422"/>
        <v>1.1895264929352176</v>
      </c>
      <c r="W1257" s="27">
        <f t="shared" si="422"/>
        <v>1.2202098556851493</v>
      </c>
      <c r="X1257" s="27">
        <f t="shared" si="422"/>
        <v>1.2549967414734373</v>
      </c>
      <c r="Y1257" s="27">
        <f t="shared" si="422"/>
        <v>1.2920319263629687</v>
      </c>
      <c r="Z1257" s="27">
        <f t="shared" si="422"/>
        <v>1.332200059786194</v>
      </c>
      <c r="AA1257" s="27">
        <f t="shared" si="422"/>
        <v>1.3722134749109216</v>
      </c>
      <c r="AB1257" s="27">
        <f t="shared" si="422"/>
        <v>1.4152844936845421</v>
      </c>
      <c r="AC1257" s="27">
        <f t="shared" si="422"/>
        <v>1.4585463861000587</v>
      </c>
      <c r="AD1257" s="27">
        <f t="shared" si="422"/>
        <v>1.513294300622922</v>
      </c>
      <c r="AE1257" s="27">
        <f t="shared" si="422"/>
        <v>1.5712788789881398</v>
      </c>
      <c r="AF1257" s="27">
        <f t="shared" si="422"/>
        <v>1.6323383225699046</v>
      </c>
      <c r="AG1257" s="27">
        <f t="shared" si="422"/>
        <v>1.7010946959267546</v>
      </c>
      <c r="AH1257" s="27">
        <f t="shared" si="422"/>
        <v>1.7675602463371387</v>
      </c>
      <c r="AI1257" s="27">
        <f t="shared" si="422"/>
        <v>1.8388361997339808</v>
      </c>
      <c r="AJ1257" s="27">
        <f t="shared" si="422"/>
        <v>1.9163617432541113</v>
      </c>
      <c r="AK1257" s="27">
        <f t="shared" si="422"/>
        <v>1.9906591584739999</v>
      </c>
      <c r="AL1257" s="27">
        <f t="shared" si="422"/>
        <v>2.0664650956256372</v>
      </c>
      <c r="AM1257" s="27">
        <f t="shared" si="422"/>
        <v>2.1439707773000634</v>
      </c>
      <c r="AN1257" s="27">
        <f t="shared" si="422"/>
        <v>2.2234849821020477</v>
      </c>
      <c r="AO1257" s="27">
        <f t="shared" si="422"/>
        <v>2.3006952010990989</v>
      </c>
      <c r="AP1257" s="27">
        <f t="shared" si="422"/>
        <v>2.3807047359589446</v>
      </c>
      <c r="AQ1257" s="27">
        <f t="shared" si="422"/>
        <v>2.4638333593799318</v>
      </c>
      <c r="AR1257" s="27">
        <f t="shared" si="422"/>
        <v>2.5504211420833234</v>
      </c>
      <c r="AS1257" s="27">
        <f t="shared" si="422"/>
        <v>2.6384456728747945</v>
      </c>
      <c r="AT1257" s="27">
        <f t="shared" si="422"/>
        <v>2.6648829599470334</v>
      </c>
      <c r="AU1257" s="27">
        <f t="shared" si="422"/>
        <v>2.6817517543284377</v>
      </c>
      <c r="AV1257" s="27">
        <f t="shared" si="422"/>
        <v>2.7014737973059932</v>
      </c>
      <c r="AW1257" s="27">
        <f t="shared" si="422"/>
        <v>2.7182415962380375</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0.11955913069255579</v>
      </c>
      <c r="T1258" s="27">
        <f t="shared" si="423"/>
        <v>0.11973941840498301</v>
      </c>
      <c r="U1258" s="27">
        <f t="shared" si="423"/>
        <v>0.11994057985495052</v>
      </c>
      <c r="V1258" s="27">
        <f t="shared" si="423"/>
        <v>0.12016726564666307</v>
      </c>
      <c r="W1258" s="27">
        <f t="shared" si="423"/>
        <v>0.12042198351979162</v>
      </c>
      <c r="X1258" s="27">
        <f t="shared" si="423"/>
        <v>0.12070387777028845</v>
      </c>
      <c r="Y1258" s="27">
        <f t="shared" si="423"/>
        <v>0.12087757542614058</v>
      </c>
      <c r="Z1258" s="27">
        <f t="shared" si="423"/>
        <v>0.12107397703438585</v>
      </c>
      <c r="AA1258" s="27">
        <f t="shared" si="423"/>
        <v>0.12129003283511702</v>
      </c>
      <c r="AB1258" s="27">
        <f t="shared" si="423"/>
        <v>0.12152672270419047</v>
      </c>
      <c r="AC1258" s="27">
        <f t="shared" si="423"/>
        <v>0.12178147735269397</v>
      </c>
      <c r="AD1258" s="27">
        <f t="shared" si="423"/>
        <v>0.12195058775686123</v>
      </c>
      <c r="AE1258" s="27">
        <f t="shared" si="423"/>
        <v>0.12213687066039443</v>
      </c>
      <c r="AF1258" s="27">
        <f t="shared" si="423"/>
        <v>0.12233952591185901</v>
      </c>
      <c r="AG1258" s="27">
        <f t="shared" si="423"/>
        <v>0.12256053300791123</v>
      </c>
      <c r="AH1258" s="27">
        <f t="shared" si="423"/>
        <v>0.12279361173885509</v>
      </c>
      <c r="AI1258" s="27">
        <f t="shared" si="423"/>
        <v>0.12294098870029307</v>
      </c>
      <c r="AJ1258" s="27">
        <f t="shared" si="423"/>
        <v>0.12310341240560993</v>
      </c>
      <c r="AK1258" s="27">
        <f t="shared" si="423"/>
        <v>0.12327515991291509</v>
      </c>
      <c r="AL1258" s="27">
        <f t="shared" si="423"/>
        <v>0.12345844068229324</v>
      </c>
      <c r="AM1258" s="27">
        <f t="shared" si="423"/>
        <v>0.12365295972209839</v>
      </c>
      <c r="AN1258" s="27">
        <f t="shared" si="423"/>
        <v>0.12376567950710692</v>
      </c>
      <c r="AO1258" s="27">
        <f t="shared" si="423"/>
        <v>0.12388627444196276</v>
      </c>
      <c r="AP1258" s="27">
        <f t="shared" si="423"/>
        <v>0.12401713387366396</v>
      </c>
      <c r="AQ1258" s="27">
        <f t="shared" si="423"/>
        <v>0.12415809337715869</v>
      </c>
      <c r="AR1258" s="27">
        <f t="shared" si="423"/>
        <v>0.12430901585583344</v>
      </c>
      <c r="AS1258" s="27">
        <f t="shared" si="423"/>
        <v>0.12437332095284816</v>
      </c>
      <c r="AT1258" s="27">
        <f t="shared" si="423"/>
        <v>0.12441331476739831</v>
      </c>
      <c r="AU1258" s="27">
        <f t="shared" si="423"/>
        <v>0.12445582230742055</v>
      </c>
      <c r="AV1258" s="27">
        <f t="shared" si="423"/>
        <v>0.12450696998275416</v>
      </c>
      <c r="AW1258" s="27">
        <f t="shared" si="423"/>
        <v>0.12456359303532369</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6.3933222123559591E-2</v>
      </c>
      <c r="T1259" s="27">
        <f t="shared" si="424"/>
        <v>6.4029629435138319E-2</v>
      </c>
      <c r="U1259" s="27">
        <f t="shared" si="424"/>
        <v>6.4137198799259443E-2</v>
      </c>
      <c r="V1259" s="27">
        <f t="shared" si="424"/>
        <v>6.4258417086728248E-2</v>
      </c>
      <c r="W1259" s="27">
        <f t="shared" si="424"/>
        <v>6.4394625289876231E-2</v>
      </c>
      <c r="X1259" s="27">
        <f t="shared" si="424"/>
        <v>6.4545365828285753E-2</v>
      </c>
      <c r="Y1259" s="27">
        <f t="shared" si="424"/>
        <v>6.4638249163499126E-2</v>
      </c>
      <c r="Z1259" s="27">
        <f t="shared" si="424"/>
        <v>6.4743273242987093E-2</v>
      </c>
      <c r="AA1259" s="27">
        <f t="shared" si="424"/>
        <v>6.485880723373473E-2</v>
      </c>
      <c r="AB1259" s="27">
        <f t="shared" si="424"/>
        <v>6.4985375115971855E-2</v>
      </c>
      <c r="AC1259" s="27">
        <f t="shared" si="424"/>
        <v>6.5121602984436935E-2</v>
      </c>
      <c r="AD1259" s="27">
        <f t="shared" si="424"/>
        <v>6.5212033326062888E-2</v>
      </c>
      <c r="AE1259" s="27">
        <f t="shared" si="424"/>
        <v>6.5311646514787353E-2</v>
      </c>
      <c r="AF1259" s="27">
        <f t="shared" si="424"/>
        <v>6.5420014676477206E-2</v>
      </c>
      <c r="AG1259" s="27">
        <f t="shared" si="424"/>
        <v>6.5538196330031773E-2</v>
      </c>
      <c r="AH1259" s="27">
        <f t="shared" si="424"/>
        <v>6.5662833187052988E-2</v>
      </c>
      <c r="AI1259" s="27">
        <f t="shared" si="424"/>
        <v>6.574164175614286E-2</v>
      </c>
      <c r="AJ1259" s="27">
        <f t="shared" si="424"/>
        <v>6.5828496442773679E-2</v>
      </c>
      <c r="AK1259" s="27">
        <f t="shared" si="424"/>
        <v>6.5920336952738107E-2</v>
      </c>
      <c r="AL1259" s="27">
        <f t="shared" si="424"/>
        <v>6.6018344775911092E-2</v>
      </c>
      <c r="AM1259" s="27">
        <f t="shared" si="424"/>
        <v>6.6122362168034007E-2</v>
      </c>
      <c r="AN1259" s="27">
        <f t="shared" si="424"/>
        <v>6.6182638108574263E-2</v>
      </c>
      <c r="AO1259" s="27">
        <f t="shared" si="424"/>
        <v>6.6247125218111227E-2</v>
      </c>
      <c r="AP1259" s="27">
        <f t="shared" si="424"/>
        <v>6.6317101179507523E-2</v>
      </c>
      <c r="AQ1259" s="27">
        <f t="shared" si="424"/>
        <v>6.63924780678736E-2</v>
      </c>
      <c r="AR1259" s="27">
        <f t="shared" si="424"/>
        <v>6.6473182571968409E-2</v>
      </c>
      <c r="AS1259" s="27">
        <f t="shared" si="424"/>
        <v>6.6507569172366915E-2</v>
      </c>
      <c r="AT1259" s="27">
        <f t="shared" si="424"/>
        <v>6.6528955522488345E-2</v>
      </c>
      <c r="AU1259" s="27">
        <f t="shared" si="424"/>
        <v>6.655168606579713E-2</v>
      </c>
      <c r="AV1259" s="27">
        <f t="shared" si="424"/>
        <v>6.6579036847533885E-2</v>
      </c>
      <c r="AW1259" s="27">
        <f t="shared" si="424"/>
        <v>6.6609315540397174E-2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1.5080367323362537E-2</v>
      </c>
      <c r="T1260" s="27">
        <f t="shared" si="425"/>
        <v>1.5123838819510993E-2</v>
      </c>
      <c r="U1260" s="27">
        <f t="shared" si="425"/>
        <v>1.5170049830034902E-2</v>
      </c>
      <c r="V1260" s="27">
        <f t="shared" si="425"/>
        <v>1.5219961493898721E-2</v>
      </c>
      <c r="W1260" s="27">
        <f t="shared" si="425"/>
        <v>1.5274108685499497E-2</v>
      </c>
      <c r="X1260" s="27">
        <f t="shared" si="425"/>
        <v>1.5332376079902751E-2</v>
      </c>
      <c r="Y1260" s="27">
        <f t="shared" si="425"/>
        <v>1.536924004653889E-2</v>
      </c>
      <c r="Z1260" s="27">
        <f t="shared" si="425"/>
        <v>1.5409570270530986E-2</v>
      </c>
      <c r="AA1260" s="27">
        <f t="shared" si="425"/>
        <v>1.5452823237132972E-2</v>
      </c>
      <c r="AB1260" s="27">
        <f t="shared" si="425"/>
        <v>1.5499211652880674E-2</v>
      </c>
      <c r="AC1260" s="27">
        <f t="shared" si="425"/>
        <v>1.5548278087973853E-2</v>
      </c>
      <c r="AD1260" s="27">
        <f t="shared" si="425"/>
        <v>1.558067131302816E-2</v>
      </c>
      <c r="AE1260" s="27">
        <f t="shared" si="425"/>
        <v>1.561569776374796E-2</v>
      </c>
      <c r="AF1260" s="27">
        <f t="shared" si="425"/>
        <v>1.5653224182866892E-2</v>
      </c>
      <c r="AG1260" s="27">
        <f t="shared" si="425"/>
        <v>1.5693632298026883E-2</v>
      </c>
      <c r="AH1260" s="27">
        <f t="shared" si="425"/>
        <v>1.5735768081589552E-2</v>
      </c>
      <c r="AI1260" s="27">
        <f t="shared" si="425"/>
        <v>1.5761559878357256E-2</v>
      </c>
      <c r="AJ1260" s="27">
        <f t="shared" si="425"/>
        <v>1.5789724166363976E-2</v>
      </c>
      <c r="AK1260" s="27">
        <f t="shared" si="425"/>
        <v>1.5819212875110809E-2</v>
      </c>
      <c r="AL1260" s="27">
        <f t="shared" si="425"/>
        <v>1.585044363792891E-2</v>
      </c>
      <c r="AM1260" s="27">
        <f t="shared" si="425"/>
        <v>1.5883370010953166E-2</v>
      </c>
      <c r="AN1260" s="27">
        <f t="shared" si="425"/>
        <v>1.5900944393878996E-2</v>
      </c>
      <c r="AO1260" s="27">
        <f t="shared" si="425"/>
        <v>1.5919671300837566E-2</v>
      </c>
      <c r="AP1260" s="27">
        <f t="shared" si="425"/>
        <v>1.5939994159428213E-2</v>
      </c>
      <c r="AQ1260" s="27">
        <f t="shared" si="425"/>
        <v>1.5961886914365574E-2</v>
      </c>
      <c r="AR1260" s="27">
        <f t="shared" si="425"/>
        <v>1.5985328024654182E-2</v>
      </c>
      <c r="AS1260" s="27">
        <f t="shared" si="425"/>
        <v>1.5992766162683681E-2</v>
      </c>
      <c r="AT1260" s="27">
        <f t="shared" si="425"/>
        <v>1.5995595922711735E-2</v>
      </c>
      <c r="AU1260" s="27">
        <f t="shared" si="425"/>
        <v>1.5998708024840207E-2</v>
      </c>
      <c r="AV1260" s="27">
        <f t="shared" si="425"/>
        <v>1.6003217033671621E-2</v>
      </c>
      <c r="AW1260" s="27">
        <f t="shared" si="425"/>
        <v>1.6008552090086375E-2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0.11955544152752927</v>
      </c>
      <c r="T1261" s="27">
        <f t="shared" si="426"/>
        <v>0.11990007861788972</v>
      </c>
      <c r="U1261" s="27">
        <f t="shared" si="426"/>
        <v>0.12026643426746732</v>
      </c>
      <c r="V1261" s="27">
        <f t="shared" si="426"/>
        <v>0.12066212827694729</v>
      </c>
      <c r="W1261" s="27">
        <f t="shared" si="426"/>
        <v>0.12109140106987706</v>
      </c>
      <c r="X1261" s="27">
        <f t="shared" si="426"/>
        <v>0.1215533383632577</v>
      </c>
      <c r="Y1261" s="27">
        <f t="shared" si="426"/>
        <v>0.12184559170915679</v>
      </c>
      <c r="Z1261" s="27">
        <f t="shared" si="426"/>
        <v>0.12216532515018572</v>
      </c>
      <c r="AA1261" s="27">
        <f t="shared" si="426"/>
        <v>0.12250822976309024</v>
      </c>
      <c r="AB1261" s="27">
        <f t="shared" si="426"/>
        <v>0.12287599186115848</v>
      </c>
      <c r="AC1261" s="27">
        <f t="shared" si="426"/>
        <v>0.12326498499282172</v>
      </c>
      <c r="AD1261" s="27">
        <f t="shared" si="426"/>
        <v>0.12352179480658991</v>
      </c>
      <c r="AE1261" s="27">
        <f t="shared" si="426"/>
        <v>0.12379948053473928</v>
      </c>
      <c r="AF1261" s="27">
        <f t="shared" si="426"/>
        <v>0.12409698572877791</v>
      </c>
      <c r="AG1261" s="27">
        <f t="shared" si="426"/>
        <v>0.12441733668215049</v>
      </c>
      <c r="AH1261" s="27">
        <f t="shared" si="426"/>
        <v>0.12475138439464482</v>
      </c>
      <c r="AI1261" s="27">
        <f t="shared" si="426"/>
        <v>0.12495585883377697</v>
      </c>
      <c r="AJ1261" s="27">
        <f t="shared" si="426"/>
        <v>0.12517914211433306</v>
      </c>
      <c r="AK1261" s="27">
        <f t="shared" si="426"/>
        <v>0.1254129252522837</v>
      </c>
      <c r="AL1261" s="27">
        <f t="shared" si="426"/>
        <v>0.12566051919730492</v>
      </c>
      <c r="AM1261" s="27">
        <f t="shared" si="426"/>
        <v>0.12592155574770225</v>
      </c>
      <c r="AN1261" s="27">
        <f t="shared" si="426"/>
        <v>0.12606088346202232</v>
      </c>
      <c r="AO1261" s="27">
        <f t="shared" si="426"/>
        <v>0.12620934825613966</v>
      </c>
      <c r="AP1261" s="27">
        <f t="shared" si="426"/>
        <v>0.12637046557376244</v>
      </c>
      <c r="AQ1261" s="27">
        <f t="shared" si="426"/>
        <v>0.12654402885154384</v>
      </c>
      <c r="AR1261" s="27">
        <f t="shared" si="426"/>
        <v>0.12672986731491526</v>
      </c>
      <c r="AS1261" s="27">
        <f t="shared" si="426"/>
        <v>0.12678883602948235</v>
      </c>
      <c r="AT1261" s="27">
        <f t="shared" si="426"/>
        <v>0.12681127004599649</v>
      </c>
      <c r="AU1261" s="27">
        <f t="shared" si="426"/>
        <v>0.12683594243865576</v>
      </c>
      <c r="AV1261" s="27">
        <f t="shared" si="426"/>
        <v>0.12687168934920059</v>
      </c>
      <c r="AW1261" s="27">
        <f t="shared" si="426"/>
        <v>0.12691398507128504</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8.1130273298335012E-2</v>
      </c>
      <c r="T1264" s="27">
        <f t="shared" si="429"/>
        <v>8.2153680189223185E-2</v>
      </c>
      <c r="U1264" s="27">
        <f t="shared" si="429"/>
        <v>8.2136722913635787E-2</v>
      </c>
      <c r="V1264" s="27">
        <f t="shared" si="429"/>
        <v>8.1861401282136564E-2</v>
      </c>
      <c r="W1264" s="27">
        <f t="shared" si="429"/>
        <v>8.1795654740914145E-2</v>
      </c>
      <c r="X1264" s="27">
        <f t="shared" si="429"/>
        <v>8.1986726072017291E-2</v>
      </c>
      <c r="Y1264" s="27">
        <f t="shared" si="429"/>
        <v>8.2320944188715453E-2</v>
      </c>
      <c r="Z1264" s="27">
        <f t="shared" si="429"/>
        <v>8.2817021719838055E-2</v>
      </c>
      <c r="AA1264" s="27">
        <f t="shared" si="429"/>
        <v>8.3255341673289379E-2</v>
      </c>
      <c r="AB1264" s="27">
        <f t="shared" si="429"/>
        <v>8.3835778669857683E-2</v>
      </c>
      <c r="AC1264" s="27">
        <f t="shared" si="429"/>
        <v>8.437483165515855E-2</v>
      </c>
      <c r="AD1264" s="27">
        <f t="shared" si="429"/>
        <v>8.5325590150724356E-2</v>
      </c>
      <c r="AE1264" s="27">
        <f t="shared" si="429"/>
        <v>8.6377588406465089E-2</v>
      </c>
      <c r="AF1264" s="27">
        <f t="shared" si="429"/>
        <v>8.7511938423898428E-2</v>
      </c>
      <c r="AG1264" s="27">
        <f t="shared" si="429"/>
        <v>8.8971510924990643E-2</v>
      </c>
      <c r="AH1264" s="27">
        <f t="shared" si="429"/>
        <v>9.0199843949514011E-2</v>
      </c>
      <c r="AI1264" s="27">
        <f t="shared" si="429"/>
        <v>9.1596806576500656E-2</v>
      </c>
      <c r="AJ1264" s="27">
        <f t="shared" si="429"/>
        <v>9.3202761874181292E-2</v>
      </c>
      <c r="AK1264" s="27">
        <f t="shared" si="429"/>
        <v>9.4531802300452383E-2</v>
      </c>
      <c r="AL1264" s="27">
        <f t="shared" si="429"/>
        <v>9.5828483320742106E-2</v>
      </c>
      <c r="AM1264" s="27">
        <f t="shared" si="429"/>
        <v>9.7101010348394148E-2</v>
      </c>
      <c r="AN1264" s="27">
        <f t="shared" si="429"/>
        <v>9.8505395700082432E-2</v>
      </c>
      <c r="AO1264" s="27">
        <f t="shared" si="429"/>
        <v>9.9703884746142085E-2</v>
      </c>
      <c r="AP1264" s="27">
        <f t="shared" si="429"/>
        <v>0.1009317170498201</v>
      </c>
      <c r="AQ1264" s="27">
        <f t="shared" si="429"/>
        <v>0.10219791970592079</v>
      </c>
      <c r="AR1264" s="27">
        <f t="shared" si="429"/>
        <v>0.10351140589441934</v>
      </c>
      <c r="AS1264" s="27">
        <f t="shared" si="429"/>
        <v>0.10479766744914856</v>
      </c>
      <c r="AT1264" s="27">
        <f t="shared" si="429"/>
        <v>0.10350110047387504</v>
      </c>
      <c r="AU1264" s="27">
        <f t="shared" si="429"/>
        <v>0.10183777378691165</v>
      </c>
      <c r="AV1264" s="27">
        <f t="shared" si="429"/>
        <v>0.10031086189654977</v>
      </c>
      <c r="AW1264" s="27">
        <f t="shared" si="429"/>
        <v>9.8693039434826463E-2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3.1739805541684062E-2</v>
      </c>
      <c r="T1265" s="27">
        <f t="shared" si="430"/>
        <v>3.2140183038101004E-2</v>
      </c>
      <c r="U1265" s="27">
        <f t="shared" si="430"/>
        <v>3.2133549008560865E-2</v>
      </c>
      <c r="V1265" s="27">
        <f t="shared" si="430"/>
        <v>3.2025837611939903E-2</v>
      </c>
      <c r="W1265" s="27">
        <f t="shared" si="430"/>
        <v>3.200011623385747E-2</v>
      </c>
      <c r="X1265" s="27">
        <f t="shared" si="430"/>
        <v>3.2074867207165583E-2</v>
      </c>
      <c r="Y1265" s="27">
        <f t="shared" si="430"/>
        <v>3.2205620101260976E-2</v>
      </c>
      <c r="Z1265" s="27">
        <f t="shared" si="430"/>
        <v>3.2399695675412322E-2</v>
      </c>
      <c r="AA1265" s="27">
        <f t="shared" si="430"/>
        <v>3.257117531577329E-2</v>
      </c>
      <c r="AB1265" s="27">
        <f t="shared" si="430"/>
        <v>3.279825402081514E-2</v>
      </c>
      <c r="AC1265" s="27">
        <f t="shared" si="430"/>
        <v>3.3009142462755894E-2</v>
      </c>
      <c r="AD1265" s="27">
        <f t="shared" si="430"/>
        <v>3.3381098436026137E-2</v>
      </c>
      <c r="AE1265" s="27">
        <f t="shared" si="430"/>
        <v>3.3792661453256691E-2</v>
      </c>
      <c r="AF1265" s="27">
        <f t="shared" si="430"/>
        <v>3.4236442147019971E-2</v>
      </c>
      <c r="AG1265" s="27">
        <f t="shared" si="430"/>
        <v>3.4807456461101005E-2</v>
      </c>
      <c r="AH1265" s="27">
        <f t="shared" si="430"/>
        <v>3.5288005210091851E-2</v>
      </c>
      <c r="AI1265" s="27">
        <f t="shared" si="430"/>
        <v>3.5834525273774016E-2</v>
      </c>
      <c r="AJ1265" s="27">
        <f t="shared" si="430"/>
        <v>3.6462807501661768E-2</v>
      </c>
      <c r="AK1265" s="27">
        <f t="shared" si="430"/>
        <v>3.6982755025217647E-2</v>
      </c>
      <c r="AL1265" s="27">
        <f t="shared" si="430"/>
        <v>3.7490042893979614E-2</v>
      </c>
      <c r="AM1265" s="27">
        <f t="shared" si="430"/>
        <v>3.7987881231780977E-2</v>
      </c>
      <c r="AN1265" s="27">
        <f t="shared" si="430"/>
        <v>3.8537305215652733E-2</v>
      </c>
      <c r="AO1265" s="27">
        <f t="shared" si="430"/>
        <v>3.9006178396023897E-2</v>
      </c>
      <c r="AP1265" s="27">
        <f t="shared" si="430"/>
        <v>3.9486531252882047E-2</v>
      </c>
      <c r="AQ1265" s="27">
        <f t="shared" si="430"/>
        <v>3.9981895368484323E-2</v>
      </c>
      <c r="AR1265" s="27">
        <f t="shared" si="430"/>
        <v>4.0495757759300248E-2</v>
      </c>
      <c r="AS1265" s="27">
        <f t="shared" si="430"/>
        <v>4.0998969322174235E-2</v>
      </c>
      <c r="AT1265" s="27">
        <f t="shared" si="430"/>
        <v>4.0491726070131642E-2</v>
      </c>
      <c r="AU1265" s="27">
        <f t="shared" si="430"/>
        <v>3.9840998993170167E-2</v>
      </c>
      <c r="AV1265" s="27">
        <f t="shared" si="430"/>
        <v>3.9243640146600554E-2</v>
      </c>
      <c r="AW1265" s="27">
        <f t="shared" si="430"/>
        <v>3.8610715243867361E-2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0.35383822662590492</v>
      </c>
      <c r="T1266" s="27">
        <f t="shared" si="431"/>
        <v>0.3626854885364949</v>
      </c>
      <c r="U1266" s="27">
        <f t="shared" si="431"/>
        <v>0.36919782029846049</v>
      </c>
      <c r="V1266" s="27">
        <f t="shared" si="431"/>
        <v>0.37512299667925436</v>
      </c>
      <c r="W1266" s="27">
        <f t="shared" si="431"/>
        <v>0.38159162682164721</v>
      </c>
      <c r="X1266" s="27">
        <f t="shared" si="431"/>
        <v>0.38876188740399625</v>
      </c>
      <c r="Y1266" s="27">
        <f t="shared" si="431"/>
        <v>0.39605666695966335</v>
      </c>
      <c r="Z1266" s="27">
        <f t="shared" si="431"/>
        <v>0.40387265495474683</v>
      </c>
      <c r="AA1266" s="27">
        <f t="shared" si="431"/>
        <v>0.41164375967672828</v>
      </c>
      <c r="AB1266" s="27">
        <f t="shared" si="431"/>
        <v>0.41991853258792566</v>
      </c>
      <c r="AC1266" s="27">
        <f t="shared" si="431"/>
        <v>0.42820558995576041</v>
      </c>
      <c r="AD1266" s="27">
        <f t="shared" si="431"/>
        <v>0.43754042474943189</v>
      </c>
      <c r="AE1266" s="27">
        <f t="shared" si="431"/>
        <v>0.44734892502871404</v>
      </c>
      <c r="AF1266" s="27">
        <f t="shared" si="431"/>
        <v>0.45759693500069432</v>
      </c>
      <c r="AG1266" s="27">
        <f t="shared" si="431"/>
        <v>0.46904814672145345</v>
      </c>
      <c r="AH1266" s="27">
        <f t="shared" si="431"/>
        <v>0.48002862275666097</v>
      </c>
      <c r="AI1266" s="27">
        <f t="shared" si="431"/>
        <v>0.49151537875194934</v>
      </c>
      <c r="AJ1266" s="27">
        <f t="shared" si="431"/>
        <v>0.50393262897322999</v>
      </c>
      <c r="AK1266" s="27">
        <f t="shared" si="431"/>
        <v>0.51571902741724662</v>
      </c>
      <c r="AL1266" s="27">
        <f t="shared" si="431"/>
        <v>0.52765376492675775</v>
      </c>
      <c r="AM1266" s="27">
        <f t="shared" si="431"/>
        <v>0.53976573505694736</v>
      </c>
      <c r="AN1266" s="27">
        <f t="shared" si="431"/>
        <v>0.55235608063587927</v>
      </c>
      <c r="AO1266" s="27">
        <f t="shared" si="431"/>
        <v>0.56449790687403256</v>
      </c>
      <c r="AP1266" s="27">
        <f t="shared" si="431"/>
        <v>0.57701210225380073</v>
      </c>
      <c r="AQ1266" s="27">
        <f t="shared" si="431"/>
        <v>0.58994559999863116</v>
      </c>
      <c r="AR1266" s="27">
        <f t="shared" si="431"/>
        <v>0.60334786649458561</v>
      </c>
      <c r="AS1266" s="27">
        <f t="shared" si="431"/>
        <v>0.61669735295220163</v>
      </c>
      <c r="AT1266" s="27">
        <f t="shared" si="431"/>
        <v>0.62025892279064465</v>
      </c>
      <c r="AU1266" s="27">
        <f t="shared" si="431"/>
        <v>0.62230399030363781</v>
      </c>
      <c r="AV1266" s="27">
        <f t="shared" si="431"/>
        <v>0.62479173783082131</v>
      </c>
      <c r="AW1266" s="27">
        <f t="shared" si="431"/>
        <v>0.62681248623851804</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1.5039020075966305</v>
      </c>
      <c r="T1267" s="27">
        <f t="shared" si="432"/>
        <v>1.5627222620583752</v>
      </c>
      <c r="U1267" s="27">
        <f t="shared" si="432"/>
        <v>1.5917770183338138</v>
      </c>
      <c r="V1267" s="27">
        <f t="shared" si="432"/>
        <v>1.6130831325533028</v>
      </c>
      <c r="W1267" s="27">
        <f t="shared" si="432"/>
        <v>1.6404343335153744</v>
      </c>
      <c r="X1267" s="27">
        <f t="shared" si="432"/>
        <v>1.6755518143651351</v>
      </c>
      <c r="Y1267" s="27">
        <f t="shared" si="432"/>
        <v>1.7167089334752998</v>
      </c>
      <c r="Z1267" s="27">
        <f t="shared" si="432"/>
        <v>1.7632656799133932</v>
      </c>
      <c r="AA1267" s="27">
        <f t="shared" si="432"/>
        <v>1.8085041614130093</v>
      </c>
      <c r="AB1267" s="27">
        <f t="shared" si="432"/>
        <v>1.8587948699132508</v>
      </c>
      <c r="AC1267" s="27">
        <f t="shared" si="432"/>
        <v>1.9083906284265915</v>
      </c>
      <c r="AD1267" s="27">
        <f t="shared" si="432"/>
        <v>1.9733148161031748</v>
      </c>
      <c r="AE1267" s="27">
        <f t="shared" si="432"/>
        <v>2.0426437674093929</v>
      </c>
      <c r="AF1267" s="27">
        <f t="shared" si="432"/>
        <v>2.1159097536386708</v>
      </c>
      <c r="AG1267" s="27">
        <f t="shared" si="432"/>
        <v>2.2015552442526598</v>
      </c>
      <c r="AH1267" s="27">
        <f t="shared" si="432"/>
        <v>2.2808024471194068</v>
      </c>
      <c r="AI1267" s="27">
        <f t="shared" si="432"/>
        <v>2.3684681139813608</v>
      </c>
      <c r="AJ1267" s="27">
        <f t="shared" si="432"/>
        <v>2.4651933330812499</v>
      </c>
      <c r="AK1267" s="27">
        <f t="shared" si="432"/>
        <v>2.5538575408357072</v>
      </c>
      <c r="AL1267" s="27">
        <f t="shared" si="432"/>
        <v>2.6430345465853575</v>
      </c>
      <c r="AM1267" s="27">
        <f t="shared" si="432"/>
        <v>2.7330349423316522</v>
      </c>
      <c r="AN1267" s="27">
        <f t="shared" si="432"/>
        <v>2.8306817522427643</v>
      </c>
      <c r="AO1267" s="27">
        <f t="shared" si="432"/>
        <v>2.9224750190776758</v>
      </c>
      <c r="AP1267" s="27">
        <f t="shared" si="432"/>
        <v>3.0171799364108285</v>
      </c>
      <c r="AQ1267" s="27">
        <f t="shared" si="432"/>
        <v>3.1152474382977524</v>
      </c>
      <c r="AR1267" s="27">
        <f t="shared" si="432"/>
        <v>3.2171452960576303</v>
      </c>
      <c r="AS1267" s="27">
        <f t="shared" si="432"/>
        <v>3.3210250894598712</v>
      </c>
      <c r="AT1267" s="27">
        <f t="shared" si="432"/>
        <v>3.3229585845203804</v>
      </c>
      <c r="AU1267" s="27">
        <f t="shared" si="432"/>
        <v>3.3094028161323226</v>
      </c>
      <c r="AV1267" s="27">
        <f t="shared" si="432"/>
        <v>3.3005790791128726</v>
      </c>
      <c r="AW1267" s="27">
        <f t="shared" si="432"/>
        <v>3.287176382301995</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1.4743259442746052E-2</v>
      </c>
      <c r="T1268" s="27">
        <f t="shared" si="433"/>
        <v>1.5111895355687303E-2</v>
      </c>
      <c r="U1268" s="27">
        <f t="shared" si="433"/>
        <v>1.5383242512435868E-2</v>
      </c>
      <c r="V1268" s="27">
        <f t="shared" si="433"/>
        <v>1.5630124861635612E-2</v>
      </c>
      <c r="W1268" s="27">
        <f t="shared" si="433"/>
        <v>1.589965111756865E-2</v>
      </c>
      <c r="X1268" s="27">
        <f t="shared" si="433"/>
        <v>1.6198411975166523E-2</v>
      </c>
      <c r="Y1268" s="27">
        <f t="shared" si="433"/>
        <v>1.6502361123319324E-2</v>
      </c>
      <c r="Z1268" s="27">
        <f t="shared" si="433"/>
        <v>1.6828027289781132E-2</v>
      </c>
      <c r="AA1268" s="27">
        <f t="shared" si="433"/>
        <v>1.7151823319863691E-2</v>
      </c>
      <c r="AB1268" s="27">
        <f t="shared" si="433"/>
        <v>1.7496605524496917E-2</v>
      </c>
      <c r="AC1268" s="27">
        <f t="shared" si="433"/>
        <v>1.7841899581490028E-2</v>
      </c>
      <c r="AD1268" s="27">
        <f t="shared" si="433"/>
        <v>1.8230851031226344E-2</v>
      </c>
      <c r="AE1268" s="27">
        <f t="shared" si="433"/>
        <v>1.8639538542863106E-2</v>
      </c>
      <c r="AF1268" s="27">
        <f t="shared" si="433"/>
        <v>1.9066538958362279E-2</v>
      </c>
      <c r="AG1268" s="27">
        <f t="shared" si="433"/>
        <v>1.954367278006058E-2</v>
      </c>
      <c r="AH1268" s="27">
        <f t="shared" si="433"/>
        <v>2.0001192614860892E-2</v>
      </c>
      <c r="AI1268" s="27">
        <f t="shared" si="433"/>
        <v>2.0479807447997905E-2</v>
      </c>
      <c r="AJ1268" s="27">
        <f t="shared" si="433"/>
        <v>2.0997192873884605E-2</v>
      </c>
      <c r="AK1268" s="27">
        <f t="shared" si="433"/>
        <v>2.1488292809051963E-2</v>
      </c>
      <c r="AL1268" s="27">
        <f t="shared" si="433"/>
        <v>2.1985573538614932E-2</v>
      </c>
      <c r="AM1268" s="27">
        <f t="shared" si="433"/>
        <v>2.2490238960706156E-2</v>
      </c>
      <c r="AN1268" s="27">
        <f t="shared" si="433"/>
        <v>2.3014836693161657E-2</v>
      </c>
      <c r="AO1268" s="27">
        <f t="shared" si="433"/>
        <v>2.3520746119751378E-2</v>
      </c>
      <c r="AP1268" s="27">
        <f t="shared" si="433"/>
        <v>2.4042170927241719E-2</v>
      </c>
      <c r="AQ1268" s="27">
        <f t="shared" si="433"/>
        <v>2.4581066666609655E-2</v>
      </c>
      <c r="AR1268" s="27">
        <f t="shared" si="433"/>
        <v>2.5139494437274423E-2</v>
      </c>
      <c r="AS1268" s="27">
        <f t="shared" si="433"/>
        <v>2.5695723039675093E-2</v>
      </c>
      <c r="AT1268" s="27">
        <f t="shared" si="433"/>
        <v>2.5844121782943548E-2</v>
      </c>
      <c r="AU1268" s="27">
        <f t="shared" si="433"/>
        <v>2.5929332929318261E-2</v>
      </c>
      <c r="AV1268" s="27">
        <f t="shared" si="433"/>
        <v>2.6032989076284239E-2</v>
      </c>
      <c r="AW1268" s="27">
        <f t="shared" si="433"/>
        <v>2.6117186926604932E-2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6.2662583649859674E-2</v>
      </c>
      <c r="T1269" s="27">
        <f t="shared" si="434"/>
        <v>6.5113427585765701E-2</v>
      </c>
      <c r="U1269" s="27">
        <f t="shared" si="434"/>
        <v>6.6324042430575644E-2</v>
      </c>
      <c r="V1269" s="27">
        <f t="shared" si="434"/>
        <v>6.721179718972102E-2</v>
      </c>
      <c r="W1269" s="27">
        <f t="shared" si="434"/>
        <v>6.8351430563140664E-2</v>
      </c>
      <c r="X1269" s="27">
        <f t="shared" si="434"/>
        <v>6.9814658931880699E-2</v>
      </c>
      <c r="Y1269" s="27">
        <f t="shared" si="434"/>
        <v>7.152953889480422E-2</v>
      </c>
      <c r="Z1269" s="27">
        <f t="shared" si="434"/>
        <v>7.3469403329724778E-2</v>
      </c>
      <c r="AA1269" s="27">
        <f t="shared" si="434"/>
        <v>7.5354340058875438E-2</v>
      </c>
      <c r="AB1269" s="27">
        <f t="shared" si="434"/>
        <v>7.744978624638553E-2</v>
      </c>
      <c r="AC1269" s="27">
        <f t="shared" si="434"/>
        <v>7.9516276184441403E-2</v>
      </c>
      <c r="AD1269" s="27">
        <f t="shared" si="434"/>
        <v>8.2221450670965687E-2</v>
      </c>
      <c r="AE1269" s="27">
        <f t="shared" si="434"/>
        <v>8.5110156975391468E-2</v>
      </c>
      <c r="AF1269" s="27">
        <f t="shared" si="434"/>
        <v>8.8162906401611355E-2</v>
      </c>
      <c r="AG1269" s="27">
        <f t="shared" si="434"/>
        <v>9.1731468510527575E-2</v>
      </c>
      <c r="AH1269" s="27">
        <f t="shared" si="434"/>
        <v>9.5033435296642044E-2</v>
      </c>
      <c r="AI1269" s="27">
        <f t="shared" si="434"/>
        <v>9.8686171415890145E-2</v>
      </c>
      <c r="AJ1269" s="27">
        <f t="shared" si="434"/>
        <v>0.10271638887838552</v>
      </c>
      <c r="AK1269" s="27">
        <f t="shared" si="434"/>
        <v>0.10641073086815458</v>
      </c>
      <c r="AL1269" s="27">
        <f t="shared" si="434"/>
        <v>0.11012643944105664</v>
      </c>
      <c r="AM1269" s="27">
        <f t="shared" si="434"/>
        <v>0.11387645593048562</v>
      </c>
      <c r="AN1269" s="27">
        <f t="shared" si="434"/>
        <v>0.11794507301011529</v>
      </c>
      <c r="AO1269" s="27">
        <f t="shared" si="434"/>
        <v>0.12176979246156994</v>
      </c>
      <c r="AP1269" s="27">
        <f t="shared" si="434"/>
        <v>0.12571583068378467</v>
      </c>
      <c r="AQ1269" s="27">
        <f t="shared" si="434"/>
        <v>0.1298019765957398</v>
      </c>
      <c r="AR1269" s="27">
        <f t="shared" si="434"/>
        <v>0.13404772066906803</v>
      </c>
      <c r="AS1269" s="27">
        <f t="shared" si="434"/>
        <v>0.13837604539416143</v>
      </c>
      <c r="AT1269" s="27">
        <f t="shared" si="434"/>
        <v>0.1384566076883493</v>
      </c>
      <c r="AU1269" s="27">
        <f t="shared" si="434"/>
        <v>0.13789178400551355</v>
      </c>
      <c r="AV1269" s="27">
        <f t="shared" si="434"/>
        <v>0.13752412829636981</v>
      </c>
      <c r="AW1269" s="27">
        <f t="shared" si="434"/>
        <v>0.13696568259591657</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6.6033099204763355</v>
      </c>
      <c r="U1270" s="27">
        <f t="shared" si="435"/>
        <v>6.6015814291429846</v>
      </c>
      <c r="V1270" s="27">
        <f t="shared" si="435"/>
        <v>6.6004302883480781</v>
      </c>
      <c r="W1270" s="27">
        <f t="shared" si="435"/>
        <v>6.5994333251476958</v>
      </c>
      <c r="X1270" s="27">
        <f t="shared" si="435"/>
        <v>6.5983312324657941</v>
      </c>
      <c r="Y1270" s="27">
        <f t="shared" si="435"/>
        <v>6.5970938088638196</v>
      </c>
      <c r="Z1270" s="27">
        <f t="shared" si="435"/>
        <v>6.5958022711116762</v>
      </c>
      <c r="AA1270" s="27">
        <f t="shared" si="435"/>
        <v>6.5944237811394926</v>
      </c>
      <c r="AB1270" s="27">
        <f t="shared" si="435"/>
        <v>6.5930816986052285</v>
      </c>
      <c r="AC1270" s="27">
        <f t="shared" si="435"/>
        <v>6.5916618135661622</v>
      </c>
      <c r="AD1270" s="27">
        <f t="shared" si="435"/>
        <v>6.5902678805818455</v>
      </c>
      <c r="AE1270" s="27">
        <f t="shared" si="435"/>
        <v>6.5886559093377075</v>
      </c>
      <c r="AF1270" s="27">
        <f t="shared" si="435"/>
        <v>6.5869872877506541</v>
      </c>
      <c r="AG1270" s="27">
        <f t="shared" si="435"/>
        <v>6.5852727991652529</v>
      </c>
      <c r="AH1270" s="27">
        <f t="shared" si="435"/>
        <v>6.5833751540091709</v>
      </c>
      <c r="AI1270" s="27">
        <f t="shared" si="435"/>
        <v>6.5816098395690394</v>
      </c>
      <c r="AJ1270" s="27">
        <f t="shared" si="435"/>
        <v>6.5797638880913212</v>
      </c>
      <c r="AK1270" s="27">
        <f t="shared" si="435"/>
        <v>6.5778024658613186</v>
      </c>
      <c r="AL1270" s="27">
        <f t="shared" si="435"/>
        <v>6.5759967371619705</v>
      </c>
      <c r="AM1270" s="27">
        <f t="shared" si="435"/>
        <v>6.5742092862125618</v>
      </c>
      <c r="AN1270" s="27">
        <f t="shared" si="435"/>
        <v>6.572435192444595</v>
      </c>
      <c r="AO1270" s="27">
        <f t="shared" si="435"/>
        <v>6.5705997240052723</v>
      </c>
      <c r="AP1270" s="27">
        <f t="shared" si="435"/>
        <v>6.5688763640687018</v>
      </c>
      <c r="AQ1270" s="27">
        <f t="shared" si="435"/>
        <v>6.5671358006629958</v>
      </c>
      <c r="AR1270" s="27">
        <f t="shared" si="435"/>
        <v>6.5653731541106506</v>
      </c>
      <c r="AS1270" s="27">
        <f t="shared" si="435"/>
        <v>6.5635837085441313</v>
      </c>
      <c r="AT1270" s="27">
        <f t="shared" si="435"/>
        <v>6.561817680487712</v>
      </c>
      <c r="AU1270" s="27">
        <f t="shared" si="435"/>
        <v>6.5614399445608402</v>
      </c>
      <c r="AV1270" s="27">
        <f t="shared" si="435"/>
        <v>6.5612746151081058</v>
      </c>
      <c r="AW1270" s="27">
        <f t="shared" si="435"/>
        <v>6.5610489958991902</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4.3581845475143821E-2</v>
      </c>
      <c r="U1271" s="27">
        <f t="shared" si="436"/>
        <v>4.3570437432343706E-2</v>
      </c>
      <c r="V1271" s="27">
        <f t="shared" si="436"/>
        <v>4.3562839903097318E-2</v>
      </c>
      <c r="W1271" s="27">
        <f t="shared" si="436"/>
        <v>4.3556259945974792E-2</v>
      </c>
      <c r="X1271" s="27">
        <f t="shared" si="436"/>
        <v>4.3548986134274249E-2</v>
      </c>
      <c r="Y1271" s="27">
        <f t="shared" si="436"/>
        <v>4.3540819138501219E-2</v>
      </c>
      <c r="Z1271" s="27">
        <f t="shared" si="436"/>
        <v>4.3532294989337063E-2</v>
      </c>
      <c r="AA1271" s="27">
        <f t="shared" si="436"/>
        <v>4.3523196955520663E-2</v>
      </c>
      <c r="AB1271" s="27">
        <f t="shared" si="436"/>
        <v>4.3514339210794527E-2</v>
      </c>
      <c r="AC1271" s="27">
        <f t="shared" si="436"/>
        <v>4.3504967969536679E-2</v>
      </c>
      <c r="AD1271" s="27">
        <f t="shared" si="436"/>
        <v>4.3495768011840193E-2</v>
      </c>
      <c r="AE1271" s="27">
        <f t="shared" si="436"/>
        <v>4.3485129001628875E-2</v>
      </c>
      <c r="AF1271" s="27">
        <f t="shared" si="436"/>
        <v>4.3474116099154338E-2</v>
      </c>
      <c r="AG1271" s="27">
        <f t="shared" si="436"/>
        <v>4.3462800474490679E-2</v>
      </c>
      <c r="AH1271" s="27">
        <f t="shared" si="436"/>
        <v>4.345027601646053E-2</v>
      </c>
      <c r="AI1271" s="27">
        <f t="shared" si="436"/>
        <v>4.3438624941155669E-2</v>
      </c>
      <c r="AJ1271" s="27">
        <f t="shared" si="436"/>
        <v>4.3426441661402734E-2</v>
      </c>
      <c r="AK1271" s="27">
        <f t="shared" si="436"/>
        <v>4.3413496274684708E-2</v>
      </c>
      <c r="AL1271" s="27">
        <f t="shared" si="436"/>
        <v>4.3401578465269014E-2</v>
      </c>
      <c r="AM1271" s="27">
        <f t="shared" si="436"/>
        <v>4.3389781289002914E-2</v>
      </c>
      <c r="AN1271" s="27">
        <f t="shared" si="436"/>
        <v>4.3378072270134328E-2</v>
      </c>
      <c r="AO1271" s="27">
        <f t="shared" si="436"/>
        <v>4.3365958178434805E-2</v>
      </c>
      <c r="AP1271" s="27">
        <f t="shared" si="436"/>
        <v>4.3354584002853441E-2</v>
      </c>
      <c r="AQ1271" s="27">
        <f t="shared" si="436"/>
        <v>4.3343096284375784E-2</v>
      </c>
      <c r="AR1271" s="27">
        <f t="shared" si="436"/>
        <v>4.3331462817130295E-2</v>
      </c>
      <c r="AS1271" s="27">
        <f t="shared" si="436"/>
        <v>4.3319652476391288E-2</v>
      </c>
      <c r="AT1271" s="27">
        <f t="shared" si="436"/>
        <v>4.3307996691218917E-2</v>
      </c>
      <c r="AU1271" s="27">
        <f t="shared" si="436"/>
        <v>4.3305503634101551E-2</v>
      </c>
      <c r="AV1271" s="27">
        <f t="shared" si="436"/>
        <v>4.3304412459713511E-2</v>
      </c>
      <c r="AW1271" s="27">
        <f t="shared" si="436"/>
        <v>4.3302923372934662E-2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2.9729846063632794</v>
      </c>
      <c r="U1272" s="27">
        <f t="shared" si="438"/>
        <v>2.9858888092104952</v>
      </c>
      <c r="V1272" s="27">
        <f t="shared" si="438"/>
        <v>2.994482751243384</v>
      </c>
      <c r="W1272" s="27">
        <f t="shared" si="438"/>
        <v>3.0019256669935159</v>
      </c>
      <c r="X1272" s="27">
        <f t="shared" si="438"/>
        <v>3.0101534360596802</v>
      </c>
      <c r="Y1272" s="27">
        <f t="shared" si="438"/>
        <v>3.0193915299162803</v>
      </c>
      <c r="Z1272" s="27">
        <f t="shared" si="438"/>
        <v>3.0290336176820278</v>
      </c>
      <c r="AA1272" s="27">
        <f t="shared" si="438"/>
        <v>3.0393248548324077</v>
      </c>
      <c r="AB1272" s="27">
        <f t="shared" si="438"/>
        <v>3.0493442890787299</v>
      </c>
      <c r="AC1272" s="27">
        <f t="shared" si="438"/>
        <v>3.0599445647123478</v>
      </c>
      <c r="AD1272" s="27">
        <f t="shared" si="438"/>
        <v>3.0703510930171154</v>
      </c>
      <c r="AE1272" s="27">
        <f t="shared" si="438"/>
        <v>3.0823854049727974</v>
      </c>
      <c r="AF1272" s="27">
        <f t="shared" si="438"/>
        <v>3.0948426450058308</v>
      </c>
      <c r="AG1272" s="27">
        <f t="shared" si="438"/>
        <v>3.1076423091165886</v>
      </c>
      <c r="AH1272" s="27">
        <f t="shared" si="438"/>
        <v>3.1218093445848312</v>
      </c>
      <c r="AI1272" s="27">
        <f t="shared" si="438"/>
        <v>3.1349884535482624</v>
      </c>
      <c r="AJ1272" s="27">
        <f t="shared" si="438"/>
        <v>3.1487695653507739</v>
      </c>
      <c r="AK1272" s="27">
        <f t="shared" si="438"/>
        <v>3.1634127341284399</v>
      </c>
      <c r="AL1272" s="27">
        <f t="shared" si="438"/>
        <v>3.1768935592698964</v>
      </c>
      <c r="AM1272" s="27">
        <f t="shared" si="438"/>
        <v>3.1902379302745891</v>
      </c>
      <c r="AN1272" s="27">
        <f t="shared" si="438"/>
        <v>3.2034825820758996</v>
      </c>
      <c r="AO1272" s="27">
        <f t="shared" si="438"/>
        <v>3.2171854318407167</v>
      </c>
      <c r="AP1272" s="27">
        <f t="shared" si="438"/>
        <v>3.2300513257975854</v>
      </c>
      <c r="AQ1272" s="27">
        <f t="shared" si="438"/>
        <v>3.2430456537541659</v>
      </c>
      <c r="AR1272" s="27">
        <f t="shared" si="438"/>
        <v>3.2562048453685835</v>
      </c>
      <c r="AS1272" s="27">
        <f t="shared" si="438"/>
        <v>3.2695641073613104</v>
      </c>
      <c r="AT1272" s="27">
        <f t="shared" si="438"/>
        <v>3.2827485438893933</v>
      </c>
      <c r="AU1272" s="27">
        <f t="shared" si="438"/>
        <v>3.2855685644061317</v>
      </c>
      <c r="AV1272" s="27">
        <f t="shared" si="438"/>
        <v>3.2868028458592806</v>
      </c>
      <c r="AW1272" s="27">
        <f t="shared" si="438"/>
        <v>3.2884872257470485</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0.32109186851981386</v>
      </c>
      <c r="T1273" s="27">
        <f t="shared" si="439"/>
        <v>0.32450762661843541</v>
      </c>
      <c r="U1273" s="27">
        <f t="shared" si="439"/>
        <v>0.32671293606933899</v>
      </c>
      <c r="V1273" s="27">
        <f t="shared" si="439"/>
        <v>0.3286444924472629</v>
      </c>
      <c r="W1273" s="27">
        <f t="shared" si="439"/>
        <v>0.33089544480926375</v>
      </c>
      <c r="X1273" s="27">
        <f t="shared" si="439"/>
        <v>0.33354086202632599</v>
      </c>
      <c r="Y1273" s="27">
        <f t="shared" si="439"/>
        <v>0.33618321131540696</v>
      </c>
      <c r="Z1273" s="27">
        <f t="shared" si="439"/>
        <v>0.33911396218549422</v>
      </c>
      <c r="AA1273" s="27">
        <f t="shared" si="439"/>
        <v>0.34203744019693921</v>
      </c>
      <c r="AB1273" s="27">
        <f t="shared" si="439"/>
        <v>0.34523249396562056</v>
      </c>
      <c r="AC1273" s="27">
        <f t="shared" si="439"/>
        <v>0.34844483048781344</v>
      </c>
      <c r="AD1273" s="27">
        <f t="shared" si="439"/>
        <v>0.35212356988162091</v>
      </c>
      <c r="AE1273" s="27">
        <f t="shared" si="439"/>
        <v>0.35604471124137788</v>
      </c>
      <c r="AF1273" s="27">
        <f t="shared" si="439"/>
        <v>0.36018752070955157</v>
      </c>
      <c r="AG1273" s="27">
        <f t="shared" si="439"/>
        <v>0.36493026610070783</v>
      </c>
      <c r="AH1273" s="27">
        <f t="shared" si="439"/>
        <v>0.36943270164140701</v>
      </c>
      <c r="AI1273" s="27">
        <f t="shared" si="439"/>
        <v>0.37411211339943246</v>
      </c>
      <c r="AJ1273" s="27">
        <f t="shared" si="439"/>
        <v>0.37924380129659491</v>
      </c>
      <c r="AK1273" s="27">
        <f t="shared" si="439"/>
        <v>0.38405465079467876</v>
      </c>
      <c r="AL1273" s="27">
        <f t="shared" si="439"/>
        <v>0.38892994169237471</v>
      </c>
      <c r="AM1273" s="27">
        <f t="shared" si="439"/>
        <v>0.39388299479692029</v>
      </c>
      <c r="AN1273" s="27">
        <f t="shared" si="439"/>
        <v>0.39899469569302537</v>
      </c>
      <c r="AO1273" s="27">
        <f t="shared" si="439"/>
        <v>0.40387757253852202</v>
      </c>
      <c r="AP1273" s="27">
        <f t="shared" si="439"/>
        <v>0.40893063326779094</v>
      </c>
      <c r="AQ1273" s="27">
        <f t="shared" si="439"/>
        <v>0.41417475515565388</v>
      </c>
      <c r="AR1273" s="27">
        <f t="shared" si="439"/>
        <v>0.41963181941080846</v>
      </c>
      <c r="AS1273" s="27">
        <f t="shared" si="439"/>
        <v>0.42498476263894219</v>
      </c>
      <c r="AT1273" s="27">
        <f t="shared" si="439"/>
        <v>0.42565479043680976</v>
      </c>
      <c r="AU1273" s="27">
        <f t="shared" si="439"/>
        <v>0.42561916614602696</v>
      </c>
      <c r="AV1273" s="27">
        <f t="shared" si="439"/>
        <v>0.42581274064971009</v>
      </c>
      <c r="AW1273" s="27">
        <f t="shared" si="439"/>
        <v>0.42580283623699361</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0.93886323614541067</v>
      </c>
      <c r="T1274" s="27">
        <f t="shared" si="440"/>
        <v>0.94885081296305251</v>
      </c>
      <c r="U1274" s="27">
        <f t="shared" si="440"/>
        <v>0.95529907332330999</v>
      </c>
      <c r="V1274" s="27">
        <f t="shared" si="440"/>
        <v>0.96094688770159009</v>
      </c>
      <c r="W1274" s="27">
        <f t="shared" si="440"/>
        <v>0.96752860659948492</v>
      </c>
      <c r="X1274" s="27">
        <f t="shared" si="440"/>
        <v>0.97526372920104831</v>
      </c>
      <c r="Y1274" s="27">
        <f t="shared" si="440"/>
        <v>0.98298988127088816</v>
      </c>
      <c r="Z1274" s="27">
        <f t="shared" si="440"/>
        <v>0.99155931113191342</v>
      </c>
      <c r="AA1274" s="27">
        <f t="shared" si="440"/>
        <v>1.0001074753668973</v>
      </c>
      <c r="AB1274" s="27">
        <f t="shared" si="440"/>
        <v>1.0094497191762815</v>
      </c>
      <c r="AC1274" s="27">
        <f t="shared" si="440"/>
        <v>1.0188424972516561</v>
      </c>
      <c r="AD1274" s="27">
        <f t="shared" si="440"/>
        <v>1.0295990236879293</v>
      </c>
      <c r="AE1274" s="27">
        <f t="shared" si="440"/>
        <v>1.0410643263858015</v>
      </c>
      <c r="AF1274" s="27">
        <f t="shared" si="440"/>
        <v>1.0531777801520197</v>
      </c>
      <c r="AG1274" s="27">
        <f t="shared" si="440"/>
        <v>1.0670454290173785</v>
      </c>
      <c r="AH1274" s="27">
        <f t="shared" si="440"/>
        <v>1.0802104189056734</v>
      </c>
      <c r="AI1274" s="27">
        <f t="shared" si="440"/>
        <v>1.0938928820793723</v>
      </c>
      <c r="AJ1274" s="27">
        <f t="shared" si="440"/>
        <v>1.1088977874612125</v>
      </c>
      <c r="AK1274" s="27">
        <f t="shared" si="440"/>
        <v>1.1229645707441436</v>
      </c>
      <c r="AL1274" s="27">
        <f t="shared" si="440"/>
        <v>1.1372197787955385</v>
      </c>
      <c r="AM1274" s="27">
        <f t="shared" si="440"/>
        <v>1.1517023612663144</v>
      </c>
      <c r="AN1274" s="27">
        <f t="shared" si="440"/>
        <v>1.1666488252414009</v>
      </c>
      <c r="AO1274" s="27">
        <f t="shared" si="440"/>
        <v>1.1809262143823829</v>
      </c>
      <c r="AP1274" s="27">
        <f t="shared" si="440"/>
        <v>1.1957012162240381</v>
      </c>
      <c r="AQ1274" s="27">
        <f t="shared" si="440"/>
        <v>1.2110348753075793</v>
      </c>
      <c r="AR1274" s="27">
        <f t="shared" si="440"/>
        <v>1.2269911716475213</v>
      </c>
      <c r="AS1274" s="27">
        <f t="shared" si="440"/>
        <v>1.2426430211485251</v>
      </c>
      <c r="AT1274" s="27">
        <f t="shared" si="440"/>
        <v>1.244602162840631</v>
      </c>
      <c r="AU1274" s="27">
        <f t="shared" si="440"/>
        <v>1.2444979984558897</v>
      </c>
      <c r="AV1274" s="27">
        <f t="shared" si="440"/>
        <v>1.2450640046453363</v>
      </c>
      <c r="AW1274" s="27">
        <f t="shared" si="440"/>
        <v>1.2450350444321179</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5.022388946097886E-2</v>
      </c>
      <c r="T1275" s="27">
        <f t="shared" si="441"/>
        <v>5.0758168506914968E-2</v>
      </c>
      <c r="U1275" s="27">
        <f t="shared" si="441"/>
        <v>5.1103114078411428E-2</v>
      </c>
      <c r="V1275" s="27">
        <f t="shared" si="441"/>
        <v>5.1405240303095054E-2</v>
      </c>
      <c r="W1275" s="27">
        <f t="shared" si="441"/>
        <v>5.1757325153864435E-2</v>
      </c>
      <c r="X1275" s="27">
        <f t="shared" si="441"/>
        <v>5.2171110599445417E-2</v>
      </c>
      <c r="Y1275" s="27">
        <f t="shared" si="441"/>
        <v>5.2584416172158512E-2</v>
      </c>
      <c r="Z1275" s="27">
        <f t="shared" si="441"/>
        <v>5.3042832351974815E-2</v>
      </c>
      <c r="AA1275" s="27">
        <f t="shared" si="441"/>
        <v>5.3500110940701687E-2</v>
      </c>
      <c r="AB1275" s="27">
        <f t="shared" si="441"/>
        <v>5.3999868309332275E-2</v>
      </c>
      <c r="AC1275" s="27">
        <f t="shared" si="441"/>
        <v>5.4502328976261692E-2</v>
      </c>
      <c r="AD1275" s="27">
        <f t="shared" si="441"/>
        <v>5.5077742491160264E-2</v>
      </c>
      <c r="AE1275" s="27">
        <f t="shared" si="441"/>
        <v>5.5691071539700619E-2</v>
      </c>
      <c r="AF1275" s="27">
        <f t="shared" si="441"/>
        <v>5.633907301587196E-2</v>
      </c>
      <c r="AG1275" s="27">
        <f t="shared" si="441"/>
        <v>5.7080914039019208E-2</v>
      </c>
      <c r="AH1275" s="27">
        <f t="shared" si="441"/>
        <v>5.7785166768755676E-2</v>
      </c>
      <c r="AI1275" s="27">
        <f t="shared" si="441"/>
        <v>5.8517101401547436E-2</v>
      </c>
      <c r="AJ1275" s="27">
        <f t="shared" si="441"/>
        <v>5.9319779236035861E-2</v>
      </c>
      <c r="AK1275" s="27">
        <f t="shared" si="441"/>
        <v>6.0072272827726626E-2</v>
      </c>
      <c r="AL1275" s="27">
        <f t="shared" si="441"/>
        <v>6.0834846082118733E-2</v>
      </c>
      <c r="AM1275" s="27">
        <f t="shared" si="441"/>
        <v>6.1609582585923126E-2</v>
      </c>
      <c r="AN1275" s="27">
        <f t="shared" si="441"/>
        <v>6.2409134134665374E-2</v>
      </c>
      <c r="AO1275" s="27">
        <f t="shared" si="441"/>
        <v>6.3172893952284884E-2</v>
      </c>
      <c r="AP1275" s="27">
        <f t="shared" si="441"/>
        <v>6.3963273243658164E-2</v>
      </c>
      <c r="AQ1275" s="27">
        <f t="shared" si="441"/>
        <v>6.4783537547547509E-2</v>
      </c>
      <c r="AR1275" s="27">
        <f t="shared" si="441"/>
        <v>6.5637109433985444E-2</v>
      </c>
      <c r="AS1275" s="27">
        <f t="shared" si="441"/>
        <v>6.6474395131128822E-2</v>
      </c>
      <c r="AT1275" s="27">
        <f t="shared" si="441"/>
        <v>6.6579198165260492E-2</v>
      </c>
      <c r="AU1275" s="27">
        <f t="shared" si="441"/>
        <v>6.6573625957995791E-2</v>
      </c>
      <c r="AV1275" s="27">
        <f t="shared" si="441"/>
        <v>6.6603904097770117E-2</v>
      </c>
      <c r="AW1275" s="27">
        <f t="shared" si="441"/>
        <v>6.6602354889651771E-2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0.3211051307968153</v>
      </c>
      <c r="T1276" s="27">
        <f t="shared" si="442"/>
        <v>0.32629980914658957</v>
      </c>
      <c r="U1276" s="27">
        <f t="shared" si="442"/>
        <v>0.32742452889570689</v>
      </c>
      <c r="V1276" s="27">
        <f t="shared" si="442"/>
        <v>0.32749603015431444</v>
      </c>
      <c r="W1276" s="27">
        <f t="shared" si="442"/>
        <v>0.32833171238494757</v>
      </c>
      <c r="X1276" s="27">
        <f t="shared" si="442"/>
        <v>0.33012210463931546</v>
      </c>
      <c r="Y1276" s="27">
        <f t="shared" si="442"/>
        <v>0.33232065310296099</v>
      </c>
      <c r="Z1276" s="27">
        <f t="shared" si="442"/>
        <v>0.33511653092135701</v>
      </c>
      <c r="AA1276" s="27">
        <f t="shared" si="442"/>
        <v>0.3376550052300456</v>
      </c>
      <c r="AB1276" s="27">
        <f t="shared" si="442"/>
        <v>0.34071898728992239</v>
      </c>
      <c r="AC1276" s="27">
        <f t="shared" si="442"/>
        <v>0.34359242997089789</v>
      </c>
      <c r="AD1276" s="27">
        <f t="shared" si="442"/>
        <v>0.3450468089428213</v>
      </c>
      <c r="AE1276" s="27">
        <f t="shared" si="442"/>
        <v>0.34674678745950149</v>
      </c>
      <c r="AF1276" s="27">
        <f t="shared" si="442"/>
        <v>0.34860871277668409</v>
      </c>
      <c r="AG1276" s="27">
        <f t="shared" si="442"/>
        <v>0.35154501529113319</v>
      </c>
      <c r="AH1276" s="27">
        <f t="shared" si="442"/>
        <v>0.35342544830080913</v>
      </c>
      <c r="AI1276" s="27">
        <f t="shared" si="442"/>
        <v>0.35569337430763925</v>
      </c>
      <c r="AJ1276" s="27">
        <f t="shared" si="442"/>
        <v>0.35854905837825068</v>
      </c>
      <c r="AK1276" s="27">
        <f t="shared" si="442"/>
        <v>0.36018592393981635</v>
      </c>
      <c r="AL1276" s="27">
        <f t="shared" si="442"/>
        <v>0.36151643092820246</v>
      </c>
      <c r="AM1276" s="27">
        <f t="shared" si="442"/>
        <v>0.36256946478976249</v>
      </c>
      <c r="AN1276" s="27">
        <f t="shared" si="442"/>
        <v>0.36569795335814526</v>
      </c>
      <c r="AO1276" s="27">
        <f t="shared" si="442"/>
        <v>0.36797828035026048</v>
      </c>
      <c r="AP1276" s="27">
        <f t="shared" si="442"/>
        <v>0.37025150474806157</v>
      </c>
      <c r="AQ1276" s="27">
        <f t="shared" si="442"/>
        <v>0.37254510388238549</v>
      </c>
      <c r="AR1276" s="27">
        <f t="shared" si="442"/>
        <v>0.37488517609095873</v>
      </c>
      <c r="AS1276" s="27">
        <f t="shared" si="442"/>
        <v>0.37695584620034367</v>
      </c>
      <c r="AT1276" s="27">
        <f t="shared" si="442"/>
        <v>0.37000533335578462</v>
      </c>
      <c r="AU1276" s="27">
        <f t="shared" si="442"/>
        <v>0.36179439525146212</v>
      </c>
      <c r="AV1276" s="27">
        <f t="shared" si="442"/>
        <v>0.35406056810812181</v>
      </c>
      <c r="AW1276" s="27">
        <f t="shared" si="442"/>
        <v>0.3460290882482005</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2.1355901515471039</v>
      </c>
      <c r="T1277" s="27">
        <f t="shared" si="443"/>
        <v>2.1701386618642835</v>
      </c>
      <c r="U1277" s="27">
        <f t="shared" si="443"/>
        <v>2.177618892446413</v>
      </c>
      <c r="V1277" s="27">
        <f t="shared" si="443"/>
        <v>2.1780944294872784</v>
      </c>
      <c r="W1277" s="27">
        <f t="shared" si="443"/>
        <v>2.1836523436107127</v>
      </c>
      <c r="X1277" s="27">
        <f t="shared" si="443"/>
        <v>2.1955597960277635</v>
      </c>
      <c r="Y1277" s="27">
        <f t="shared" si="443"/>
        <v>2.210181793611576</v>
      </c>
      <c r="Z1277" s="27">
        <f t="shared" si="443"/>
        <v>2.2287764797789351</v>
      </c>
      <c r="AA1277" s="27">
        <f t="shared" si="443"/>
        <v>2.2456592393914581</v>
      </c>
      <c r="AB1277" s="27">
        <f t="shared" si="443"/>
        <v>2.2660370200122562</v>
      </c>
      <c r="AC1277" s="27">
        <f t="shared" si="443"/>
        <v>2.2851475707384279</v>
      </c>
      <c r="AD1277" s="27">
        <f t="shared" si="443"/>
        <v>2.2948202826049413</v>
      </c>
      <c r="AE1277" s="27">
        <f t="shared" si="443"/>
        <v>2.3061264157989352</v>
      </c>
      <c r="AF1277" s="27">
        <f t="shared" si="443"/>
        <v>2.3185096167787025</v>
      </c>
      <c r="AG1277" s="27">
        <f t="shared" si="443"/>
        <v>2.3380382325820674</v>
      </c>
      <c r="AH1277" s="27">
        <f t="shared" si="443"/>
        <v>2.3505445236093796</v>
      </c>
      <c r="AI1277" s="27">
        <f t="shared" si="443"/>
        <v>2.3656279339323647</v>
      </c>
      <c r="AJ1277" s="27">
        <f t="shared" si="443"/>
        <v>2.3846203765694365</v>
      </c>
      <c r="AK1277" s="27">
        <f t="shared" si="443"/>
        <v>2.3955067612373226</v>
      </c>
      <c r="AL1277" s="27">
        <f t="shared" si="443"/>
        <v>2.404355631431053</v>
      </c>
      <c r="AM1277" s="27">
        <f t="shared" si="443"/>
        <v>2.4113590970512155</v>
      </c>
      <c r="AN1277" s="27">
        <f t="shared" si="443"/>
        <v>2.4321658943742195</v>
      </c>
      <c r="AO1277" s="27">
        <f t="shared" si="443"/>
        <v>2.4473317805579247</v>
      </c>
      <c r="AP1277" s="27">
        <f t="shared" si="443"/>
        <v>2.4624504291580069</v>
      </c>
      <c r="AQ1277" s="27">
        <f t="shared" si="443"/>
        <v>2.4777045850498927</v>
      </c>
      <c r="AR1277" s="27">
        <f t="shared" si="443"/>
        <v>2.4932678217697091</v>
      </c>
      <c r="AS1277" s="27">
        <f t="shared" si="443"/>
        <v>2.5070393323081173</v>
      </c>
      <c r="AT1277" s="27">
        <f t="shared" si="443"/>
        <v>2.4608132046152709</v>
      </c>
      <c r="AU1277" s="27">
        <f t="shared" si="443"/>
        <v>2.4062043028296127</v>
      </c>
      <c r="AV1277" s="27">
        <f t="shared" si="443"/>
        <v>2.3547685470691855</v>
      </c>
      <c r="AW1277" s="27">
        <f t="shared" si="443"/>
        <v>2.3013531773158755</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0.38136130541954277</v>
      </c>
      <c r="T1278" s="27">
        <f t="shared" si="444"/>
        <v>0.39686743839372168</v>
      </c>
      <c r="U1278" s="27">
        <f t="shared" si="444"/>
        <v>0.40769820864829881</v>
      </c>
      <c r="V1278" s="27">
        <f t="shared" si="444"/>
        <v>0.41735386666412772</v>
      </c>
      <c r="W1278" s="27">
        <f t="shared" si="444"/>
        <v>0.42811934365181809</v>
      </c>
      <c r="X1278" s="27">
        <f t="shared" si="444"/>
        <v>0.44032457100839445</v>
      </c>
      <c r="Y1278" s="27">
        <f t="shared" si="444"/>
        <v>0.4533186301639216</v>
      </c>
      <c r="Z1278" s="27">
        <f t="shared" si="444"/>
        <v>0.46741190669069893</v>
      </c>
      <c r="AA1278" s="27">
        <f t="shared" si="444"/>
        <v>0.48145089919731759</v>
      </c>
      <c r="AB1278" s="27">
        <f t="shared" si="444"/>
        <v>0.49656267378417646</v>
      </c>
      <c r="AC1278" s="27">
        <f t="shared" si="444"/>
        <v>0.51174141775167759</v>
      </c>
      <c r="AD1278" s="27">
        <f t="shared" si="444"/>
        <v>0.53095011461855668</v>
      </c>
      <c r="AE1278" s="27">
        <f t="shared" si="444"/>
        <v>0.55129441811355295</v>
      </c>
      <c r="AF1278" s="27">
        <f t="shared" si="444"/>
        <v>0.57271756003309793</v>
      </c>
      <c r="AG1278" s="27">
        <f t="shared" si="444"/>
        <v>0.59684122474230139</v>
      </c>
      <c r="AH1278" s="27">
        <f t="shared" si="444"/>
        <v>0.62016113785771598</v>
      </c>
      <c r="AI1278" s="27">
        <f t="shared" si="444"/>
        <v>0.64516881522095104</v>
      </c>
      <c r="AJ1278" s="27">
        <f t="shared" si="444"/>
        <v>0.67236920591887095</v>
      </c>
      <c r="AK1278" s="27">
        <f t="shared" si="444"/>
        <v>0.69843698474459193</v>
      </c>
      <c r="AL1278" s="27">
        <f t="shared" si="444"/>
        <v>0.72503403926522347</v>
      </c>
      <c r="AM1278" s="27">
        <f t="shared" si="444"/>
        <v>0.7522274612927079</v>
      </c>
      <c r="AN1278" s="27">
        <f t="shared" si="444"/>
        <v>0.78012558800608989</v>
      </c>
      <c r="AO1278" s="27">
        <f t="shared" si="444"/>
        <v>0.80721534484276947</v>
      </c>
      <c r="AP1278" s="27">
        <f t="shared" si="444"/>
        <v>0.83528726164502387</v>
      </c>
      <c r="AQ1278" s="27">
        <f t="shared" si="444"/>
        <v>0.86445353294815874</v>
      </c>
      <c r="AR1278" s="27">
        <f t="shared" si="444"/>
        <v>0.89483347499380606</v>
      </c>
      <c r="AS1278" s="27">
        <f t="shared" si="444"/>
        <v>0.92571751036864225</v>
      </c>
      <c r="AT1278" s="27">
        <f t="shared" si="444"/>
        <v>0.93499322137570196</v>
      </c>
      <c r="AU1278" s="27">
        <f t="shared" si="444"/>
        <v>0.94091175837580598</v>
      </c>
      <c r="AV1278" s="27">
        <f t="shared" si="444"/>
        <v>0.94783137802621698</v>
      </c>
      <c r="AW1278" s="27">
        <f t="shared" si="444"/>
        <v>0.95371448005151704</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5.9540447084892777E-2</v>
      </c>
      <c r="T1279" s="27">
        <f t="shared" si="445"/>
        <v>5.9630230365681533E-2</v>
      </c>
      <c r="U1279" s="27">
        <f t="shared" si="445"/>
        <v>5.9730408767765364E-2</v>
      </c>
      <c r="V1279" s="27">
        <f t="shared" si="445"/>
        <v>5.9843298292038202E-2</v>
      </c>
      <c r="W1279" s="27">
        <f t="shared" si="445"/>
        <v>5.997014779285622E-2</v>
      </c>
      <c r="X1279" s="27">
        <f t="shared" si="445"/>
        <v>6.0110531129603649E-2</v>
      </c>
      <c r="Y1279" s="27">
        <f t="shared" si="445"/>
        <v>6.019703256221802E-2</v>
      </c>
      <c r="Z1279" s="27">
        <f t="shared" si="445"/>
        <v>6.0294840563124154E-2</v>
      </c>
      <c r="AA1279" s="27">
        <f t="shared" si="445"/>
        <v>6.0402436351888272E-2</v>
      </c>
      <c r="AB1279" s="27">
        <f t="shared" si="445"/>
        <v>6.052030790668686E-2</v>
      </c>
      <c r="AC1279" s="27">
        <f t="shared" si="445"/>
        <v>6.0647175721641591E-2</v>
      </c>
      <c r="AD1279" s="27">
        <f t="shared" si="445"/>
        <v>6.073139270291688E-2</v>
      </c>
      <c r="AE1279" s="27">
        <f t="shared" si="445"/>
        <v>6.0824161588876428E-2</v>
      </c>
      <c r="AF1279" s="27">
        <f t="shared" si="445"/>
        <v>6.0925083904105781E-2</v>
      </c>
      <c r="AG1279" s="27">
        <f t="shared" si="445"/>
        <v>6.1035145437939795E-2</v>
      </c>
      <c r="AH1279" s="27">
        <f t="shared" si="445"/>
        <v>6.1151218645949836E-2</v>
      </c>
      <c r="AI1279" s="27">
        <f t="shared" si="445"/>
        <v>6.1224612372745936E-2</v>
      </c>
      <c r="AJ1279" s="27">
        <f t="shared" si="445"/>
        <v>6.130549937799374E-2</v>
      </c>
      <c r="AK1279" s="27">
        <f t="shared" si="445"/>
        <v>6.1391029636631712E-2</v>
      </c>
      <c r="AL1279" s="27">
        <f t="shared" si="445"/>
        <v>6.1482303459782041E-2</v>
      </c>
      <c r="AM1279" s="27">
        <f t="shared" si="445"/>
        <v>6.1579173941604996E-2</v>
      </c>
      <c r="AN1279" s="27">
        <f t="shared" si="445"/>
        <v>6.1635308394539241E-2</v>
      </c>
      <c r="AO1279" s="27">
        <f t="shared" si="445"/>
        <v>6.169536467209745E-2</v>
      </c>
      <c r="AP1279" s="27">
        <f t="shared" si="445"/>
        <v>6.1760532669084642E-2</v>
      </c>
      <c r="AQ1279" s="27">
        <f t="shared" si="445"/>
        <v>6.183073050182504E-2</v>
      </c>
      <c r="AR1279" s="27">
        <f t="shared" si="445"/>
        <v>6.1905889896205053E-2</v>
      </c>
      <c r="AS1279" s="27">
        <f t="shared" si="445"/>
        <v>6.1937913834518382E-2</v>
      </c>
      <c r="AT1279" s="27">
        <f t="shared" si="445"/>
        <v>6.1957830754164368E-2</v>
      </c>
      <c r="AU1279" s="27">
        <f t="shared" si="445"/>
        <v>6.1978999509095439E-2</v>
      </c>
      <c r="AV1279" s="27">
        <f t="shared" si="445"/>
        <v>6.2004471051411582E-2</v>
      </c>
      <c r="AW1279" s="27">
        <f t="shared" si="445"/>
        <v>6.2032669331591198E-2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4.8457830523984648E-2</v>
      </c>
      <c r="T1280" s="27">
        <f t="shared" si="446"/>
        <v>4.853090191019957E-2</v>
      </c>
      <c r="U1280" s="27">
        <f t="shared" si="446"/>
        <v>4.8612433512127601E-2</v>
      </c>
      <c r="V1280" s="27">
        <f t="shared" si="446"/>
        <v>4.8704310239679652E-2</v>
      </c>
      <c r="W1280" s="27">
        <f t="shared" si="446"/>
        <v>4.8807548490543425E-2</v>
      </c>
      <c r="X1280" s="27">
        <f t="shared" si="446"/>
        <v>4.8921801444183483E-2</v>
      </c>
      <c r="Y1280" s="27">
        <f t="shared" si="446"/>
        <v>4.8992201852089926E-2</v>
      </c>
      <c r="Z1280" s="27">
        <f t="shared" si="446"/>
        <v>4.907180426967072E-2</v>
      </c>
      <c r="AA1280" s="27">
        <f t="shared" si="446"/>
        <v>4.9159372616102391E-2</v>
      </c>
      <c r="AB1280" s="27">
        <f t="shared" si="446"/>
        <v>4.9255304039289127E-2</v>
      </c>
      <c r="AC1280" s="27">
        <f t="shared" si="446"/>
        <v>4.9358557195370738E-2</v>
      </c>
      <c r="AD1280" s="27">
        <f t="shared" si="446"/>
        <v>4.9427098370415333E-2</v>
      </c>
      <c r="AE1280" s="27">
        <f t="shared" si="446"/>
        <v>4.950259963340245E-2</v>
      </c>
      <c r="AF1280" s="27">
        <f t="shared" si="446"/>
        <v>4.9584736679509925E-2</v>
      </c>
      <c r="AG1280" s="27">
        <f t="shared" si="446"/>
        <v>4.9674311807256864E-2</v>
      </c>
      <c r="AH1280" s="27">
        <f t="shared" si="446"/>
        <v>4.9768779620609112E-2</v>
      </c>
      <c r="AI1280" s="27">
        <f t="shared" si="446"/>
        <v>4.9828512137725399E-2</v>
      </c>
      <c r="AJ1280" s="27">
        <f t="shared" si="446"/>
        <v>4.9894343164931201E-2</v>
      </c>
      <c r="AK1280" s="27">
        <f t="shared" si="446"/>
        <v>4.9963953169233688E-2</v>
      </c>
      <c r="AL1280" s="27">
        <f t="shared" si="446"/>
        <v>5.0038237654319737E-2</v>
      </c>
      <c r="AM1280" s="27">
        <f t="shared" si="446"/>
        <v>5.0117077058804894E-2</v>
      </c>
      <c r="AN1280" s="27">
        <f t="shared" si="446"/>
        <v>5.0162762873071046E-2</v>
      </c>
      <c r="AO1280" s="27">
        <f t="shared" si="446"/>
        <v>5.0211640519482875E-2</v>
      </c>
      <c r="AP1280" s="27">
        <f t="shared" si="446"/>
        <v>5.0264678410667847E-2</v>
      </c>
      <c r="AQ1280" s="27">
        <f t="shared" si="446"/>
        <v>5.0321809904444424E-2</v>
      </c>
      <c r="AR1280" s="27">
        <f t="shared" si="446"/>
        <v>5.0382979434964732E-2</v>
      </c>
      <c r="AS1280" s="27">
        <f t="shared" si="446"/>
        <v>5.040904256770011E-2</v>
      </c>
      <c r="AT1280" s="27">
        <f t="shared" si="446"/>
        <v>5.0425252232961591E-2</v>
      </c>
      <c r="AU1280" s="27">
        <f t="shared" si="446"/>
        <v>5.0442480721981674E-2</v>
      </c>
      <c r="AV1280" s="27">
        <f t="shared" si="446"/>
        <v>5.0463211095050267E-2</v>
      </c>
      <c r="AW1280" s="27">
        <f t="shared" si="446"/>
        <v>5.0486160662091037E-2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7.5100229270345445E-3</v>
      </c>
      <c r="T1281" s="27">
        <f t="shared" si="447"/>
        <v>7.5316717321164718E-3</v>
      </c>
      <c r="U1281" s="27">
        <f t="shared" si="447"/>
        <v>7.5546848153573813E-3</v>
      </c>
      <c r="V1281" s="27">
        <f t="shared" si="447"/>
        <v>7.5795408239615622E-3</v>
      </c>
      <c r="W1281" s="27">
        <f t="shared" si="447"/>
        <v>7.6065061253787489E-3</v>
      </c>
      <c r="X1281" s="27">
        <f t="shared" si="447"/>
        <v>7.6355232877915701E-3</v>
      </c>
      <c r="Y1281" s="27">
        <f t="shared" si="447"/>
        <v>7.653881543176368E-3</v>
      </c>
      <c r="Z1281" s="27">
        <f t="shared" si="447"/>
        <v>7.6739659947244309E-3</v>
      </c>
      <c r="AA1281" s="27">
        <f t="shared" si="447"/>
        <v>7.6955059720922193E-3</v>
      </c>
      <c r="AB1281" s="27">
        <f t="shared" si="447"/>
        <v>7.7186074031345758E-3</v>
      </c>
      <c r="AC1281" s="27">
        <f t="shared" si="447"/>
        <v>7.7430424878109768E-3</v>
      </c>
      <c r="AD1281" s="27">
        <f t="shared" si="447"/>
        <v>7.7591743138880238E-3</v>
      </c>
      <c r="AE1281" s="27">
        <f t="shared" si="447"/>
        <v>7.7766174863464843E-3</v>
      </c>
      <c r="AF1281" s="27">
        <f t="shared" si="447"/>
        <v>7.7953056430677134E-3</v>
      </c>
      <c r="AG1281" s="27">
        <f t="shared" si="447"/>
        <v>7.8154288844173875E-3</v>
      </c>
      <c r="AH1281" s="27">
        <f t="shared" si="447"/>
        <v>7.8364125046315979E-3</v>
      </c>
      <c r="AI1281" s="27">
        <f t="shared" si="447"/>
        <v>7.8492568194219129E-3</v>
      </c>
      <c r="AJ1281" s="27">
        <f t="shared" si="447"/>
        <v>7.8632826348492592E-3</v>
      </c>
      <c r="AK1281" s="27">
        <f t="shared" si="447"/>
        <v>7.8779680118051809E-3</v>
      </c>
      <c r="AL1281" s="27">
        <f t="shared" si="447"/>
        <v>7.8935209316885972E-3</v>
      </c>
      <c r="AM1281" s="27">
        <f t="shared" si="447"/>
        <v>7.9099182654546775E-3</v>
      </c>
      <c r="AN1281" s="27">
        <f t="shared" si="447"/>
        <v>7.9186703081517412E-3</v>
      </c>
      <c r="AO1281" s="27">
        <f t="shared" si="447"/>
        <v>7.9279963078171065E-3</v>
      </c>
      <c r="AP1281" s="27">
        <f t="shared" si="447"/>
        <v>7.9381170913952505E-3</v>
      </c>
      <c r="AQ1281" s="27">
        <f t="shared" si="447"/>
        <v>7.9490196833540555E-3</v>
      </c>
      <c r="AR1281" s="27">
        <f t="shared" si="447"/>
        <v>7.9606933562777829E-3</v>
      </c>
      <c r="AS1281" s="27">
        <f t="shared" si="447"/>
        <v>7.964397549016471E-3</v>
      </c>
      <c r="AT1281" s="27">
        <f t="shared" si="447"/>
        <v>7.9658067695104438E-3</v>
      </c>
      <c r="AU1281" s="27">
        <f t="shared" si="447"/>
        <v>7.9673565963704236E-3</v>
      </c>
      <c r="AV1281" s="27">
        <f t="shared" si="447"/>
        <v>7.9696020827684667E-3</v>
      </c>
      <c r="AW1281" s="27">
        <f t="shared" si="447"/>
        <v>7.9722589408630137E-3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9.0616382708893453E-2</v>
      </c>
      <c r="T1282" s="27">
        <f t="shared" si="448"/>
        <v>9.0877598476881649E-2</v>
      </c>
      <c r="U1282" s="27">
        <f t="shared" si="448"/>
        <v>9.1155275706169825E-2</v>
      </c>
      <c r="V1282" s="27">
        <f t="shared" si="448"/>
        <v>9.1455189782355117E-2</v>
      </c>
      <c r="W1282" s="27">
        <f t="shared" si="448"/>
        <v>9.1780554710907389E-2</v>
      </c>
      <c r="X1282" s="27">
        <f t="shared" si="448"/>
        <v>9.2130677516106943E-2</v>
      </c>
      <c r="Y1282" s="27">
        <f t="shared" si="448"/>
        <v>9.2352189316001462E-2</v>
      </c>
      <c r="Z1282" s="27">
        <f t="shared" si="448"/>
        <v>9.2594529501332429E-2</v>
      </c>
      <c r="AA1282" s="27">
        <f t="shared" si="448"/>
        <v>9.2854432147657803E-2</v>
      </c>
      <c r="AB1282" s="27">
        <f t="shared" si="448"/>
        <v>9.3133175386765854E-2</v>
      </c>
      <c r="AC1282" s="27">
        <f t="shared" si="448"/>
        <v>9.3428010569837058E-2</v>
      </c>
      <c r="AD1282" s="27">
        <f t="shared" si="448"/>
        <v>9.3622658141461465E-2</v>
      </c>
      <c r="AE1282" s="27">
        <f t="shared" si="448"/>
        <v>9.3833128496413801E-2</v>
      </c>
      <c r="AF1282" s="27">
        <f t="shared" si="448"/>
        <v>9.4058620905428741E-2</v>
      </c>
      <c r="AG1282" s="27">
        <f t="shared" si="448"/>
        <v>9.430142913080998E-2</v>
      </c>
      <c r="AH1282" s="27">
        <f t="shared" si="448"/>
        <v>9.455461873867442E-2</v>
      </c>
      <c r="AI1282" s="27">
        <f t="shared" si="448"/>
        <v>9.4709599003845527E-2</v>
      </c>
      <c r="AJ1282" s="27">
        <f t="shared" si="448"/>
        <v>9.4878835325880345E-2</v>
      </c>
      <c r="AK1282" s="27">
        <f t="shared" si="448"/>
        <v>9.5056029956494814E-2</v>
      </c>
      <c r="AL1282" s="27">
        <f t="shared" si="448"/>
        <v>9.5243692411601744E-2</v>
      </c>
      <c r="AM1282" s="27">
        <f t="shared" si="448"/>
        <v>9.5441543614772348E-2</v>
      </c>
      <c r="AN1282" s="27">
        <f t="shared" si="448"/>
        <v>9.5547146281798376E-2</v>
      </c>
      <c r="AO1282" s="27">
        <f t="shared" si="448"/>
        <v>9.5659674347695206E-2</v>
      </c>
      <c r="AP1282" s="27">
        <f t="shared" si="448"/>
        <v>9.5781792323491169E-2</v>
      </c>
      <c r="AQ1282" s="27">
        <f t="shared" si="448"/>
        <v>9.5913343645645174E-2</v>
      </c>
      <c r="AR1282" s="27">
        <f t="shared" si="448"/>
        <v>9.6054198876521613E-2</v>
      </c>
      <c r="AS1282" s="27">
        <f t="shared" si="448"/>
        <v>9.609889388612379E-2</v>
      </c>
      <c r="AT1282" s="27">
        <f t="shared" si="448"/>
        <v>9.611589762430725E-2</v>
      </c>
      <c r="AU1282" s="27">
        <f t="shared" si="448"/>
        <v>9.6134597927254498E-2</v>
      </c>
      <c r="AV1282" s="27">
        <f t="shared" si="448"/>
        <v>9.6161692099507992E-2</v>
      </c>
      <c r="AW1282" s="27">
        <f t="shared" si="448"/>
        <v>9.6193749907085666E-2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0.10373937151897396</v>
      </c>
      <c r="T1285" s="27">
        <f t="shared" si="451"/>
        <v>0.10504797783019051</v>
      </c>
      <c r="U1285" s="27">
        <f t="shared" si="451"/>
        <v>0.10502629496089162</v>
      </c>
      <c r="V1285" s="27">
        <f t="shared" si="451"/>
        <v>0.1046742476688496</v>
      </c>
      <c r="W1285" s="27">
        <f t="shared" si="451"/>
        <v>0.10459017911356595</v>
      </c>
      <c r="X1285" s="27">
        <f t="shared" si="451"/>
        <v>0.10483449752885149</v>
      </c>
      <c r="Y1285" s="27">
        <f t="shared" si="451"/>
        <v>0.10526185437071776</v>
      </c>
      <c r="Z1285" s="27">
        <f t="shared" si="451"/>
        <v>0.10589617703735173</v>
      </c>
      <c r="AA1285" s="27">
        <f t="shared" si="451"/>
        <v>0.10645664644841928</v>
      </c>
      <c r="AB1285" s="27">
        <f t="shared" si="451"/>
        <v>0.10719883757859007</v>
      </c>
      <c r="AC1285" s="27">
        <f t="shared" si="451"/>
        <v>0.10788811194729465</v>
      </c>
      <c r="AD1285" s="27">
        <f t="shared" si="451"/>
        <v>0.1091038244647865</v>
      </c>
      <c r="AE1285" s="27">
        <f t="shared" si="451"/>
        <v>0.11044898988150205</v>
      </c>
      <c r="AF1285" s="27">
        <f t="shared" si="451"/>
        <v>0.11189945655820543</v>
      </c>
      <c r="AG1285" s="27">
        <f t="shared" si="451"/>
        <v>0.11376577757246964</v>
      </c>
      <c r="AH1285" s="27">
        <f t="shared" si="451"/>
        <v>0.11533641810897417</v>
      </c>
      <c r="AI1285" s="27">
        <f t="shared" si="451"/>
        <v>0.11712268135039311</v>
      </c>
      <c r="AJ1285" s="27">
        <f t="shared" si="451"/>
        <v>0.11917617860235387</v>
      </c>
      <c r="AK1285" s="27">
        <f t="shared" si="451"/>
        <v>0.12087559132388727</v>
      </c>
      <c r="AL1285" s="27">
        <f t="shared" si="451"/>
        <v>0.12253362683439008</v>
      </c>
      <c r="AM1285" s="27">
        <f t="shared" si="451"/>
        <v>0.12416077720283632</v>
      </c>
      <c r="AN1285" s="27">
        <f t="shared" si="451"/>
        <v>0.12595653170767893</v>
      </c>
      <c r="AO1285" s="27">
        <f t="shared" si="451"/>
        <v>0.12748901145113314</v>
      </c>
      <c r="AP1285" s="27">
        <f t="shared" si="451"/>
        <v>0.12905901172767434</v>
      </c>
      <c r="AQ1285" s="27">
        <f t="shared" si="451"/>
        <v>0.13067807527102665</v>
      </c>
      <c r="AR1285" s="27">
        <f t="shared" si="451"/>
        <v>0.13235759915470238</v>
      </c>
      <c r="AS1285" s="27">
        <f t="shared" si="451"/>
        <v>0.13400231153975686</v>
      </c>
      <c r="AT1285" s="27">
        <f t="shared" si="451"/>
        <v>0.13234442185593281</v>
      </c>
      <c r="AU1285" s="27">
        <f t="shared" si="451"/>
        <v>0.13021756515841126</v>
      </c>
      <c r="AV1285" s="27">
        <f t="shared" si="451"/>
        <v>0.12826513885154414</v>
      </c>
      <c r="AW1285" s="27">
        <f t="shared" si="451"/>
        <v>0.12619646733614942</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2.6319074707598693E-2</v>
      </c>
      <c r="T1286" s="27">
        <f t="shared" si="452"/>
        <v>2.665107312597589E-2</v>
      </c>
      <c r="U1286" s="27">
        <f t="shared" si="452"/>
        <v>2.6645572099233621E-2</v>
      </c>
      <c r="V1286" s="27">
        <f t="shared" si="452"/>
        <v>2.6556256356867022E-2</v>
      </c>
      <c r="W1286" s="27">
        <f t="shared" si="452"/>
        <v>2.6534927843355968E-2</v>
      </c>
      <c r="X1286" s="27">
        <f t="shared" si="452"/>
        <v>2.6596912358301347E-2</v>
      </c>
      <c r="Y1286" s="27">
        <f t="shared" si="452"/>
        <v>2.6705334421045616E-2</v>
      </c>
      <c r="Z1286" s="27">
        <f t="shared" si="452"/>
        <v>2.6866264503881229E-2</v>
      </c>
      <c r="AA1286" s="27">
        <f t="shared" si="452"/>
        <v>2.7008457733753585E-2</v>
      </c>
      <c r="AB1286" s="27">
        <f t="shared" si="452"/>
        <v>2.7196754457709631E-2</v>
      </c>
      <c r="AC1286" s="27">
        <f t="shared" si="452"/>
        <v>2.7371625997206581E-2</v>
      </c>
      <c r="AD1286" s="27">
        <f t="shared" si="452"/>
        <v>2.7680056905378978E-2</v>
      </c>
      <c r="AE1286" s="27">
        <f t="shared" si="452"/>
        <v>2.8021330508430822E-2</v>
      </c>
      <c r="AF1286" s="27">
        <f t="shared" si="452"/>
        <v>2.8389319443259262E-2</v>
      </c>
      <c r="AG1286" s="27">
        <f t="shared" si="452"/>
        <v>2.8862812211564656E-2</v>
      </c>
      <c r="AH1286" s="27">
        <f t="shared" si="452"/>
        <v>2.9261289713536844E-2</v>
      </c>
      <c r="AI1286" s="27">
        <f t="shared" si="452"/>
        <v>2.9714471519151932E-2</v>
      </c>
      <c r="AJ1286" s="27">
        <f t="shared" si="452"/>
        <v>3.0235451613737516E-2</v>
      </c>
      <c r="AK1286" s="27">
        <f t="shared" si="452"/>
        <v>3.0666599110798456E-2</v>
      </c>
      <c r="AL1286" s="27">
        <f t="shared" si="452"/>
        <v>3.108724905141232E-2</v>
      </c>
      <c r="AM1286" s="27">
        <f t="shared" si="452"/>
        <v>3.1500063313544227E-2</v>
      </c>
      <c r="AN1286" s="27">
        <f t="shared" si="452"/>
        <v>3.1955653088934513E-2</v>
      </c>
      <c r="AO1286" s="27">
        <f t="shared" si="452"/>
        <v>3.2344449051983859E-2</v>
      </c>
      <c r="AP1286" s="27">
        <f t="shared" si="452"/>
        <v>3.2742764117558373E-2</v>
      </c>
      <c r="AQ1286" s="27">
        <f t="shared" si="452"/>
        <v>3.3153526721282502E-2</v>
      </c>
      <c r="AR1286" s="27">
        <f t="shared" si="452"/>
        <v>3.3579628344228743E-2</v>
      </c>
      <c r="AS1286" s="27">
        <f t="shared" si="452"/>
        <v>3.3996898157038859E-2</v>
      </c>
      <c r="AT1286" s="27">
        <f t="shared" si="452"/>
        <v>3.3576285213210287E-2</v>
      </c>
      <c r="AU1286" s="27">
        <f t="shared" si="452"/>
        <v>3.3036693547145599E-2</v>
      </c>
      <c r="AV1286" s="27">
        <f t="shared" si="452"/>
        <v>3.2541355537293495E-2</v>
      </c>
      <c r="AW1286" s="27">
        <f t="shared" si="452"/>
        <v>3.2016525674128216E-2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0.1694572187378483</v>
      </c>
      <c r="T1287" s="27">
        <f t="shared" si="453"/>
        <v>0.17369427478210367</v>
      </c>
      <c r="U1287" s="27">
        <f t="shared" si="453"/>
        <v>0.1768131057755892</v>
      </c>
      <c r="V1287" s="27">
        <f t="shared" si="453"/>
        <v>0.17965074126679934</v>
      </c>
      <c r="W1287" s="27">
        <f t="shared" si="453"/>
        <v>0.18274864304927863</v>
      </c>
      <c r="X1287" s="27">
        <f t="shared" si="453"/>
        <v>0.1861825637635465</v>
      </c>
      <c r="Y1287" s="27">
        <f t="shared" si="453"/>
        <v>0.18967611805415169</v>
      </c>
      <c r="Z1287" s="27">
        <f t="shared" si="453"/>
        <v>0.19341928509397394</v>
      </c>
      <c r="AA1287" s="27">
        <f t="shared" si="453"/>
        <v>0.19714095701524945</v>
      </c>
      <c r="AB1287" s="27">
        <f t="shared" si="453"/>
        <v>0.20110384145707455</v>
      </c>
      <c r="AC1287" s="27">
        <f t="shared" si="453"/>
        <v>0.2050726090672485</v>
      </c>
      <c r="AD1287" s="27">
        <f t="shared" si="453"/>
        <v>0.20954316940380951</v>
      </c>
      <c r="AE1287" s="27">
        <f t="shared" si="453"/>
        <v>0.21424057361919366</v>
      </c>
      <c r="AF1287" s="27">
        <f t="shared" si="453"/>
        <v>0.21914846410917607</v>
      </c>
      <c r="AG1287" s="27">
        <f t="shared" si="453"/>
        <v>0.2246325818312267</v>
      </c>
      <c r="AH1287" s="27">
        <f t="shared" si="453"/>
        <v>0.22989125878958455</v>
      </c>
      <c r="AI1287" s="27">
        <f t="shared" si="453"/>
        <v>0.23539239907576345</v>
      </c>
      <c r="AJ1287" s="27">
        <f t="shared" si="453"/>
        <v>0.24133916380758769</v>
      </c>
      <c r="AK1287" s="27">
        <f t="shared" si="453"/>
        <v>0.24698380632771536</v>
      </c>
      <c r="AL1287" s="27">
        <f t="shared" si="453"/>
        <v>0.25269949014179416</v>
      </c>
      <c r="AM1287" s="27">
        <f t="shared" si="453"/>
        <v>0.25850005270754473</v>
      </c>
      <c r="AN1287" s="27">
        <f t="shared" si="453"/>
        <v>0.26452971480793125</v>
      </c>
      <c r="AO1287" s="27">
        <f t="shared" si="453"/>
        <v>0.27034457580906046</v>
      </c>
      <c r="AP1287" s="27">
        <f t="shared" si="453"/>
        <v>0.27633776869841881</v>
      </c>
      <c r="AQ1287" s="27">
        <f t="shared" si="453"/>
        <v>0.28253177033948046</v>
      </c>
      <c r="AR1287" s="27">
        <f t="shared" si="453"/>
        <v>0.28895027075659063</v>
      </c>
      <c r="AS1287" s="27">
        <f t="shared" si="453"/>
        <v>0.29534349420295908</v>
      </c>
      <c r="AT1287" s="27">
        <f t="shared" si="453"/>
        <v>0.29704917118681207</v>
      </c>
      <c r="AU1287" s="27">
        <f t="shared" si="453"/>
        <v>0.29802857766922514</v>
      </c>
      <c r="AV1287" s="27">
        <f t="shared" si="453"/>
        <v>0.29921998872986261</v>
      </c>
      <c r="AW1287" s="27">
        <f t="shared" si="453"/>
        <v>0.30018774851150792</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0.69481186977108778</v>
      </c>
      <c r="T1288" s="27">
        <f t="shared" si="454"/>
        <v>0.7219871849023497</v>
      </c>
      <c r="U1288" s="27">
        <f t="shared" si="454"/>
        <v>0.73541065892626067</v>
      </c>
      <c r="V1288" s="27">
        <f t="shared" si="454"/>
        <v>0.74525421321611574</v>
      </c>
      <c r="W1288" s="27">
        <f t="shared" si="454"/>
        <v>0.75789063432929149</v>
      </c>
      <c r="X1288" s="27">
        <f t="shared" si="454"/>
        <v>0.77411512396200799</v>
      </c>
      <c r="Y1288" s="27">
        <f t="shared" si="454"/>
        <v>0.79312996318615692</v>
      </c>
      <c r="Z1288" s="27">
        <f t="shared" si="454"/>
        <v>0.81463946306029111</v>
      </c>
      <c r="AA1288" s="27">
        <f t="shared" si="454"/>
        <v>0.83553991651908022</v>
      </c>
      <c r="AB1288" s="27">
        <f t="shared" si="454"/>
        <v>0.85877452956478462</v>
      </c>
      <c r="AC1288" s="27">
        <f t="shared" si="454"/>
        <v>0.88168807149192097</v>
      </c>
      <c r="AD1288" s="27">
        <f t="shared" si="454"/>
        <v>0.91168344087441522</v>
      </c>
      <c r="AE1288" s="27">
        <f t="shared" si="454"/>
        <v>0.94371383783047957</v>
      </c>
      <c r="AF1288" s="27">
        <f t="shared" si="454"/>
        <v>0.97756316885434025</v>
      </c>
      <c r="AG1288" s="27">
        <f t="shared" si="454"/>
        <v>1.0171319061592836</v>
      </c>
      <c r="AH1288" s="27">
        <f t="shared" si="454"/>
        <v>1.0537445956296347</v>
      </c>
      <c r="AI1288" s="27">
        <f t="shared" si="454"/>
        <v>1.0942466666418447</v>
      </c>
      <c r="AJ1288" s="27">
        <f t="shared" si="454"/>
        <v>1.1389343058612464</v>
      </c>
      <c r="AK1288" s="27">
        <f t="shared" si="454"/>
        <v>1.1798977088359501</v>
      </c>
      <c r="AL1288" s="27">
        <f t="shared" si="454"/>
        <v>1.2210980276017456</v>
      </c>
      <c r="AM1288" s="27">
        <f t="shared" si="454"/>
        <v>1.2626787575514014</v>
      </c>
      <c r="AN1288" s="27">
        <f t="shared" si="454"/>
        <v>1.3077921773279642</v>
      </c>
      <c r="AO1288" s="27">
        <f t="shared" si="454"/>
        <v>1.3502012246194735</v>
      </c>
      <c r="AP1288" s="27">
        <f t="shared" si="454"/>
        <v>1.3939554721411731</v>
      </c>
      <c r="AQ1288" s="27">
        <f t="shared" si="454"/>
        <v>1.4392632541679586</v>
      </c>
      <c r="AR1288" s="27">
        <f t="shared" si="454"/>
        <v>1.4863406838928872</v>
      </c>
      <c r="AS1288" s="27">
        <f t="shared" si="454"/>
        <v>1.5343337799328283</v>
      </c>
      <c r="AT1288" s="27">
        <f t="shared" si="454"/>
        <v>1.5352270664045529</v>
      </c>
      <c r="AU1288" s="27">
        <f t="shared" si="454"/>
        <v>1.5289642190033834</v>
      </c>
      <c r="AV1288" s="27">
        <f t="shared" si="454"/>
        <v>1.5248875988606585</v>
      </c>
      <c r="AW1288" s="27">
        <f t="shared" si="454"/>
        <v>1.5186954714586725</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1.0853910244455613</v>
      </c>
      <c r="T1290" s="27">
        <f t="shared" si="456"/>
        <v>1.09693735602665</v>
      </c>
      <c r="U1290" s="27">
        <f t="shared" si="456"/>
        <v>1.1043919922812833</v>
      </c>
      <c r="V1290" s="27">
        <f t="shared" si="456"/>
        <v>1.1109212574584857</v>
      </c>
      <c r="W1290" s="27">
        <f t="shared" si="456"/>
        <v>1.1185301810398671</v>
      </c>
      <c r="X1290" s="27">
        <f t="shared" si="456"/>
        <v>1.1274725193075703</v>
      </c>
      <c r="Y1290" s="27">
        <f t="shared" si="456"/>
        <v>1.1364044870183674</v>
      </c>
      <c r="Z1290" s="27">
        <f t="shared" si="456"/>
        <v>1.1463113423490328</v>
      </c>
      <c r="AA1290" s="27">
        <f t="shared" si="456"/>
        <v>1.1561936131409218</v>
      </c>
      <c r="AB1290" s="27">
        <f t="shared" si="456"/>
        <v>1.1669938950014815</v>
      </c>
      <c r="AC1290" s="27">
        <f t="shared" si="456"/>
        <v>1.1778525979787933</v>
      </c>
      <c r="AD1290" s="27">
        <f t="shared" si="456"/>
        <v>1.1902878886565658</v>
      </c>
      <c r="AE1290" s="27">
        <f t="shared" si="456"/>
        <v>1.2035425738564178</v>
      </c>
      <c r="AF1290" s="27">
        <f t="shared" si="456"/>
        <v>1.2175465666497338</v>
      </c>
      <c r="AG1290" s="27">
        <f t="shared" si="456"/>
        <v>1.233578530655929</v>
      </c>
      <c r="AH1290" s="27">
        <f t="shared" si="456"/>
        <v>1.2487981721452868</v>
      </c>
      <c r="AI1290" s="27">
        <f t="shared" si="456"/>
        <v>1.2646160486466733</v>
      </c>
      <c r="AJ1290" s="27">
        <f t="shared" si="456"/>
        <v>1.2819627600707664</v>
      </c>
      <c r="AK1290" s="27">
        <f t="shared" si="456"/>
        <v>1.2982249372764665</v>
      </c>
      <c r="AL1290" s="27">
        <f t="shared" si="456"/>
        <v>1.3147049465844374</v>
      </c>
      <c r="AM1290" s="27">
        <f t="shared" si="456"/>
        <v>1.3314478164928489</v>
      </c>
      <c r="AN1290" s="27">
        <f t="shared" si="456"/>
        <v>1.3487269655969951</v>
      </c>
      <c r="AO1290" s="27">
        <f t="shared" si="456"/>
        <v>1.3652326177831018</v>
      </c>
      <c r="AP1290" s="27">
        <f t="shared" si="456"/>
        <v>1.3823135447676738</v>
      </c>
      <c r="AQ1290" s="27">
        <f t="shared" si="456"/>
        <v>1.4000403182746579</v>
      </c>
      <c r="AR1290" s="27">
        <f t="shared" si="456"/>
        <v>1.4184869036387528</v>
      </c>
      <c r="AS1290" s="27">
        <f t="shared" si="456"/>
        <v>1.4365815273393354</v>
      </c>
      <c r="AT1290" s="27">
        <f t="shared" si="456"/>
        <v>1.4388464310296312</v>
      </c>
      <c r="AU1290" s="27">
        <f t="shared" si="456"/>
        <v>1.4387260097755952</v>
      </c>
      <c r="AV1290" s="27">
        <f t="shared" si="456"/>
        <v>1.4393803521911404</v>
      </c>
      <c r="AW1290" s="27">
        <f t="shared" si="456"/>
        <v>1.4393468721758584</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0.73915871398806998</v>
      </c>
      <c r="T1291" s="27">
        <f t="shared" si="457"/>
        <v>0.74702184479580513</v>
      </c>
      <c r="U1291" s="27">
        <f t="shared" si="457"/>
        <v>0.75209850309048576</v>
      </c>
      <c r="V1291" s="27">
        <f t="shared" si="457"/>
        <v>0.75654497734996606</v>
      </c>
      <c r="W1291" s="27">
        <f t="shared" si="457"/>
        <v>0.76172670636980955</v>
      </c>
      <c r="X1291" s="27">
        <f t="shared" si="457"/>
        <v>0.76781649991437861</v>
      </c>
      <c r="Y1291" s="27">
        <f t="shared" si="457"/>
        <v>0.77389923103873848</v>
      </c>
      <c r="Z1291" s="27">
        <f t="shared" si="457"/>
        <v>0.7806458673024953</v>
      </c>
      <c r="AA1291" s="27">
        <f t="shared" si="457"/>
        <v>0.7873757613271356</v>
      </c>
      <c r="AB1291" s="27">
        <f t="shared" si="457"/>
        <v>0.79473082717065313</v>
      </c>
      <c r="AC1291" s="27">
        <f t="shared" si="457"/>
        <v>0.80212567819440128</v>
      </c>
      <c r="AD1291" s="27">
        <f t="shared" si="457"/>
        <v>0.81059419622931417</v>
      </c>
      <c r="AE1291" s="27">
        <f t="shared" si="457"/>
        <v>0.81962072754013304</v>
      </c>
      <c r="AF1291" s="27">
        <f t="shared" si="457"/>
        <v>0.82915754244892892</v>
      </c>
      <c r="AG1291" s="27">
        <f t="shared" si="457"/>
        <v>0.84007541962925247</v>
      </c>
      <c r="AH1291" s="27">
        <f t="shared" si="457"/>
        <v>0.8504400996176279</v>
      </c>
      <c r="AI1291" s="27">
        <f t="shared" si="457"/>
        <v>0.86121218174237102</v>
      </c>
      <c r="AJ1291" s="27">
        <f t="shared" si="457"/>
        <v>0.87302541090990016</v>
      </c>
      <c r="AK1291" s="27">
        <f t="shared" si="457"/>
        <v>0.88410006485422588</v>
      </c>
      <c r="AL1291" s="27">
        <f t="shared" si="457"/>
        <v>0.895323063950624</v>
      </c>
      <c r="AM1291" s="27">
        <f t="shared" si="457"/>
        <v>0.90672507291443771</v>
      </c>
      <c r="AN1291" s="27">
        <f t="shared" si="457"/>
        <v>0.91849229167981572</v>
      </c>
      <c r="AO1291" s="27">
        <f t="shared" si="457"/>
        <v>0.92973275375167519</v>
      </c>
      <c r="AP1291" s="27">
        <f t="shared" si="457"/>
        <v>0.94136498189737039</v>
      </c>
      <c r="AQ1291" s="27">
        <f t="shared" si="457"/>
        <v>0.9534370359437665</v>
      </c>
      <c r="AR1291" s="27">
        <f t="shared" si="457"/>
        <v>0.96599928678987079</v>
      </c>
      <c r="AS1291" s="27">
        <f t="shared" si="457"/>
        <v>0.97832184933497102</v>
      </c>
      <c r="AT1291" s="27">
        <f t="shared" si="457"/>
        <v>0.97986426424473227</v>
      </c>
      <c r="AU1291" s="27">
        <f t="shared" si="457"/>
        <v>0.97978225654680107</v>
      </c>
      <c r="AV1291" s="27">
        <f t="shared" si="457"/>
        <v>0.98022786820885532</v>
      </c>
      <c r="AW1291" s="27">
        <f t="shared" si="457"/>
        <v>0.98020506808937535</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12.325247444726241</v>
      </c>
      <c r="T1292" s="27">
        <f t="shared" si="458"/>
        <v>12.524639138960005</v>
      </c>
      <c r="U1292" s="27">
        <f t="shared" si="458"/>
        <v>12.567810200037233</v>
      </c>
      <c r="V1292" s="27">
        <f t="shared" si="458"/>
        <v>12.570554692791868</v>
      </c>
      <c r="W1292" s="27">
        <f t="shared" si="458"/>
        <v>12.602631384472735</v>
      </c>
      <c r="X1292" s="27">
        <f t="shared" si="458"/>
        <v>12.671353511408064</v>
      </c>
      <c r="Y1292" s="27">
        <f t="shared" si="458"/>
        <v>12.755742240315671</v>
      </c>
      <c r="Z1292" s="27">
        <f t="shared" si="458"/>
        <v>12.863058762637944</v>
      </c>
      <c r="AA1292" s="27">
        <f t="shared" si="458"/>
        <v>12.960495150244173</v>
      </c>
      <c r="AB1292" s="27">
        <f t="shared" si="458"/>
        <v>13.078102542441465</v>
      </c>
      <c r="AC1292" s="27">
        <f t="shared" si="458"/>
        <v>13.188396301913251</v>
      </c>
      <c r="AD1292" s="27">
        <f t="shared" si="458"/>
        <v>13.244220949320413</v>
      </c>
      <c r="AE1292" s="27">
        <f t="shared" si="458"/>
        <v>13.309472649960661</v>
      </c>
      <c r="AF1292" s="27">
        <f t="shared" si="458"/>
        <v>13.380940490418174</v>
      </c>
      <c r="AG1292" s="27">
        <f t="shared" si="458"/>
        <v>13.493647051578849</v>
      </c>
      <c r="AH1292" s="27">
        <f t="shared" si="458"/>
        <v>13.565825288313883</v>
      </c>
      <c r="AI1292" s="27">
        <f t="shared" si="458"/>
        <v>13.652876993626553</v>
      </c>
      <c r="AJ1292" s="27">
        <f t="shared" si="458"/>
        <v>13.762489109468207</v>
      </c>
      <c r="AK1292" s="27">
        <f t="shared" si="458"/>
        <v>13.825318292639412</v>
      </c>
      <c r="AL1292" s="27">
        <f t="shared" si="458"/>
        <v>13.876388257850191</v>
      </c>
      <c r="AM1292" s="27">
        <f t="shared" si="458"/>
        <v>13.916807739405025</v>
      </c>
      <c r="AN1292" s="27">
        <f t="shared" si="458"/>
        <v>14.036891138999511</v>
      </c>
      <c r="AO1292" s="27">
        <f t="shared" si="458"/>
        <v>14.124418841727168</v>
      </c>
      <c r="AP1292" s="27">
        <f t="shared" si="458"/>
        <v>14.211673919622562</v>
      </c>
      <c r="AQ1292" s="27">
        <f t="shared" si="458"/>
        <v>14.299711058111765</v>
      </c>
      <c r="AR1292" s="27">
        <f t="shared" si="458"/>
        <v>14.389532011572156</v>
      </c>
      <c r="AS1292" s="27">
        <f t="shared" si="458"/>
        <v>14.469012278397027</v>
      </c>
      <c r="AT1292" s="27">
        <f t="shared" si="458"/>
        <v>14.202224916686683</v>
      </c>
      <c r="AU1292" s="27">
        <f t="shared" si="458"/>
        <v>13.887057595510665</v>
      </c>
      <c r="AV1292" s="27">
        <f t="shared" si="458"/>
        <v>13.590203624352148</v>
      </c>
      <c r="AW1292" s="27">
        <f t="shared" si="458"/>
        <v>13.281924599425876</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7.7501255499693285</v>
      </c>
      <c r="T1293" s="27">
        <f t="shared" si="459"/>
        <v>7.8755032083784462</v>
      </c>
      <c r="U1293" s="27">
        <f t="shared" si="459"/>
        <v>7.902649206458757</v>
      </c>
      <c r="V1293" s="27">
        <f t="shared" si="459"/>
        <v>7.9043749457199617</v>
      </c>
      <c r="W1293" s="27">
        <f t="shared" si="459"/>
        <v>7.9245447953614576</v>
      </c>
      <c r="X1293" s="27">
        <f t="shared" si="459"/>
        <v>7.9677573242943041</v>
      </c>
      <c r="Y1293" s="27">
        <f t="shared" si="459"/>
        <v>8.0208210252032988</v>
      </c>
      <c r="Z1293" s="27">
        <f t="shared" si="459"/>
        <v>8.0883017411332307</v>
      </c>
      <c r="AA1293" s="27">
        <f t="shared" si="459"/>
        <v>8.1495698203722267</v>
      </c>
      <c r="AB1293" s="27">
        <f t="shared" si="459"/>
        <v>8.2235214435928654</v>
      </c>
      <c r="AC1293" s="27">
        <f t="shared" si="459"/>
        <v>8.2928742486475198</v>
      </c>
      <c r="AD1293" s="27">
        <f t="shared" si="459"/>
        <v>8.3279768320340608</v>
      </c>
      <c r="AE1293" s="27">
        <f t="shared" si="459"/>
        <v>8.3690071541090365</v>
      </c>
      <c r="AF1293" s="27">
        <f t="shared" si="459"/>
        <v>8.4139461899227097</v>
      </c>
      <c r="AG1293" s="27">
        <f t="shared" si="459"/>
        <v>8.4848161666284714</v>
      </c>
      <c r="AH1293" s="27">
        <f t="shared" si="459"/>
        <v>8.530201900195328</v>
      </c>
      <c r="AI1293" s="27">
        <f t="shared" si="459"/>
        <v>8.584940082819065</v>
      </c>
      <c r="AJ1293" s="27">
        <f t="shared" si="459"/>
        <v>8.6538642698084374</v>
      </c>
      <c r="AK1293" s="27">
        <f t="shared" si="459"/>
        <v>8.6933713109418971</v>
      </c>
      <c r="AL1293" s="27">
        <f t="shared" si="459"/>
        <v>8.7254841463223691</v>
      </c>
      <c r="AM1293" s="27">
        <f t="shared" si="459"/>
        <v>8.7508999489761869</v>
      </c>
      <c r="AN1293" s="27">
        <f t="shared" si="459"/>
        <v>8.8264084876483775</v>
      </c>
      <c r="AO1293" s="27">
        <f t="shared" si="459"/>
        <v>8.881445977831179</v>
      </c>
      <c r="AP1293" s="27">
        <f t="shared" si="459"/>
        <v>8.9363120412992192</v>
      </c>
      <c r="AQ1293" s="27">
        <f t="shared" si="459"/>
        <v>8.9916698651004179</v>
      </c>
      <c r="AR1293" s="27">
        <f t="shared" si="459"/>
        <v>9.0481493531965231</v>
      </c>
      <c r="AS1293" s="27">
        <f t="shared" si="459"/>
        <v>9.0981266091826836</v>
      </c>
      <c r="AT1293" s="27">
        <f t="shared" si="459"/>
        <v>8.9303705006199348</v>
      </c>
      <c r="AU1293" s="27">
        <f t="shared" si="459"/>
        <v>8.7321930344623038</v>
      </c>
      <c r="AV1293" s="27">
        <f t="shared" si="459"/>
        <v>8.5455310175897825</v>
      </c>
      <c r="AW1293" s="27">
        <f t="shared" si="459"/>
        <v>8.351684917678579</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5.9181769692815109</v>
      </c>
      <c r="T1295" s="27">
        <f t="shared" si="461"/>
        <v>5.9271012110466588</v>
      </c>
      <c r="U1295" s="27">
        <f t="shared" si="461"/>
        <v>5.9370587028200514</v>
      </c>
      <c r="V1295" s="27">
        <f t="shared" si="461"/>
        <v>5.9482796495098214</v>
      </c>
      <c r="W1295" s="27">
        <f t="shared" si="461"/>
        <v>5.9608881842296846</v>
      </c>
      <c r="X1295" s="27">
        <f t="shared" si="461"/>
        <v>5.9748419496292788</v>
      </c>
      <c r="Y1295" s="27">
        <f t="shared" si="461"/>
        <v>5.9834399835939589</v>
      </c>
      <c r="Z1295" s="27">
        <f t="shared" si="461"/>
        <v>5.9931618632020998</v>
      </c>
      <c r="AA1295" s="27">
        <f t="shared" si="461"/>
        <v>6.003856625338293</v>
      </c>
      <c r="AB1295" s="27">
        <f t="shared" si="461"/>
        <v>6.0155727738574276</v>
      </c>
      <c r="AC1295" s="27">
        <f t="shared" si="461"/>
        <v>6.0281831289583518</v>
      </c>
      <c r="AD1295" s="27">
        <f t="shared" si="461"/>
        <v>6.0365540939646305</v>
      </c>
      <c r="AE1295" s="27">
        <f t="shared" si="461"/>
        <v>6.0457750976895239</v>
      </c>
      <c r="AF1295" s="27">
        <f t="shared" si="461"/>
        <v>6.0558065326370212</v>
      </c>
      <c r="AG1295" s="27">
        <f t="shared" si="461"/>
        <v>6.0667463838916067</v>
      </c>
      <c r="AH1295" s="27">
        <f t="shared" si="461"/>
        <v>6.0782837810733277</v>
      </c>
      <c r="AI1295" s="27">
        <f t="shared" si="461"/>
        <v>6.0855789406645071</v>
      </c>
      <c r="AJ1295" s="27">
        <f t="shared" si="461"/>
        <v>6.0936189140776911</v>
      </c>
      <c r="AK1295" s="27">
        <f t="shared" si="461"/>
        <v>6.1021204156892965</v>
      </c>
      <c r="AL1295" s="27">
        <f t="shared" si="461"/>
        <v>6.1111928137735152</v>
      </c>
      <c r="AM1295" s="27">
        <f t="shared" si="461"/>
        <v>6.1208215062438702</v>
      </c>
      <c r="AN1295" s="27">
        <f t="shared" si="461"/>
        <v>6.1264011356017924</v>
      </c>
      <c r="AO1295" s="27">
        <f t="shared" si="461"/>
        <v>6.1323705848771555</v>
      </c>
      <c r="AP1295" s="27">
        <f t="shared" si="461"/>
        <v>6.1388481267463657</v>
      </c>
      <c r="AQ1295" s="27">
        <f t="shared" si="461"/>
        <v>6.1458256221693546</v>
      </c>
      <c r="AR1295" s="27">
        <f t="shared" si="461"/>
        <v>6.1532962848637549</v>
      </c>
      <c r="AS1295" s="27">
        <f t="shared" si="461"/>
        <v>6.1564793871659846</v>
      </c>
      <c r="AT1295" s="27">
        <f t="shared" si="461"/>
        <v>6.1584590809862165</v>
      </c>
      <c r="AU1295" s="27">
        <f t="shared" si="461"/>
        <v>6.1605632042173175</v>
      </c>
      <c r="AV1295" s="27">
        <f t="shared" si="461"/>
        <v>6.1630950141463323</v>
      </c>
      <c r="AW1295" s="27">
        <f t="shared" si="461"/>
        <v>6.1658978552485229</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0.66064329527678245</v>
      </c>
      <c r="T1296" s="27">
        <f t="shared" si="462"/>
        <v>0.66163950416309592</v>
      </c>
      <c r="U1296" s="27">
        <f t="shared" si="462"/>
        <v>0.66275105425901415</v>
      </c>
      <c r="V1296" s="27">
        <f t="shared" si="462"/>
        <v>0.66400364322952532</v>
      </c>
      <c r="W1296" s="27">
        <f t="shared" si="462"/>
        <v>0.66541112799538771</v>
      </c>
      <c r="X1296" s="27">
        <f t="shared" si="462"/>
        <v>0.66696878022561945</v>
      </c>
      <c r="Y1296" s="27">
        <f t="shared" si="462"/>
        <v>0.66792857468949085</v>
      </c>
      <c r="Z1296" s="27">
        <f t="shared" si="462"/>
        <v>0.66901382351086669</v>
      </c>
      <c r="AA1296" s="27">
        <f t="shared" si="462"/>
        <v>0.67020767474859222</v>
      </c>
      <c r="AB1296" s="27">
        <f t="shared" si="462"/>
        <v>0.67151554286504256</v>
      </c>
      <c r="AC1296" s="27">
        <f t="shared" si="462"/>
        <v>0.67292323083918171</v>
      </c>
      <c r="AD1296" s="27">
        <f t="shared" si="462"/>
        <v>0.6738576777026497</v>
      </c>
      <c r="AE1296" s="27">
        <f t="shared" si="462"/>
        <v>0.67488701398613604</v>
      </c>
      <c r="AF1296" s="27">
        <f t="shared" si="462"/>
        <v>0.67600681832359799</v>
      </c>
      <c r="AG1296" s="27">
        <f t="shared" si="462"/>
        <v>0.67722802874366161</v>
      </c>
      <c r="AH1296" s="27">
        <f t="shared" si="462"/>
        <v>0.67851594293288087</v>
      </c>
      <c r="AI1296" s="27">
        <f t="shared" si="462"/>
        <v>0.67933029814680956</v>
      </c>
      <c r="AJ1296" s="27">
        <f t="shared" si="462"/>
        <v>0.68022779657532806</v>
      </c>
      <c r="AK1296" s="27">
        <f t="shared" si="462"/>
        <v>0.68117681517829387</v>
      </c>
      <c r="AL1296" s="27">
        <f t="shared" si="462"/>
        <v>0.68218956268441466</v>
      </c>
      <c r="AM1296" s="27">
        <f t="shared" si="462"/>
        <v>0.68326440906968477</v>
      </c>
      <c r="AN1296" s="27">
        <f t="shared" si="462"/>
        <v>0.68388726045526749</v>
      </c>
      <c r="AO1296" s="27">
        <f t="shared" si="462"/>
        <v>0.68455362725381597</v>
      </c>
      <c r="AP1296" s="27">
        <f t="shared" si="462"/>
        <v>0.68527671218824437</v>
      </c>
      <c r="AQ1296" s="27">
        <f t="shared" si="462"/>
        <v>0.68605560670136023</v>
      </c>
      <c r="AR1296" s="27">
        <f t="shared" si="462"/>
        <v>0.68688955324367351</v>
      </c>
      <c r="AS1296" s="27">
        <f t="shared" si="462"/>
        <v>0.68724488144779139</v>
      </c>
      <c r="AT1296" s="27">
        <f t="shared" si="462"/>
        <v>0.68746587373237966</v>
      </c>
      <c r="AU1296" s="27">
        <f t="shared" si="462"/>
        <v>0.68770075601323688</v>
      </c>
      <c r="AV1296" s="27">
        <f t="shared" si="462"/>
        <v>0.68798338075784993</v>
      </c>
      <c r="AW1296" s="27">
        <f t="shared" si="462"/>
        <v>0.68829626058410398</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0.7464781825064456</v>
      </c>
      <c r="T1297" s="27">
        <f t="shared" si="463"/>
        <v>0.74863002156579395</v>
      </c>
      <c r="U1297" s="27">
        <f t="shared" si="463"/>
        <v>0.75091746658672776</v>
      </c>
      <c r="V1297" s="27">
        <f t="shared" si="463"/>
        <v>0.75338809394798667</v>
      </c>
      <c r="W1297" s="27">
        <f t="shared" si="463"/>
        <v>0.75606837993222509</v>
      </c>
      <c r="X1297" s="27">
        <f t="shared" si="463"/>
        <v>0.75895261595518615</v>
      </c>
      <c r="Y1297" s="27">
        <f t="shared" si="463"/>
        <v>0.76077738230367509</v>
      </c>
      <c r="Z1297" s="27">
        <f t="shared" si="463"/>
        <v>0.76277372839128377</v>
      </c>
      <c r="AA1297" s="27">
        <f t="shared" si="463"/>
        <v>0.76491475023808209</v>
      </c>
      <c r="AB1297" s="27">
        <f t="shared" si="463"/>
        <v>0.76721097681759343</v>
      </c>
      <c r="AC1297" s="27">
        <f t="shared" si="463"/>
        <v>0.76963976535470546</v>
      </c>
      <c r="AD1297" s="27">
        <f t="shared" si="463"/>
        <v>0.7712432299948937</v>
      </c>
      <c r="AE1297" s="27">
        <f t="shared" si="463"/>
        <v>0.77297703930552408</v>
      </c>
      <c r="AF1297" s="27">
        <f t="shared" si="463"/>
        <v>0.77483459705191127</v>
      </c>
      <c r="AG1297" s="27">
        <f t="shared" si="463"/>
        <v>0.77683479875233064</v>
      </c>
      <c r="AH1297" s="27">
        <f t="shared" si="463"/>
        <v>0.77892052003868284</v>
      </c>
      <c r="AI1297" s="27">
        <f t="shared" si="463"/>
        <v>0.78019721397868425</v>
      </c>
      <c r="AJ1297" s="27">
        <f t="shared" si="463"/>
        <v>0.78159134623501669</v>
      </c>
      <c r="AK1297" s="27">
        <f t="shared" si="463"/>
        <v>0.78305103731798498</v>
      </c>
      <c r="AL1297" s="27">
        <f t="shared" si="463"/>
        <v>0.78459696007748103</v>
      </c>
      <c r="AM1297" s="27">
        <f t="shared" si="463"/>
        <v>0.78622681554218177</v>
      </c>
      <c r="AN1297" s="27">
        <f t="shared" si="463"/>
        <v>0.78709674749701031</v>
      </c>
      <c r="AO1297" s="27">
        <f t="shared" si="463"/>
        <v>0.78802372939145959</v>
      </c>
      <c r="AP1297" s="27">
        <f t="shared" si="463"/>
        <v>0.78902971089169649</v>
      </c>
      <c r="AQ1297" s="27">
        <f t="shared" si="463"/>
        <v>0.79011340226109594</v>
      </c>
      <c r="AR1297" s="27">
        <f t="shared" si="463"/>
        <v>0.79127373722038208</v>
      </c>
      <c r="AS1297" s="27">
        <f t="shared" si="463"/>
        <v>0.79164192505284225</v>
      </c>
      <c r="AT1297" s="27">
        <f t="shared" si="463"/>
        <v>0.79178199817423089</v>
      </c>
      <c r="AU1297" s="27">
        <f t="shared" si="463"/>
        <v>0.79193604722959032</v>
      </c>
      <c r="AV1297" s="27">
        <f t="shared" si="463"/>
        <v>0.79215924316674524</v>
      </c>
      <c r="AW1297" s="27">
        <f t="shared" si="463"/>
        <v>0.79242332845927566</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1.2354062291178025</v>
      </c>
      <c r="T1298" s="27">
        <f t="shared" si="464"/>
        <v>1.238967479051527</v>
      </c>
      <c r="U1298" s="27">
        <f t="shared" si="464"/>
        <v>1.2427531540971624</v>
      </c>
      <c r="V1298" s="27">
        <f t="shared" si="464"/>
        <v>1.2468419921951222</v>
      </c>
      <c r="W1298" s="27">
        <f t="shared" si="464"/>
        <v>1.2512778110553961</v>
      </c>
      <c r="X1298" s="27">
        <f t="shared" si="464"/>
        <v>1.2560511630869964</v>
      </c>
      <c r="Y1298" s="27">
        <f t="shared" si="464"/>
        <v>1.2590711143279534</v>
      </c>
      <c r="Z1298" s="27">
        <f t="shared" si="464"/>
        <v>1.2623750265519189</v>
      </c>
      <c r="AA1298" s="27">
        <f t="shared" si="464"/>
        <v>1.2659183742185991</v>
      </c>
      <c r="AB1298" s="27">
        <f t="shared" si="464"/>
        <v>1.2697185825653041</v>
      </c>
      <c r="AC1298" s="27">
        <f t="shared" si="464"/>
        <v>1.2737381782591577</v>
      </c>
      <c r="AD1298" s="27">
        <f t="shared" si="464"/>
        <v>1.2763918796680953</v>
      </c>
      <c r="AE1298" s="27">
        <f t="shared" si="464"/>
        <v>1.2792612988589727</v>
      </c>
      <c r="AF1298" s="27">
        <f t="shared" si="464"/>
        <v>1.2823355191973718</v>
      </c>
      <c r="AG1298" s="27">
        <f t="shared" si="464"/>
        <v>1.2856458123822216</v>
      </c>
      <c r="AH1298" s="27">
        <f t="shared" si="464"/>
        <v>1.2890976387446629</v>
      </c>
      <c r="AI1298" s="27">
        <f t="shared" si="464"/>
        <v>1.2912105412823622</v>
      </c>
      <c r="AJ1298" s="27">
        <f t="shared" si="464"/>
        <v>1.2935178018481084</v>
      </c>
      <c r="AK1298" s="27">
        <f t="shared" si="464"/>
        <v>1.2959335609402649</v>
      </c>
      <c r="AL1298" s="27">
        <f t="shared" si="464"/>
        <v>1.298492031705484</v>
      </c>
      <c r="AM1298" s="27">
        <f t="shared" si="464"/>
        <v>1.3011894093929235</v>
      </c>
      <c r="AN1298" s="27">
        <f t="shared" si="464"/>
        <v>1.3026291291075638</v>
      </c>
      <c r="AO1298" s="27">
        <f t="shared" si="464"/>
        <v>1.304163265313443</v>
      </c>
      <c r="AP1298" s="27">
        <f t="shared" si="464"/>
        <v>1.3058281442622117</v>
      </c>
      <c r="AQ1298" s="27">
        <f t="shared" si="464"/>
        <v>1.307621631465953</v>
      </c>
      <c r="AR1298" s="27">
        <f t="shared" si="464"/>
        <v>1.3095419622541242</v>
      </c>
      <c r="AS1298" s="27">
        <f t="shared" si="464"/>
        <v>1.3101513056379845</v>
      </c>
      <c r="AT1298" s="27">
        <f t="shared" si="464"/>
        <v>1.3103831238086305</v>
      </c>
      <c r="AU1298" s="27">
        <f t="shared" si="464"/>
        <v>1.3106380718661095</v>
      </c>
      <c r="AV1298" s="27">
        <f t="shared" si="464"/>
        <v>1.311007456608406</v>
      </c>
      <c r="AW1298" s="27">
        <f t="shared" si="464"/>
        <v>1.3114445124032788</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0.18237965681913762</v>
      </c>
      <c r="T1299" s="27">
        <f t="shared" si="465"/>
        <v>0.18465941344182754</v>
      </c>
      <c r="U1299" s="27">
        <f t="shared" si="465"/>
        <v>0.18574555739497409</v>
      </c>
      <c r="V1299" s="27">
        <f t="shared" si="465"/>
        <v>0.18650574563616654</v>
      </c>
      <c r="W1299" s="27">
        <f t="shared" si="465"/>
        <v>0.18747992207419362</v>
      </c>
      <c r="X1299" s="27">
        <f t="shared" si="465"/>
        <v>0.18873342715272604</v>
      </c>
      <c r="Y1299" s="27">
        <f t="shared" si="465"/>
        <v>0.19029518325327599</v>
      </c>
      <c r="Z1299" s="27">
        <f t="shared" si="465"/>
        <v>0.19204574669671481</v>
      </c>
      <c r="AA1299" s="27">
        <f t="shared" si="465"/>
        <v>0.19372448684563412</v>
      </c>
      <c r="AB1299" s="27">
        <f t="shared" si="465"/>
        <v>0.19557701634583011</v>
      </c>
      <c r="AC1299" s="27">
        <f t="shared" si="465"/>
        <v>0.19738098938647575</v>
      </c>
      <c r="AD1299" s="27">
        <f t="shared" si="465"/>
        <v>0.19984051089817545</v>
      </c>
      <c r="AE1299" s="27">
        <f t="shared" si="465"/>
        <v>0.20244993820635537</v>
      </c>
      <c r="AF1299" s="27">
        <f t="shared" si="465"/>
        <v>0.20519013494250241</v>
      </c>
      <c r="AG1299" s="27">
        <f t="shared" si="465"/>
        <v>0.20838244537912598</v>
      </c>
      <c r="AH1299" s="27">
        <f t="shared" si="465"/>
        <v>0.21130756767700037</v>
      </c>
      <c r="AI1299" s="27">
        <f t="shared" si="465"/>
        <v>0.21463122031994444</v>
      </c>
      <c r="AJ1299" s="27">
        <f t="shared" si="465"/>
        <v>0.21828300499608402</v>
      </c>
      <c r="AK1299" s="27">
        <f t="shared" si="465"/>
        <v>0.22160992279515479</v>
      </c>
      <c r="AL1299" s="27">
        <f t="shared" si="465"/>
        <v>0.22493806582344569</v>
      </c>
      <c r="AM1299" s="27">
        <f t="shared" si="465"/>
        <v>0.22827856439909208</v>
      </c>
      <c r="AN1299" s="27">
        <f t="shared" si="465"/>
        <v>0.23200098290928767</v>
      </c>
      <c r="AO1299" s="27">
        <f t="shared" si="465"/>
        <v>0.23548850849177477</v>
      </c>
      <c r="AP1299" s="27">
        <f t="shared" si="465"/>
        <v>0.23907316117222818</v>
      </c>
      <c r="AQ1299" s="27">
        <f t="shared" si="465"/>
        <v>0.242771330480338</v>
      </c>
      <c r="AR1299" s="27">
        <f t="shared" si="465"/>
        <v>0.24659997472758782</v>
      </c>
      <c r="AS1299" s="27">
        <f t="shared" si="465"/>
        <v>0.25062007093017036</v>
      </c>
      <c r="AT1299" s="27">
        <f t="shared" si="465"/>
        <v>0.25076800359284523</v>
      </c>
      <c r="AU1299" s="27">
        <f t="shared" si="465"/>
        <v>0.25031853911785651</v>
      </c>
      <c r="AV1299" s="27">
        <f t="shared" si="465"/>
        <v>0.25003861639292702</v>
      </c>
      <c r="AW1299" s="27">
        <f t="shared" si="465"/>
        <v>0.24957555276768462</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0.66033099204763357</v>
      </c>
      <c r="U1317" s="27">
        <f t="shared" si="483"/>
        <v>0.66015814291429842</v>
      </c>
      <c r="V1317" s="27">
        <f t="shared" si="483"/>
        <v>0.66004302883480792</v>
      </c>
      <c r="W1317" s="27">
        <f t="shared" si="483"/>
        <v>0.65994333251476955</v>
      </c>
      <c r="X1317" s="27">
        <f t="shared" si="483"/>
        <v>0.6598331232465795</v>
      </c>
      <c r="Y1317" s="27">
        <f t="shared" si="483"/>
        <v>0.65970938088638198</v>
      </c>
      <c r="Z1317" s="27">
        <f t="shared" si="483"/>
        <v>0.65958022711116759</v>
      </c>
      <c r="AA1317" s="27">
        <f t="shared" si="483"/>
        <v>0.65944237811394946</v>
      </c>
      <c r="AB1317" s="27">
        <f t="shared" si="483"/>
        <v>0.6593081698605231</v>
      </c>
      <c r="AC1317" s="27">
        <f t="shared" si="483"/>
        <v>0.65916618135661631</v>
      </c>
      <c r="AD1317" s="27">
        <f t="shared" si="483"/>
        <v>0.65902678805818449</v>
      </c>
      <c r="AE1317" s="27">
        <f t="shared" si="483"/>
        <v>0.65886559093377073</v>
      </c>
      <c r="AF1317" s="27">
        <f t="shared" si="483"/>
        <v>0.65869872877506552</v>
      </c>
      <c r="AG1317" s="27">
        <f t="shared" si="483"/>
        <v>0.65852727991652549</v>
      </c>
      <c r="AH1317" s="27">
        <f t="shared" si="483"/>
        <v>0.65833751540091701</v>
      </c>
      <c r="AI1317" s="27">
        <f t="shared" si="483"/>
        <v>0.65816098395690403</v>
      </c>
      <c r="AJ1317" s="27">
        <f t="shared" si="483"/>
        <v>0.65797638880913212</v>
      </c>
      <c r="AK1317" s="27">
        <f t="shared" si="483"/>
        <v>0.65778024658613199</v>
      </c>
      <c r="AL1317" s="27">
        <f t="shared" si="483"/>
        <v>0.6575996737161971</v>
      </c>
      <c r="AM1317" s="27">
        <f t="shared" si="483"/>
        <v>0.65742092862125623</v>
      </c>
      <c r="AN1317" s="27">
        <f t="shared" si="483"/>
        <v>0.65724351924445956</v>
      </c>
      <c r="AO1317" s="27">
        <f t="shared" si="483"/>
        <v>0.65705997240052727</v>
      </c>
      <c r="AP1317" s="27">
        <f t="shared" si="483"/>
        <v>0.65688763640687031</v>
      </c>
      <c r="AQ1317" s="27">
        <f t="shared" si="483"/>
        <v>0.65671358006629965</v>
      </c>
      <c r="AR1317" s="27">
        <f t="shared" si="483"/>
        <v>0.65653731541106508</v>
      </c>
      <c r="AS1317" s="27">
        <f t="shared" si="483"/>
        <v>0.65635837085441318</v>
      </c>
      <c r="AT1317" s="27">
        <f t="shared" si="483"/>
        <v>0.65618176804877137</v>
      </c>
      <c r="AU1317" s="27">
        <f t="shared" si="483"/>
        <v>0.65614399445608407</v>
      </c>
      <c r="AV1317" s="27">
        <f t="shared" si="483"/>
        <v>0.65612746151081058</v>
      </c>
      <c r="AW1317" s="27">
        <f t="shared" si="483"/>
        <v>0.65610489958991924</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8.716369095028766E-3</v>
      </c>
      <c r="U1318" s="27">
        <f t="shared" si="484"/>
        <v>8.7140874864687409E-3</v>
      </c>
      <c r="V1318" s="27">
        <f t="shared" si="484"/>
        <v>8.7125679806194633E-3</v>
      </c>
      <c r="W1318" s="27">
        <f t="shared" si="484"/>
        <v>8.71125198919496E-3</v>
      </c>
      <c r="X1318" s="27">
        <f t="shared" si="484"/>
        <v>8.7097972268548509E-3</v>
      </c>
      <c r="Y1318" s="27">
        <f t="shared" si="484"/>
        <v>8.7081638277002413E-3</v>
      </c>
      <c r="Z1318" s="27">
        <f t="shared" si="484"/>
        <v>8.7064589978674157E-3</v>
      </c>
      <c r="AA1318" s="27">
        <f t="shared" si="484"/>
        <v>8.7046393911041336E-3</v>
      </c>
      <c r="AB1318" s="27">
        <f t="shared" si="484"/>
        <v>8.7028678421589047E-3</v>
      </c>
      <c r="AC1318" s="27">
        <f t="shared" si="484"/>
        <v>8.7009935939073389E-3</v>
      </c>
      <c r="AD1318" s="27">
        <f t="shared" si="484"/>
        <v>8.6991536023680385E-3</v>
      </c>
      <c r="AE1318" s="27">
        <f t="shared" si="484"/>
        <v>8.697025800325775E-3</v>
      </c>
      <c r="AF1318" s="27">
        <f t="shared" si="484"/>
        <v>8.6948232198308644E-3</v>
      </c>
      <c r="AG1318" s="27">
        <f t="shared" si="484"/>
        <v>8.6925600948981347E-3</v>
      </c>
      <c r="AH1318" s="27">
        <f t="shared" si="484"/>
        <v>8.6900552032921075E-3</v>
      </c>
      <c r="AI1318" s="27">
        <f t="shared" si="484"/>
        <v>8.6877249882311349E-3</v>
      </c>
      <c r="AJ1318" s="27">
        <f t="shared" si="484"/>
        <v>8.6852883322805479E-3</v>
      </c>
      <c r="AK1318" s="27">
        <f t="shared" si="484"/>
        <v>8.6826992549369417E-3</v>
      </c>
      <c r="AL1318" s="27">
        <f t="shared" si="484"/>
        <v>8.6803156930538028E-3</v>
      </c>
      <c r="AM1318" s="27">
        <f t="shared" si="484"/>
        <v>8.6779562578005835E-3</v>
      </c>
      <c r="AN1318" s="27">
        <f t="shared" si="484"/>
        <v>8.6756144540268663E-3</v>
      </c>
      <c r="AO1318" s="27">
        <f t="shared" si="484"/>
        <v>8.6731916356869616E-3</v>
      </c>
      <c r="AP1318" s="27">
        <f t="shared" si="484"/>
        <v>8.6709168005706886E-3</v>
      </c>
      <c r="AQ1318" s="27">
        <f t="shared" si="484"/>
        <v>8.6686192568751572E-3</v>
      </c>
      <c r="AR1318" s="27">
        <f t="shared" si="484"/>
        <v>8.6662925634260583E-3</v>
      </c>
      <c r="AS1318" s="27">
        <f t="shared" si="484"/>
        <v>8.6639304952782579E-3</v>
      </c>
      <c r="AT1318" s="27">
        <f t="shared" si="484"/>
        <v>8.6615993382437827E-3</v>
      </c>
      <c r="AU1318" s="27">
        <f t="shared" si="484"/>
        <v>8.6611007268203102E-3</v>
      </c>
      <c r="AV1318" s="27">
        <f t="shared" si="484"/>
        <v>8.6608824919427018E-3</v>
      </c>
      <c r="AW1318" s="27">
        <f t="shared" si="484"/>
        <v>8.6605846745869321E-3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1.0697375599739958</v>
      </c>
      <c r="T1319" s="27">
        <f t="shared" si="485"/>
        <v>1.0902746861236994</v>
      </c>
      <c r="U1319" s="27">
        <f t="shared" si="485"/>
        <v>1.0993610376049749</v>
      </c>
      <c r="V1319" s="27">
        <f t="shared" si="485"/>
        <v>1.1055317488808671</v>
      </c>
      <c r="W1319" s="27">
        <f t="shared" si="485"/>
        <v>1.114042783533054</v>
      </c>
      <c r="X1319" s="27">
        <f t="shared" si="485"/>
        <v>1.1255019608985373</v>
      </c>
      <c r="Y1319" s="27">
        <f t="shared" si="485"/>
        <v>1.1383094321884937</v>
      </c>
      <c r="Z1319" s="27">
        <f t="shared" si="485"/>
        <v>1.1530954706169447</v>
      </c>
      <c r="AA1319" s="27">
        <f t="shared" si="485"/>
        <v>1.1673335790255206</v>
      </c>
      <c r="AB1319" s="27">
        <f t="shared" si="485"/>
        <v>1.1833804240663248</v>
      </c>
      <c r="AC1319" s="27">
        <f t="shared" si="485"/>
        <v>1.199093655931013</v>
      </c>
      <c r="AD1319" s="27">
        <f t="shared" si="485"/>
        <v>1.2154336714808203</v>
      </c>
      <c r="AE1319" s="27">
        <f t="shared" si="485"/>
        <v>1.2330657939167029</v>
      </c>
      <c r="AF1319" s="27">
        <f t="shared" si="485"/>
        <v>1.2517808839126041</v>
      </c>
      <c r="AG1319" s="27">
        <f t="shared" si="485"/>
        <v>1.2745400949615155</v>
      </c>
      <c r="AH1319" s="27">
        <f t="shared" si="485"/>
        <v>1.2946207977670678</v>
      </c>
      <c r="AI1319" s="27">
        <f t="shared" si="485"/>
        <v>1.3166200838524398</v>
      </c>
      <c r="AJ1319" s="27">
        <f t="shared" si="485"/>
        <v>1.3413254138497963</v>
      </c>
      <c r="AK1319" s="27">
        <f t="shared" si="485"/>
        <v>1.3627867701321592</v>
      </c>
      <c r="AL1319" s="27">
        <f t="shared" si="485"/>
        <v>1.3839933632562493</v>
      </c>
      <c r="AM1319" s="27">
        <f t="shared" si="485"/>
        <v>1.4050476650877615</v>
      </c>
      <c r="AN1319" s="27">
        <f t="shared" si="485"/>
        <v>1.430308011119523</v>
      </c>
      <c r="AO1319" s="27">
        <f t="shared" si="485"/>
        <v>1.4532752046805777</v>
      </c>
      <c r="AP1319" s="27">
        <f t="shared" si="485"/>
        <v>1.4768848910932086</v>
      </c>
      <c r="AQ1319" s="27">
        <f t="shared" si="485"/>
        <v>1.501267584025247</v>
      </c>
      <c r="AR1319" s="27">
        <f t="shared" si="485"/>
        <v>1.5265557034118331</v>
      </c>
      <c r="AS1319" s="27">
        <f t="shared" si="485"/>
        <v>1.5515803198931286</v>
      </c>
      <c r="AT1319" s="27">
        <f t="shared" si="485"/>
        <v>1.5434619285661819</v>
      </c>
      <c r="AU1319" s="27">
        <f t="shared" si="485"/>
        <v>1.5304743474299325</v>
      </c>
      <c r="AV1319" s="27">
        <f t="shared" si="485"/>
        <v>1.5191308401808876</v>
      </c>
      <c r="AW1319" s="27">
        <f t="shared" si="485"/>
        <v>1.5064636065992889</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3.9455372541989715</v>
      </c>
      <c r="T1320" s="27">
        <f t="shared" si="489"/>
        <v>3.983537794955585</v>
      </c>
      <c r="U1320" s="27">
        <f t="shared" si="489"/>
        <v>3.9954682915040767</v>
      </c>
      <c r="V1320" s="27">
        <f t="shared" si="489"/>
        <v>4.000971526521468</v>
      </c>
      <c r="W1320" s="27">
        <f t="shared" si="489"/>
        <v>4.0118965060674787</v>
      </c>
      <c r="X1320" s="27">
        <f t="shared" si="489"/>
        <v>4.0294776869881064</v>
      </c>
      <c r="Y1320" s="27">
        <f t="shared" si="489"/>
        <v>4.0479172602769937</v>
      </c>
      <c r="Z1320" s="27">
        <f t="shared" si="489"/>
        <v>4.070633923298562</v>
      </c>
      <c r="AA1320" s="27">
        <f t="shared" si="489"/>
        <v>4.092015931071999</v>
      </c>
      <c r="AB1320" s="27">
        <f t="shared" si="489"/>
        <v>4.1171819635966012</v>
      </c>
      <c r="AC1320" s="27">
        <f t="shared" si="489"/>
        <v>4.1414260555186848</v>
      </c>
      <c r="AD1320" s="27">
        <f t="shared" si="489"/>
        <v>4.1558135793554394</v>
      </c>
      <c r="AE1320" s="27">
        <f t="shared" si="489"/>
        <v>4.1721625024416404</v>
      </c>
      <c r="AF1320" s="27">
        <f t="shared" si="489"/>
        <v>4.1899219136601493</v>
      </c>
      <c r="AG1320" s="27">
        <f t="shared" si="489"/>
        <v>4.2151073249647553</v>
      </c>
      <c r="AH1320" s="27">
        <f t="shared" si="489"/>
        <v>4.233679750406238</v>
      </c>
      <c r="AI1320" s="27">
        <f t="shared" si="489"/>
        <v>4.2534822878476417</v>
      </c>
      <c r="AJ1320" s="27">
        <f t="shared" si="489"/>
        <v>4.2775100420578918</v>
      </c>
      <c r="AK1320" s="27">
        <f t="shared" si="489"/>
        <v>4.2938079252411132</v>
      </c>
      <c r="AL1320" s="27">
        <f t="shared" si="489"/>
        <v>4.3084000425693434</v>
      </c>
      <c r="AM1320" s="27">
        <f t="shared" si="489"/>
        <v>4.3214723129941151</v>
      </c>
      <c r="AN1320" s="27">
        <f t="shared" si="489"/>
        <v>4.3463830537923682</v>
      </c>
      <c r="AO1320" s="27">
        <f t="shared" si="489"/>
        <v>4.3659310764605577</v>
      </c>
      <c r="AP1320" s="27">
        <f t="shared" si="489"/>
        <v>4.385705734096546</v>
      </c>
      <c r="AQ1320" s="27">
        <f t="shared" si="489"/>
        <v>4.4058914606443951</v>
      </c>
      <c r="AR1320" s="27">
        <f t="shared" si="489"/>
        <v>4.4266651722673496</v>
      </c>
      <c r="AS1320" s="27">
        <f t="shared" si="489"/>
        <v>4.4443598547580718</v>
      </c>
      <c r="AT1320" s="27">
        <f t="shared" si="489"/>
        <v>4.4018303416026736</v>
      </c>
      <c r="AU1320" s="27">
        <f t="shared" si="489"/>
        <v>4.3509353276040725</v>
      </c>
      <c r="AV1320" s="27">
        <f t="shared" si="489"/>
        <v>4.3033191427343587</v>
      </c>
      <c r="AW1320" s="27">
        <f t="shared" si="489"/>
        <v>4.2537717619152566</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2.2781419225643352E-4</v>
      </c>
      <c r="U1321" s="27">
        <f t="shared" si="490"/>
        <v>2.2775455930543296E-4</v>
      </c>
      <c r="V1321" s="27">
        <f t="shared" si="490"/>
        <v>2.2771484494800868E-4</v>
      </c>
      <c r="W1321" s="27">
        <f t="shared" si="490"/>
        <v>2.2768044971759548E-4</v>
      </c>
      <c r="X1321" s="27">
        <f t="shared" si="490"/>
        <v>2.2764242752006987E-4</v>
      </c>
      <c r="Y1321" s="27">
        <f t="shared" si="490"/>
        <v>2.2759973640580172E-4</v>
      </c>
      <c r="Z1321" s="27">
        <f t="shared" si="490"/>
        <v>2.2755517835335276E-4</v>
      </c>
      <c r="AA1321" s="27">
        <f t="shared" si="490"/>
        <v>2.2750762044931251E-4</v>
      </c>
      <c r="AB1321" s="27">
        <f t="shared" si="490"/>
        <v>2.274613186018804E-4</v>
      </c>
      <c r="AC1321" s="27">
        <f t="shared" si="490"/>
        <v>2.274123325680326E-4</v>
      </c>
      <c r="AD1321" s="27">
        <f t="shared" si="490"/>
        <v>2.2736424188007362E-4</v>
      </c>
      <c r="AE1321" s="27">
        <f t="shared" si="490"/>
        <v>2.273086288721509E-4</v>
      </c>
      <c r="AF1321" s="27">
        <f t="shared" si="490"/>
        <v>2.2725106142739755E-4</v>
      </c>
      <c r="AG1321" s="27">
        <f t="shared" si="490"/>
        <v>2.2719191157120124E-4</v>
      </c>
      <c r="AH1321" s="27">
        <f t="shared" si="490"/>
        <v>2.2712644281331636E-4</v>
      </c>
      <c r="AI1321" s="27">
        <f t="shared" si="490"/>
        <v>2.2706553946513184E-4</v>
      </c>
      <c r="AJ1321" s="27">
        <f t="shared" si="490"/>
        <v>2.2700185413915055E-4</v>
      </c>
      <c r="AK1321" s="27">
        <f t="shared" si="490"/>
        <v>2.2693418507221548E-4</v>
      </c>
      <c r="AL1321" s="27">
        <f t="shared" si="490"/>
        <v>2.2687188743208798E-4</v>
      </c>
      <c r="AM1321" s="27">
        <f t="shared" si="490"/>
        <v>2.2681022037433337E-4</v>
      </c>
      <c r="AN1321" s="27">
        <f t="shared" si="490"/>
        <v>2.2674901413933848E-4</v>
      </c>
      <c r="AO1321" s="27">
        <f t="shared" si="490"/>
        <v>2.2668569047818186E-4</v>
      </c>
      <c r="AP1321" s="27">
        <f t="shared" si="490"/>
        <v>2.2662623456037019E-4</v>
      </c>
      <c r="AQ1321" s="27">
        <f t="shared" si="490"/>
        <v>2.2656618512287334E-4</v>
      </c>
      <c r="AR1321" s="27">
        <f t="shared" si="490"/>
        <v>2.2650537381681743E-4</v>
      </c>
      <c r="AS1321" s="27">
        <f t="shared" si="490"/>
        <v>2.264436379447725E-4</v>
      </c>
      <c r="AT1321" s="27">
        <f t="shared" si="490"/>
        <v>2.263827099768261E-4</v>
      </c>
      <c r="AU1321" s="27">
        <f t="shared" si="490"/>
        <v>2.2636967808734897E-4</v>
      </c>
      <c r="AV1321" s="27">
        <f t="shared" si="490"/>
        <v>2.2636397422122966E-4</v>
      </c>
      <c r="AW1321" s="27">
        <f t="shared" si="490"/>
        <v>2.2635619035852204E-4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1.5035736688924619E-6</v>
      </c>
      <c r="U1322" s="27">
        <f t="shared" si="491"/>
        <v>1.503180091415858E-6</v>
      </c>
      <c r="V1322" s="27">
        <f t="shared" si="491"/>
        <v>1.5029179766568576E-6</v>
      </c>
      <c r="W1322" s="27">
        <f t="shared" si="491"/>
        <v>1.5026909681361304E-6</v>
      </c>
      <c r="X1322" s="27">
        <f t="shared" si="491"/>
        <v>1.5024400216324613E-6</v>
      </c>
      <c r="Y1322" s="27">
        <f t="shared" si="491"/>
        <v>1.5021582602782918E-6</v>
      </c>
      <c r="Z1322" s="27">
        <f t="shared" si="491"/>
        <v>1.5018641771321288E-6</v>
      </c>
      <c r="AA1322" s="27">
        <f t="shared" si="491"/>
        <v>1.5015502949654626E-6</v>
      </c>
      <c r="AB1322" s="27">
        <f t="shared" si="491"/>
        <v>1.5012447027724111E-6</v>
      </c>
      <c r="AC1322" s="27">
        <f t="shared" si="491"/>
        <v>1.5009213949490153E-6</v>
      </c>
      <c r="AD1322" s="27">
        <f t="shared" si="491"/>
        <v>1.5006039964084863E-6</v>
      </c>
      <c r="AE1322" s="27">
        <f t="shared" si="491"/>
        <v>1.5002369505561962E-6</v>
      </c>
      <c r="AF1322" s="27">
        <f t="shared" si="491"/>
        <v>1.4998570054208242E-6</v>
      </c>
      <c r="AG1322" s="27">
        <f t="shared" si="491"/>
        <v>1.4994666163699281E-6</v>
      </c>
      <c r="AH1322" s="27">
        <f t="shared" si="491"/>
        <v>1.4990345225678884E-6</v>
      </c>
      <c r="AI1322" s="27">
        <f t="shared" si="491"/>
        <v>1.4986325604698704E-6</v>
      </c>
      <c r="AJ1322" s="27">
        <f t="shared" si="491"/>
        <v>1.4982122373183941E-6</v>
      </c>
      <c r="AK1322" s="27">
        <f t="shared" si="491"/>
        <v>1.4977656214766223E-6</v>
      </c>
      <c r="AL1322" s="27">
        <f t="shared" si="491"/>
        <v>1.4973544570517807E-6</v>
      </c>
      <c r="AM1322" s="27">
        <f t="shared" si="491"/>
        <v>1.4969474544706005E-6</v>
      </c>
      <c r="AN1322" s="27">
        <f t="shared" si="491"/>
        <v>1.4965434933196341E-6</v>
      </c>
      <c r="AO1322" s="27">
        <f t="shared" si="491"/>
        <v>1.4961255571560006E-6</v>
      </c>
      <c r="AP1322" s="27">
        <f t="shared" si="491"/>
        <v>1.4957331480984435E-6</v>
      </c>
      <c r="AQ1322" s="27">
        <f t="shared" si="491"/>
        <v>1.4953368218109643E-6</v>
      </c>
      <c r="AR1322" s="27">
        <f t="shared" si="491"/>
        <v>1.4949354671909952E-6</v>
      </c>
      <c r="AS1322" s="27">
        <f t="shared" si="491"/>
        <v>1.4945280104354992E-6</v>
      </c>
      <c r="AT1322" s="27">
        <f t="shared" si="491"/>
        <v>1.4941258858470524E-6</v>
      </c>
      <c r="AU1322" s="27">
        <f t="shared" si="491"/>
        <v>1.4940398753765033E-6</v>
      </c>
      <c r="AV1322" s="27">
        <f t="shared" si="491"/>
        <v>1.494002229860116E-6</v>
      </c>
      <c r="AW1322" s="27">
        <f t="shared" si="491"/>
        <v>1.4939508563662457E-6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0.18452972909551421</v>
      </c>
      <c r="T1323" s="27">
        <f t="shared" si="492"/>
        <v>0.18807238335633814</v>
      </c>
      <c r="U1323" s="27">
        <f t="shared" si="492"/>
        <v>0.18963977898685819</v>
      </c>
      <c r="V1323" s="27">
        <f t="shared" si="492"/>
        <v>0.19070422668194953</v>
      </c>
      <c r="W1323" s="27">
        <f t="shared" si="492"/>
        <v>0.19217238015945179</v>
      </c>
      <c r="X1323" s="27">
        <f t="shared" si="492"/>
        <v>0.19414908825499771</v>
      </c>
      <c r="Y1323" s="27">
        <f t="shared" si="492"/>
        <v>0.19635837705251516</v>
      </c>
      <c r="Z1323" s="27">
        <f t="shared" si="492"/>
        <v>0.19890896868142294</v>
      </c>
      <c r="AA1323" s="27">
        <f t="shared" si="492"/>
        <v>0.20136504238190225</v>
      </c>
      <c r="AB1323" s="27">
        <f t="shared" si="492"/>
        <v>0.20413312315144103</v>
      </c>
      <c r="AC1323" s="27">
        <f t="shared" si="492"/>
        <v>0.20684365564809976</v>
      </c>
      <c r="AD1323" s="27">
        <f t="shared" si="492"/>
        <v>0.20966230833044147</v>
      </c>
      <c r="AE1323" s="27">
        <f t="shared" si="492"/>
        <v>0.21270384945063117</v>
      </c>
      <c r="AF1323" s="27">
        <f t="shared" si="492"/>
        <v>0.21593220247492415</v>
      </c>
      <c r="AG1323" s="27">
        <f t="shared" si="492"/>
        <v>0.21985816638086139</v>
      </c>
      <c r="AH1323" s="27">
        <f t="shared" si="492"/>
        <v>0.22332208761481911</v>
      </c>
      <c r="AI1323" s="27">
        <f t="shared" si="492"/>
        <v>0.2271169644645458</v>
      </c>
      <c r="AJ1323" s="27">
        <f t="shared" si="492"/>
        <v>0.23137863388908983</v>
      </c>
      <c r="AK1323" s="27">
        <f t="shared" si="492"/>
        <v>0.23508071784779747</v>
      </c>
      <c r="AL1323" s="27">
        <f t="shared" si="492"/>
        <v>0.23873885516170298</v>
      </c>
      <c r="AM1323" s="27">
        <f t="shared" si="492"/>
        <v>0.24237072222763881</v>
      </c>
      <c r="AN1323" s="27">
        <f t="shared" si="492"/>
        <v>0.24672813191811771</v>
      </c>
      <c r="AO1323" s="27">
        <f t="shared" si="492"/>
        <v>0.25068997280739963</v>
      </c>
      <c r="AP1323" s="27">
        <f t="shared" si="492"/>
        <v>0.25476264371357848</v>
      </c>
      <c r="AQ1323" s="27">
        <f t="shared" si="492"/>
        <v>0.25896865824435505</v>
      </c>
      <c r="AR1323" s="27">
        <f t="shared" si="492"/>
        <v>0.26333085883854118</v>
      </c>
      <c r="AS1323" s="27">
        <f t="shared" si="492"/>
        <v>0.26764760518156461</v>
      </c>
      <c r="AT1323" s="27">
        <f t="shared" si="492"/>
        <v>0.26624718267766634</v>
      </c>
      <c r="AU1323" s="27">
        <f t="shared" si="492"/>
        <v>0.26400682493166328</v>
      </c>
      <c r="AV1323" s="27">
        <f t="shared" si="492"/>
        <v>0.26205006993120306</v>
      </c>
      <c r="AW1323" s="27">
        <f t="shared" si="492"/>
        <v>0.25986497213837728</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0.10256796891953314</v>
      </c>
      <c r="U1325" s="27">
        <f t="shared" si="500"/>
        <v>0.10301316391776208</v>
      </c>
      <c r="V1325" s="27">
        <f t="shared" si="500"/>
        <v>0.10330965491789675</v>
      </c>
      <c r="W1325" s="27">
        <f t="shared" si="500"/>
        <v>0.10356643551127631</v>
      </c>
      <c r="X1325" s="27">
        <f t="shared" si="500"/>
        <v>0.10385029354405896</v>
      </c>
      <c r="Y1325" s="27">
        <f t="shared" si="500"/>
        <v>0.10416900778211166</v>
      </c>
      <c r="Z1325" s="27">
        <f t="shared" si="500"/>
        <v>0.10450165981002997</v>
      </c>
      <c r="AA1325" s="27">
        <f t="shared" si="500"/>
        <v>0.10485670749171808</v>
      </c>
      <c r="AB1325" s="27">
        <f t="shared" si="500"/>
        <v>0.10520237797321619</v>
      </c>
      <c r="AC1325" s="27">
        <f t="shared" si="500"/>
        <v>0.105568087482576</v>
      </c>
      <c r="AD1325" s="27">
        <f t="shared" si="500"/>
        <v>0.10592711270909047</v>
      </c>
      <c r="AE1325" s="27">
        <f t="shared" si="500"/>
        <v>0.10634229647156151</v>
      </c>
      <c r="AF1325" s="27">
        <f t="shared" si="500"/>
        <v>0.10677207125270115</v>
      </c>
      <c r="AG1325" s="27">
        <f t="shared" si="500"/>
        <v>0.10721365966452229</v>
      </c>
      <c r="AH1325" s="27">
        <f t="shared" si="500"/>
        <v>0.10770242238817668</v>
      </c>
      <c r="AI1325" s="27">
        <f t="shared" si="500"/>
        <v>0.10815710164741503</v>
      </c>
      <c r="AJ1325" s="27">
        <f t="shared" si="500"/>
        <v>0.1086325500046017</v>
      </c>
      <c r="AK1325" s="27">
        <f t="shared" si="500"/>
        <v>0.10913773932743116</v>
      </c>
      <c r="AL1325" s="27">
        <f t="shared" si="500"/>
        <v>0.10960282779481145</v>
      </c>
      <c r="AM1325" s="27">
        <f t="shared" si="500"/>
        <v>0.11006320859447333</v>
      </c>
      <c r="AN1325" s="27">
        <f t="shared" si="500"/>
        <v>0.11052014908161854</v>
      </c>
      <c r="AO1325" s="27">
        <f t="shared" si="500"/>
        <v>0.11099289739850469</v>
      </c>
      <c r="AP1325" s="27">
        <f t="shared" si="500"/>
        <v>0.11143677074001665</v>
      </c>
      <c r="AQ1325" s="27">
        <f t="shared" si="500"/>
        <v>0.11188507505451871</v>
      </c>
      <c r="AR1325" s="27">
        <f t="shared" si="500"/>
        <v>0.11233906716521613</v>
      </c>
      <c r="AS1325" s="27">
        <f t="shared" si="500"/>
        <v>0.11279996170396522</v>
      </c>
      <c r="AT1325" s="27">
        <f t="shared" si="500"/>
        <v>0.11325482476418408</v>
      </c>
      <c r="AU1325" s="27">
        <f t="shared" si="500"/>
        <v>0.11335211547201153</v>
      </c>
      <c r="AV1325" s="27">
        <f t="shared" si="500"/>
        <v>0.11339469818214519</v>
      </c>
      <c r="AW1325" s="27">
        <f t="shared" si="500"/>
        <v>0.11345280928827317</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0.39896862767573887</v>
      </c>
      <c r="T1338" s="27">
        <f t="shared" si="513"/>
        <v>0.40321283456693657</v>
      </c>
      <c r="U1338" s="27">
        <f t="shared" si="513"/>
        <v>0.40595301384735027</v>
      </c>
      <c r="V1338" s="27">
        <f t="shared" si="513"/>
        <v>0.40835304471991996</v>
      </c>
      <c r="W1338" s="27">
        <f t="shared" si="513"/>
        <v>0.41114993702046576</v>
      </c>
      <c r="X1338" s="27">
        <f t="shared" si="513"/>
        <v>0.41443696662226326</v>
      </c>
      <c r="Y1338" s="27">
        <f t="shared" si="513"/>
        <v>0.41772018420906898</v>
      </c>
      <c r="Z1338" s="27">
        <f t="shared" si="513"/>
        <v>0.42136175152152827</v>
      </c>
      <c r="AA1338" s="27">
        <f t="shared" si="513"/>
        <v>0.42499428203574913</v>
      </c>
      <c r="AB1338" s="27">
        <f t="shared" si="513"/>
        <v>0.42896425556175999</v>
      </c>
      <c r="AC1338" s="27">
        <f t="shared" si="513"/>
        <v>0.43295570355388763</v>
      </c>
      <c r="AD1338" s="27">
        <f t="shared" si="513"/>
        <v>0.43752667451708871</v>
      </c>
      <c r="AE1338" s="27">
        <f t="shared" si="513"/>
        <v>0.44239883896783144</v>
      </c>
      <c r="AF1338" s="27">
        <f t="shared" si="513"/>
        <v>0.44754643431448016</v>
      </c>
      <c r="AG1338" s="27">
        <f t="shared" si="513"/>
        <v>0.45343947243110339</v>
      </c>
      <c r="AH1338" s="27">
        <f t="shared" si="513"/>
        <v>0.45903391659174836</v>
      </c>
      <c r="AI1338" s="27">
        <f t="shared" si="513"/>
        <v>0.46484826030601123</v>
      </c>
      <c r="AJ1338" s="27">
        <f t="shared" si="513"/>
        <v>0.47122457399912715</v>
      </c>
      <c r="AK1338" s="27">
        <f t="shared" si="513"/>
        <v>0.47720223400980599</v>
      </c>
      <c r="AL1338" s="27">
        <f t="shared" si="513"/>
        <v>0.48325996486403272</v>
      </c>
      <c r="AM1338" s="27">
        <f t="shared" si="513"/>
        <v>0.489414318161845</v>
      </c>
      <c r="AN1338" s="27">
        <f t="shared" si="513"/>
        <v>0.49576579726036363</v>
      </c>
      <c r="AO1338" s="27">
        <f t="shared" si="513"/>
        <v>0.50183295393779026</v>
      </c>
      <c r="AP1338" s="27">
        <f t="shared" si="513"/>
        <v>0.50811157044094912</v>
      </c>
      <c r="AQ1338" s="27">
        <f t="shared" si="513"/>
        <v>0.51462758756280891</v>
      </c>
      <c r="AR1338" s="27">
        <f t="shared" si="513"/>
        <v>0.52140819352163892</v>
      </c>
      <c r="AS1338" s="27">
        <f t="shared" si="513"/>
        <v>0.52805942521928262</v>
      </c>
      <c r="AT1338" s="27">
        <f t="shared" si="513"/>
        <v>0.52889195975917036</v>
      </c>
      <c r="AU1338" s="27">
        <f t="shared" si="513"/>
        <v>0.52884769524860809</v>
      </c>
      <c r="AV1338" s="27">
        <f t="shared" si="513"/>
        <v>0.52908821879236367</v>
      </c>
      <c r="AW1338" s="27">
        <f t="shared" si="513"/>
        <v>0.52907591218999572</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3.1476339708921289E-2</v>
      </c>
      <c r="T1339" s="27">
        <f t="shared" si="515"/>
        <v>3.1811183324772854E-2</v>
      </c>
      <c r="U1339" s="27">
        <f t="shared" si="515"/>
        <v>3.2027367776157216E-2</v>
      </c>
      <c r="V1339" s="27">
        <f t="shared" si="515"/>
        <v>3.2216716466296084E-2</v>
      </c>
      <c r="W1339" s="27">
        <f t="shared" si="515"/>
        <v>3.2437375250156143E-2</v>
      </c>
      <c r="X1339" s="27">
        <f t="shared" si="515"/>
        <v>3.2696703059919528E-2</v>
      </c>
      <c r="Y1339" s="27">
        <f t="shared" si="515"/>
        <v>3.2955730123532659E-2</v>
      </c>
      <c r="Z1339" s="27">
        <f t="shared" si="515"/>
        <v>3.3243028928121948E-2</v>
      </c>
      <c r="AA1339" s="27">
        <f t="shared" si="515"/>
        <v>3.3529614781086729E-2</v>
      </c>
      <c r="AB1339" s="27">
        <f t="shared" si="515"/>
        <v>3.3842822955042956E-2</v>
      </c>
      <c r="AC1339" s="27">
        <f t="shared" si="515"/>
        <v>3.4157725341385003E-2</v>
      </c>
      <c r="AD1339" s="27">
        <f t="shared" si="515"/>
        <v>3.4518348771040409E-2</v>
      </c>
      <c r="AE1339" s="27">
        <f t="shared" si="515"/>
        <v>3.490273464183611E-2</v>
      </c>
      <c r="AF1339" s="27">
        <f t="shared" si="515"/>
        <v>3.5308850432842286E-2</v>
      </c>
      <c r="AG1339" s="27">
        <f t="shared" si="515"/>
        <v>3.5773777389021939E-2</v>
      </c>
      <c r="AH1339" s="27">
        <f t="shared" si="515"/>
        <v>3.6215146992213315E-2</v>
      </c>
      <c r="AI1339" s="27">
        <f t="shared" si="515"/>
        <v>3.6673865410753521E-2</v>
      </c>
      <c r="AJ1339" s="27">
        <f t="shared" si="515"/>
        <v>3.7176920042052225E-2</v>
      </c>
      <c r="AK1339" s="27">
        <f t="shared" si="515"/>
        <v>3.7648523181017524E-2</v>
      </c>
      <c r="AL1339" s="27">
        <f t="shared" si="515"/>
        <v>3.8126443450948684E-2</v>
      </c>
      <c r="AM1339" s="27">
        <f t="shared" si="515"/>
        <v>3.8611986678292631E-2</v>
      </c>
      <c r="AN1339" s="27">
        <f t="shared" si="515"/>
        <v>3.9113082002312866E-2</v>
      </c>
      <c r="AO1339" s="27">
        <f t="shared" si="515"/>
        <v>3.959174591570995E-2</v>
      </c>
      <c r="AP1339" s="27">
        <f t="shared" si="515"/>
        <v>4.0087092798262544E-2</v>
      </c>
      <c r="AQ1339" s="27">
        <f t="shared" si="515"/>
        <v>4.0601169229965088E-2</v>
      </c>
      <c r="AR1339" s="27">
        <f t="shared" si="515"/>
        <v>4.1136120205523839E-2</v>
      </c>
      <c r="AS1339" s="27">
        <f t="shared" si="515"/>
        <v>4.1660864292840723E-2</v>
      </c>
      <c r="AT1339" s="27">
        <f t="shared" si="515"/>
        <v>4.172654649985931E-2</v>
      </c>
      <c r="AU1339" s="27">
        <f t="shared" si="515"/>
        <v>4.172305428349226E-2</v>
      </c>
      <c r="AV1339" s="27">
        <f t="shared" si="515"/>
        <v>4.1742030213543065E-2</v>
      </c>
      <c r="AW1339" s="27">
        <f t="shared" si="515"/>
        <v>4.1741059293099902E-2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2.9177317657423814E-4</v>
      </c>
      <c r="T1340" s="27">
        <f t="shared" si="516"/>
        <v>2.9487704399834422E-4</v>
      </c>
      <c r="U1340" s="27">
        <f t="shared" si="516"/>
        <v>2.9688098806203385E-4</v>
      </c>
      <c r="V1340" s="27">
        <f t="shared" si="516"/>
        <v>2.986361752697234E-4</v>
      </c>
      <c r="W1340" s="27">
        <f t="shared" si="516"/>
        <v>3.0068159461966169E-4</v>
      </c>
      <c r="X1340" s="27">
        <f t="shared" si="516"/>
        <v>3.0308546049251785E-4</v>
      </c>
      <c r="Y1340" s="27">
        <f t="shared" si="516"/>
        <v>3.0548653856792316E-4</v>
      </c>
      <c r="Z1340" s="27">
        <f t="shared" si="516"/>
        <v>3.0814968446151136E-4</v>
      </c>
      <c r="AA1340" s="27">
        <f t="shared" si="516"/>
        <v>3.1080622157650086E-4</v>
      </c>
      <c r="AB1340" s="27">
        <f t="shared" si="516"/>
        <v>3.1370953704104728E-4</v>
      </c>
      <c r="AC1340" s="27">
        <f t="shared" si="516"/>
        <v>3.1662855718200052E-4</v>
      </c>
      <c r="AD1340" s="27">
        <f t="shared" si="516"/>
        <v>3.1997139324841355E-4</v>
      </c>
      <c r="AE1340" s="27">
        <f t="shared" si="516"/>
        <v>3.2353449771321038E-4</v>
      </c>
      <c r="AF1340" s="27">
        <f t="shared" si="516"/>
        <v>3.2729902991405092E-4</v>
      </c>
      <c r="AG1340" s="27">
        <f t="shared" si="516"/>
        <v>3.3160871827470491E-4</v>
      </c>
      <c r="AH1340" s="27">
        <f t="shared" si="516"/>
        <v>3.3570003932274789E-4</v>
      </c>
      <c r="AI1340" s="27">
        <f t="shared" si="516"/>
        <v>3.3995217700356759E-4</v>
      </c>
      <c r="AJ1340" s="27">
        <f t="shared" si="516"/>
        <v>3.4461529378022383E-4</v>
      </c>
      <c r="AK1340" s="27">
        <f t="shared" si="516"/>
        <v>3.489868677056155E-4</v>
      </c>
      <c r="AL1340" s="27">
        <f t="shared" si="516"/>
        <v>3.5341699892787787E-4</v>
      </c>
      <c r="AM1340" s="27">
        <f t="shared" si="516"/>
        <v>3.5791779193990967E-4</v>
      </c>
      <c r="AN1340" s="27">
        <f t="shared" si="516"/>
        <v>3.6256274671571685E-4</v>
      </c>
      <c r="AO1340" s="27">
        <f t="shared" si="516"/>
        <v>3.6699977121776653E-4</v>
      </c>
      <c r="AP1340" s="27">
        <f t="shared" si="516"/>
        <v>3.7159144022264621E-4</v>
      </c>
      <c r="AQ1340" s="27">
        <f t="shared" si="516"/>
        <v>3.7635672471464474E-4</v>
      </c>
      <c r="AR1340" s="27">
        <f t="shared" si="516"/>
        <v>3.8131550794337011E-4</v>
      </c>
      <c r="AS1340" s="27">
        <f t="shared" si="516"/>
        <v>3.8617967736906758E-4</v>
      </c>
      <c r="AT1340" s="27">
        <f t="shared" si="516"/>
        <v>3.8678852535976269E-4</v>
      </c>
      <c r="AU1340" s="27">
        <f t="shared" si="516"/>
        <v>3.8675615390005306E-4</v>
      </c>
      <c r="AV1340" s="27">
        <f t="shared" si="516"/>
        <v>3.8693205324033764E-4</v>
      </c>
      <c r="AW1340" s="27">
        <f t="shared" si="516"/>
        <v>3.8692305319317443E-4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2.5947889357318408E-3</v>
      </c>
      <c r="T1341" s="27">
        <f t="shared" si="517"/>
        <v>2.636766134517896E-3</v>
      </c>
      <c r="U1341" s="27">
        <f t="shared" si="517"/>
        <v>2.6458547789552076E-3</v>
      </c>
      <c r="V1341" s="27">
        <f t="shared" si="517"/>
        <v>2.6464325669035508E-3</v>
      </c>
      <c r="W1341" s="27">
        <f t="shared" si="517"/>
        <v>2.6531855546258389E-3</v>
      </c>
      <c r="X1341" s="27">
        <f t="shared" si="517"/>
        <v>2.6676533708227504E-3</v>
      </c>
      <c r="Y1341" s="27">
        <f t="shared" si="517"/>
        <v>2.6854194190138259E-3</v>
      </c>
      <c r="Z1341" s="27">
        <f t="shared" si="517"/>
        <v>2.7080123710816733E-3</v>
      </c>
      <c r="AA1341" s="27">
        <f t="shared" si="517"/>
        <v>2.7285252947882471E-3</v>
      </c>
      <c r="AB1341" s="27">
        <f t="shared" si="517"/>
        <v>2.7532847457771509E-3</v>
      </c>
      <c r="AC1341" s="27">
        <f t="shared" si="517"/>
        <v>2.7765044846133164E-3</v>
      </c>
      <c r="AD1341" s="27">
        <f t="shared" si="517"/>
        <v>2.788257041962193E-3</v>
      </c>
      <c r="AE1341" s="27">
        <f t="shared" si="517"/>
        <v>2.8019942420969817E-3</v>
      </c>
      <c r="AF1341" s="27">
        <f t="shared" si="517"/>
        <v>2.8170401032459316E-3</v>
      </c>
      <c r="AG1341" s="27">
        <f t="shared" si="517"/>
        <v>2.8407678003323899E-3</v>
      </c>
      <c r="AH1341" s="27">
        <f t="shared" si="517"/>
        <v>2.8559632185923963E-3</v>
      </c>
      <c r="AI1341" s="27">
        <f t="shared" si="517"/>
        <v>2.874289893395064E-3</v>
      </c>
      <c r="AJ1341" s="27">
        <f t="shared" si="517"/>
        <v>2.8973661283090966E-3</v>
      </c>
      <c r="AK1341" s="27">
        <f t="shared" si="517"/>
        <v>2.9105933247661926E-3</v>
      </c>
      <c r="AL1341" s="27">
        <f t="shared" si="517"/>
        <v>2.9213448963895149E-3</v>
      </c>
      <c r="AM1341" s="27">
        <f t="shared" si="517"/>
        <v>2.9298542609273734E-3</v>
      </c>
      <c r="AN1341" s="27">
        <f t="shared" si="517"/>
        <v>2.955134976631477E-3</v>
      </c>
      <c r="AO1341" s="27">
        <f t="shared" si="517"/>
        <v>2.9735618614162461E-3</v>
      </c>
      <c r="AP1341" s="27">
        <f t="shared" si="517"/>
        <v>2.9919313514994873E-3</v>
      </c>
      <c r="AQ1341" s="27">
        <f t="shared" si="517"/>
        <v>3.0104654859182665E-3</v>
      </c>
      <c r="AR1341" s="27">
        <f t="shared" si="517"/>
        <v>3.0293751603309806E-3</v>
      </c>
      <c r="AS1341" s="27">
        <f t="shared" si="517"/>
        <v>3.0461078480835853E-3</v>
      </c>
      <c r="AT1341" s="27">
        <f t="shared" si="517"/>
        <v>2.9899420877235123E-3</v>
      </c>
      <c r="AU1341" s="27">
        <f t="shared" si="517"/>
        <v>2.9235910727390879E-3</v>
      </c>
      <c r="AV1341" s="27">
        <f t="shared" si="517"/>
        <v>2.8610954998636107E-3</v>
      </c>
      <c r="AW1341" s="27">
        <f t="shared" si="517"/>
        <v>2.7961946525107118E-3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1.2916875916615547E-2</v>
      </c>
      <c r="T1342" s="27">
        <f t="shared" si="518"/>
        <v>1.3125838680630745E-2</v>
      </c>
      <c r="U1342" s="27">
        <f t="shared" si="518"/>
        <v>1.3171082010764595E-2</v>
      </c>
      <c r="V1342" s="27">
        <f t="shared" si="518"/>
        <v>1.3173958242866605E-2</v>
      </c>
      <c r="W1342" s="27">
        <f t="shared" si="518"/>
        <v>1.3207574658935762E-2</v>
      </c>
      <c r="X1342" s="27">
        <f t="shared" si="518"/>
        <v>1.3279595540490506E-2</v>
      </c>
      <c r="Y1342" s="27">
        <f t="shared" si="518"/>
        <v>1.3368035042005502E-2</v>
      </c>
      <c r="Z1342" s="27">
        <f t="shared" si="518"/>
        <v>1.348050290188872E-2</v>
      </c>
      <c r="AA1342" s="27">
        <f t="shared" si="518"/>
        <v>1.3582616367287043E-2</v>
      </c>
      <c r="AB1342" s="27">
        <f t="shared" si="518"/>
        <v>1.3705869072654775E-2</v>
      </c>
      <c r="AC1342" s="27">
        <f t="shared" si="518"/>
        <v>1.3821457081079199E-2</v>
      </c>
      <c r="AD1342" s="27">
        <f t="shared" si="518"/>
        <v>1.3879961386723432E-2</v>
      </c>
      <c r="AE1342" s="27">
        <f t="shared" si="518"/>
        <v>1.3948345256848396E-2</v>
      </c>
      <c r="AF1342" s="27">
        <f t="shared" si="518"/>
        <v>1.4023243649871182E-2</v>
      </c>
      <c r="AG1342" s="27">
        <f t="shared" si="518"/>
        <v>1.4141360277714121E-2</v>
      </c>
      <c r="AH1342" s="27">
        <f t="shared" si="518"/>
        <v>1.4217003166992214E-2</v>
      </c>
      <c r="AI1342" s="27">
        <f t="shared" si="518"/>
        <v>1.4308233471365112E-2</v>
      </c>
      <c r="AJ1342" s="27">
        <f t="shared" si="518"/>
        <v>1.4423107116347396E-2</v>
      </c>
      <c r="AK1342" s="27">
        <f t="shared" si="518"/>
        <v>1.4488952184903162E-2</v>
      </c>
      <c r="AL1342" s="27">
        <f t="shared" si="518"/>
        <v>1.454247357720395E-2</v>
      </c>
      <c r="AM1342" s="27">
        <f t="shared" si="518"/>
        <v>1.4584833248293643E-2</v>
      </c>
      <c r="AN1342" s="27">
        <f t="shared" si="518"/>
        <v>1.4710680812747295E-2</v>
      </c>
      <c r="AO1342" s="27">
        <f t="shared" si="518"/>
        <v>1.4802409963051962E-2</v>
      </c>
      <c r="AP1342" s="27">
        <f t="shared" si="518"/>
        <v>1.4893853402165367E-2</v>
      </c>
      <c r="AQ1342" s="27">
        <f t="shared" si="518"/>
        <v>1.498611644183403E-2</v>
      </c>
      <c r="AR1342" s="27">
        <f t="shared" si="518"/>
        <v>1.5080248921994206E-2</v>
      </c>
      <c r="AS1342" s="27">
        <f t="shared" si="518"/>
        <v>1.5163544348637805E-2</v>
      </c>
      <c r="AT1342" s="27">
        <f t="shared" si="518"/>
        <v>1.4883950834366558E-2</v>
      </c>
      <c r="AU1342" s="27">
        <f t="shared" si="518"/>
        <v>1.4553655057437175E-2</v>
      </c>
      <c r="AV1342" s="27">
        <f t="shared" si="518"/>
        <v>1.4242551695982972E-2</v>
      </c>
      <c r="AW1342" s="27">
        <f t="shared" si="518"/>
        <v>1.3919474862797633E-2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0.17577402187904004</v>
      </c>
      <c r="T1343" s="27">
        <f t="shared" si="519"/>
        <v>0.18292098544857205</v>
      </c>
      <c r="U1343" s="27">
        <f t="shared" si="519"/>
        <v>0.18791301799261978</v>
      </c>
      <c r="V1343" s="27">
        <f t="shared" si="519"/>
        <v>0.19236342714323804</v>
      </c>
      <c r="W1343" s="27">
        <f t="shared" si="519"/>
        <v>0.19732536523365554</v>
      </c>
      <c r="X1343" s="27">
        <f t="shared" si="519"/>
        <v>0.20295090162113297</v>
      </c>
      <c r="Y1343" s="27">
        <f t="shared" si="519"/>
        <v>0.20894002009184007</v>
      </c>
      <c r="Z1343" s="27">
        <f t="shared" si="519"/>
        <v>0.2154357810968531</v>
      </c>
      <c r="AA1343" s="27">
        <f t="shared" si="519"/>
        <v>0.22190652194273755</v>
      </c>
      <c r="AB1343" s="27">
        <f t="shared" si="519"/>
        <v>0.22887172097870023</v>
      </c>
      <c r="AC1343" s="27">
        <f t="shared" si="519"/>
        <v>0.2358677870093237</v>
      </c>
      <c r="AD1343" s="27">
        <f t="shared" si="519"/>
        <v>0.24472130690073535</v>
      </c>
      <c r="AE1343" s="27">
        <f t="shared" si="519"/>
        <v>0.25409824157351063</v>
      </c>
      <c r="AF1343" s="27">
        <f t="shared" si="519"/>
        <v>0.26397242587844733</v>
      </c>
      <c r="AG1343" s="27">
        <f t="shared" si="519"/>
        <v>0.27509131368415518</v>
      </c>
      <c r="AH1343" s="27">
        <f t="shared" si="519"/>
        <v>0.28583974269337731</v>
      </c>
      <c r="AI1343" s="27">
        <f t="shared" si="519"/>
        <v>0.2973660825855523</v>
      </c>
      <c r="AJ1343" s="27">
        <f t="shared" si="519"/>
        <v>0.3099030704805219</v>
      </c>
      <c r="AK1343" s="27">
        <f t="shared" si="519"/>
        <v>0.32191802391322394</v>
      </c>
      <c r="AL1343" s="27">
        <f t="shared" si="519"/>
        <v>0.33417692689260298</v>
      </c>
      <c r="AM1343" s="27">
        <f t="shared" si="519"/>
        <v>0.34671070284338162</v>
      </c>
      <c r="AN1343" s="27">
        <f t="shared" si="519"/>
        <v>0.35956928567707391</v>
      </c>
      <c r="AO1343" s="27">
        <f t="shared" si="519"/>
        <v>0.37205528109202568</v>
      </c>
      <c r="AP1343" s="27">
        <f t="shared" si="519"/>
        <v>0.38499396587221785</v>
      </c>
      <c r="AQ1343" s="27">
        <f t="shared" si="519"/>
        <v>0.39843705183115458</v>
      </c>
      <c r="AR1343" s="27">
        <f t="shared" si="519"/>
        <v>0.4124395332626174</v>
      </c>
      <c r="AS1343" s="27">
        <f t="shared" si="519"/>
        <v>0.42667435738489529</v>
      </c>
      <c r="AT1343" s="27">
        <f t="shared" si="519"/>
        <v>0.43094964438000583</v>
      </c>
      <c r="AU1343" s="27">
        <f t="shared" si="519"/>
        <v>0.43367756941425573</v>
      </c>
      <c r="AV1343" s="27">
        <f t="shared" si="519"/>
        <v>0.4368669055071977</v>
      </c>
      <c r="AW1343" s="27">
        <f t="shared" si="519"/>
        <v>0.4395784981344939</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1.1955913069255579E-4</v>
      </c>
      <c r="T1344" s="27">
        <f t="shared" si="520"/>
        <v>1.1973941840498302E-4</v>
      </c>
      <c r="U1344" s="27">
        <f t="shared" si="520"/>
        <v>1.1994057985495052E-4</v>
      </c>
      <c r="V1344" s="27">
        <f t="shared" si="520"/>
        <v>1.2016726564666305E-4</v>
      </c>
      <c r="W1344" s="27">
        <f t="shared" si="520"/>
        <v>1.2042198351979159E-4</v>
      </c>
      <c r="X1344" s="27">
        <f t="shared" si="520"/>
        <v>1.2070387777028845E-4</v>
      </c>
      <c r="Y1344" s="27">
        <f t="shared" si="520"/>
        <v>1.208775754261406E-4</v>
      </c>
      <c r="Z1344" s="27">
        <f t="shared" si="520"/>
        <v>1.2107397703438586E-4</v>
      </c>
      <c r="AA1344" s="27">
        <f t="shared" si="520"/>
        <v>1.2129003283511703E-4</v>
      </c>
      <c r="AB1344" s="27">
        <f t="shared" si="520"/>
        <v>1.2152672270419049E-4</v>
      </c>
      <c r="AC1344" s="27">
        <f t="shared" si="520"/>
        <v>1.2178147735269396E-4</v>
      </c>
      <c r="AD1344" s="27">
        <f t="shared" si="520"/>
        <v>1.2195058775686122E-4</v>
      </c>
      <c r="AE1344" s="27">
        <f t="shared" si="520"/>
        <v>1.2213687066039443E-4</v>
      </c>
      <c r="AF1344" s="27">
        <f t="shared" si="520"/>
        <v>1.2233952591185902E-4</v>
      </c>
      <c r="AG1344" s="27">
        <f t="shared" si="520"/>
        <v>1.2256053300791124E-4</v>
      </c>
      <c r="AH1344" s="27">
        <f t="shared" si="520"/>
        <v>1.227936117388551E-4</v>
      </c>
      <c r="AI1344" s="27">
        <f t="shared" si="520"/>
        <v>1.2294098870029306E-4</v>
      </c>
      <c r="AJ1344" s="27">
        <f t="shared" si="520"/>
        <v>1.2310341240560994E-4</v>
      </c>
      <c r="AK1344" s="27">
        <f t="shared" si="520"/>
        <v>1.2327515991291508E-4</v>
      </c>
      <c r="AL1344" s="27">
        <f t="shared" si="520"/>
        <v>1.2345844068229327E-4</v>
      </c>
      <c r="AM1344" s="27">
        <f t="shared" si="520"/>
        <v>1.2365295972209837E-4</v>
      </c>
      <c r="AN1344" s="27">
        <f t="shared" si="520"/>
        <v>1.2376567950710691E-4</v>
      </c>
      <c r="AO1344" s="27">
        <f t="shared" si="520"/>
        <v>1.2388627444196275E-4</v>
      </c>
      <c r="AP1344" s="27">
        <f t="shared" si="520"/>
        <v>1.2401713387366397E-4</v>
      </c>
      <c r="AQ1344" s="27">
        <f t="shared" si="520"/>
        <v>1.2415809337715871E-4</v>
      </c>
      <c r="AR1344" s="27">
        <f t="shared" si="520"/>
        <v>1.2430901585583343E-4</v>
      </c>
      <c r="AS1344" s="27">
        <f t="shared" si="520"/>
        <v>1.2437332095284817E-4</v>
      </c>
      <c r="AT1344" s="27">
        <f t="shared" si="520"/>
        <v>1.2441331476739832E-4</v>
      </c>
      <c r="AU1344" s="27">
        <f t="shared" si="520"/>
        <v>1.2445582230742055E-4</v>
      </c>
      <c r="AV1344" s="27">
        <f t="shared" si="520"/>
        <v>1.2450696998275417E-4</v>
      </c>
      <c r="AW1344" s="27">
        <f t="shared" si="520"/>
        <v>1.2456359303532368E-4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8.2047635058568158E-4</v>
      </c>
      <c r="T1345" s="27">
        <f t="shared" si="521"/>
        <v>8.2171357775094188E-4</v>
      </c>
      <c r="U1345" s="27">
        <f t="shared" si="521"/>
        <v>8.2309405125716314E-4</v>
      </c>
      <c r="V1345" s="27">
        <f t="shared" si="521"/>
        <v>8.2464968594634605E-4</v>
      </c>
      <c r="W1345" s="27">
        <f t="shared" si="521"/>
        <v>8.2639769122007844E-4</v>
      </c>
      <c r="X1345" s="27">
        <f t="shared" si="521"/>
        <v>8.2833219479633389E-4</v>
      </c>
      <c r="Y1345" s="27">
        <f t="shared" si="521"/>
        <v>8.2952419759823887E-4</v>
      </c>
      <c r="Z1345" s="27">
        <f t="shared" si="521"/>
        <v>8.3087200661833443E-4</v>
      </c>
      <c r="AA1345" s="27">
        <f t="shared" si="521"/>
        <v>8.3235469283292915E-4</v>
      </c>
      <c r="AB1345" s="27">
        <f t="shared" si="521"/>
        <v>8.3397898065497246E-4</v>
      </c>
      <c r="AC1345" s="27">
        <f t="shared" si="521"/>
        <v>8.3572723830027413E-4</v>
      </c>
      <c r="AD1345" s="27">
        <f t="shared" si="521"/>
        <v>8.3688776101780707E-4</v>
      </c>
      <c r="AE1345" s="27">
        <f t="shared" si="521"/>
        <v>8.3816613027310448E-4</v>
      </c>
      <c r="AF1345" s="27">
        <f t="shared" si="521"/>
        <v>8.3955685501479116E-4</v>
      </c>
      <c r="AG1345" s="27">
        <f t="shared" si="521"/>
        <v>8.4107351956874124E-4</v>
      </c>
      <c r="AH1345" s="27">
        <f t="shared" si="521"/>
        <v>8.4267302590051356E-4</v>
      </c>
      <c r="AI1345" s="27">
        <f t="shared" si="521"/>
        <v>8.4368440253716683E-4</v>
      </c>
      <c r="AJ1345" s="27">
        <f t="shared" si="521"/>
        <v>8.447990376822625E-4</v>
      </c>
      <c r="AK1345" s="27">
        <f t="shared" si="521"/>
        <v>8.459776575601394E-4</v>
      </c>
      <c r="AL1345" s="27">
        <f t="shared" si="521"/>
        <v>8.4723542462419247E-4</v>
      </c>
      <c r="AM1345" s="27">
        <f t="shared" si="521"/>
        <v>8.4857031448976993E-4</v>
      </c>
      <c r="AN1345" s="27">
        <f t="shared" si="521"/>
        <v>8.4934385572670316E-4</v>
      </c>
      <c r="AO1345" s="27">
        <f t="shared" si="521"/>
        <v>8.5017144029909443E-4</v>
      </c>
      <c r="AP1345" s="27">
        <f t="shared" si="521"/>
        <v>8.5106946513701341E-4</v>
      </c>
      <c r="AQ1345" s="27">
        <f t="shared" si="521"/>
        <v>8.5203680187104453E-4</v>
      </c>
      <c r="AR1345" s="27">
        <f t="shared" si="521"/>
        <v>8.5307250967359464E-4</v>
      </c>
      <c r="AS1345" s="27">
        <f t="shared" si="521"/>
        <v>8.535138043787089E-4</v>
      </c>
      <c r="AT1345" s="27">
        <f t="shared" si="521"/>
        <v>8.5378826253860052E-4</v>
      </c>
      <c r="AU1345" s="27">
        <f t="shared" si="521"/>
        <v>8.5407997117772981E-4</v>
      </c>
      <c r="AV1345" s="27">
        <f t="shared" si="521"/>
        <v>8.5443097287668502E-4</v>
      </c>
      <c r="AW1345" s="27">
        <f t="shared" si="521"/>
        <v>8.5481954943509696E-4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1.5080367323362539E-5</v>
      </c>
      <c r="T1346" s="27">
        <f t="shared" si="522"/>
        <v>1.512383881951099E-5</v>
      </c>
      <c r="U1346" s="27">
        <f t="shared" si="522"/>
        <v>1.5170049830034905E-5</v>
      </c>
      <c r="V1346" s="27">
        <f t="shared" si="522"/>
        <v>1.5219961493898718E-5</v>
      </c>
      <c r="W1346" s="27">
        <f t="shared" si="522"/>
        <v>1.5274108685499497E-5</v>
      </c>
      <c r="X1346" s="27">
        <f t="shared" si="522"/>
        <v>1.5332376079902749E-5</v>
      </c>
      <c r="Y1346" s="27">
        <f t="shared" si="522"/>
        <v>1.5369240046538892E-5</v>
      </c>
      <c r="Z1346" s="27">
        <f t="shared" si="522"/>
        <v>1.540957027053099E-5</v>
      </c>
      <c r="AA1346" s="27">
        <f t="shared" si="522"/>
        <v>1.5452823237132974E-5</v>
      </c>
      <c r="AB1346" s="27">
        <f t="shared" si="522"/>
        <v>1.5499211652880672E-5</v>
      </c>
      <c r="AC1346" s="27">
        <f t="shared" si="522"/>
        <v>1.554827808797385E-5</v>
      </c>
      <c r="AD1346" s="27">
        <f t="shared" si="522"/>
        <v>1.558067131302816E-5</v>
      </c>
      <c r="AE1346" s="27">
        <f t="shared" si="522"/>
        <v>1.561569776374796E-5</v>
      </c>
      <c r="AF1346" s="27">
        <f t="shared" si="522"/>
        <v>1.5653224182866895E-5</v>
      </c>
      <c r="AG1346" s="27">
        <f t="shared" si="522"/>
        <v>1.5693632298026881E-5</v>
      </c>
      <c r="AH1346" s="27">
        <f t="shared" si="522"/>
        <v>1.5735768081589553E-5</v>
      </c>
      <c r="AI1346" s="27">
        <f t="shared" si="522"/>
        <v>1.5761559878357255E-5</v>
      </c>
      <c r="AJ1346" s="27">
        <f t="shared" si="522"/>
        <v>1.5789724166363977E-5</v>
      </c>
      <c r="AK1346" s="27">
        <f t="shared" si="522"/>
        <v>1.5819212875110807E-5</v>
      </c>
      <c r="AL1346" s="27">
        <f t="shared" si="522"/>
        <v>1.5850443637928909E-5</v>
      </c>
      <c r="AM1346" s="27">
        <f t="shared" si="522"/>
        <v>1.5883370010953168E-5</v>
      </c>
      <c r="AN1346" s="27">
        <f t="shared" si="522"/>
        <v>1.5900944393878997E-5</v>
      </c>
      <c r="AO1346" s="27">
        <f t="shared" si="522"/>
        <v>1.5919671300837568E-5</v>
      </c>
      <c r="AP1346" s="27">
        <f t="shared" si="522"/>
        <v>1.5939994159428213E-5</v>
      </c>
      <c r="AQ1346" s="27">
        <f t="shared" si="522"/>
        <v>1.5961886914365574E-5</v>
      </c>
      <c r="AR1346" s="27">
        <f t="shared" si="522"/>
        <v>1.5985328024654182E-5</v>
      </c>
      <c r="AS1346" s="27">
        <f t="shared" si="522"/>
        <v>1.599276616268368E-5</v>
      </c>
      <c r="AT1346" s="27">
        <f t="shared" si="522"/>
        <v>1.5995595922711736E-5</v>
      </c>
      <c r="AU1346" s="27">
        <f t="shared" si="522"/>
        <v>1.5998708024840209E-5</v>
      </c>
      <c r="AV1346" s="27">
        <f t="shared" si="522"/>
        <v>1.6003217033671619E-5</v>
      </c>
      <c r="AW1346" s="27">
        <f t="shared" si="522"/>
        <v>1.6008552090086375E-5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1.5342948329366258E-3</v>
      </c>
      <c r="T1347" s="27">
        <f t="shared" si="523"/>
        <v>1.5387176755962515E-3</v>
      </c>
      <c r="U1347" s="27">
        <f t="shared" si="523"/>
        <v>1.543419239765831E-3</v>
      </c>
      <c r="V1347" s="27">
        <f t="shared" si="523"/>
        <v>1.5484973128874907E-3</v>
      </c>
      <c r="W1347" s="27">
        <f t="shared" si="523"/>
        <v>1.5540063137300891E-3</v>
      </c>
      <c r="X1347" s="27">
        <f t="shared" si="523"/>
        <v>1.559934508995141E-3</v>
      </c>
      <c r="Y1347" s="27">
        <f t="shared" si="523"/>
        <v>1.5636850936008458E-3</v>
      </c>
      <c r="Z1347" s="27">
        <f t="shared" si="523"/>
        <v>1.5677883394273834E-3</v>
      </c>
      <c r="AA1347" s="27">
        <f t="shared" si="523"/>
        <v>1.572188948626325E-3</v>
      </c>
      <c r="AB1347" s="27">
        <f t="shared" si="523"/>
        <v>1.5769085622182007E-3</v>
      </c>
      <c r="AC1347" s="27">
        <f t="shared" si="523"/>
        <v>1.5819006407412125E-3</v>
      </c>
      <c r="AD1347" s="27">
        <f t="shared" si="523"/>
        <v>1.5851963666845706E-3</v>
      </c>
      <c r="AE1347" s="27">
        <f t="shared" si="523"/>
        <v>1.5887600001958213E-3</v>
      </c>
      <c r="AF1347" s="27">
        <f t="shared" si="523"/>
        <v>1.5925779835193167E-3</v>
      </c>
      <c r="AG1347" s="27">
        <f t="shared" si="523"/>
        <v>1.5966891540875985E-3</v>
      </c>
      <c r="AH1347" s="27">
        <f t="shared" si="523"/>
        <v>1.6009760997312758E-3</v>
      </c>
      <c r="AI1347" s="27">
        <f t="shared" si="523"/>
        <v>1.603600188366805E-3</v>
      </c>
      <c r="AJ1347" s="27">
        <f t="shared" si="523"/>
        <v>1.6064656571339415E-3</v>
      </c>
      <c r="AK1347" s="27">
        <f t="shared" si="523"/>
        <v>1.6094658740709747E-3</v>
      </c>
      <c r="AL1347" s="27">
        <f t="shared" si="523"/>
        <v>1.6126433296987468E-3</v>
      </c>
      <c r="AM1347" s="27">
        <f t="shared" si="523"/>
        <v>1.6159932987621793E-3</v>
      </c>
      <c r="AN1347" s="27">
        <f t="shared" si="523"/>
        <v>1.6177813377626197E-3</v>
      </c>
      <c r="AO1347" s="27">
        <f t="shared" si="523"/>
        <v>1.6196866359537922E-3</v>
      </c>
      <c r="AP1347" s="27">
        <f t="shared" si="523"/>
        <v>1.6217543081966182E-3</v>
      </c>
      <c r="AQ1347" s="27">
        <f t="shared" si="523"/>
        <v>1.6239817035948131E-3</v>
      </c>
      <c r="AR1347" s="27">
        <f t="shared" si="523"/>
        <v>1.6263666305414125E-3</v>
      </c>
      <c r="AS1347" s="27">
        <f t="shared" si="523"/>
        <v>1.6271233957116905E-3</v>
      </c>
      <c r="AT1347" s="27">
        <f t="shared" si="523"/>
        <v>1.6274112989236218E-3</v>
      </c>
      <c r="AU1347" s="27">
        <f t="shared" si="523"/>
        <v>1.6277279279627492E-3</v>
      </c>
      <c r="AV1347" s="27">
        <f t="shared" si="523"/>
        <v>1.6281866799814078E-3</v>
      </c>
      <c r="AW1347" s="27">
        <f t="shared" si="523"/>
        <v>1.6287294750814919E-3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0.10883984090647958</v>
      </c>
      <c r="T1350" s="27">
        <f t="shared" si="526"/>
        <v>0.11021278640091006</v>
      </c>
      <c r="U1350" s="27">
        <f t="shared" si="526"/>
        <v>0.11019003746759447</v>
      </c>
      <c r="V1350" s="27">
        <f t="shared" si="526"/>
        <v>0.10982068135239569</v>
      </c>
      <c r="W1350" s="27">
        <f t="shared" si="526"/>
        <v>0.10973247946676314</v>
      </c>
      <c r="X1350" s="27">
        <f t="shared" si="526"/>
        <v>0.10998881008705554</v>
      </c>
      <c r="Y1350" s="27">
        <f t="shared" si="526"/>
        <v>0.11043717843552303</v>
      </c>
      <c r="Z1350" s="27">
        <f t="shared" si="526"/>
        <v>0.11110268832929743</v>
      </c>
      <c r="AA1350" s="27">
        <f t="shared" si="526"/>
        <v>0.1116907138844974</v>
      </c>
      <c r="AB1350" s="27">
        <f t="shared" si="526"/>
        <v>0.11246939572290833</v>
      </c>
      <c r="AC1350" s="27">
        <f t="shared" si="526"/>
        <v>0.1131925590844388</v>
      </c>
      <c r="AD1350" s="27">
        <f t="shared" si="526"/>
        <v>0.11446804355146808</v>
      </c>
      <c r="AE1350" s="27">
        <f t="shared" si="526"/>
        <v>0.11587934562323202</v>
      </c>
      <c r="AF1350" s="27">
        <f t="shared" si="526"/>
        <v>0.11740112621647256</v>
      </c>
      <c r="AG1350" s="27">
        <f t="shared" si="526"/>
        <v>0.11935920711959221</v>
      </c>
      <c r="AH1350" s="27">
        <f t="shared" si="526"/>
        <v>0.12100707006315316</v>
      </c>
      <c r="AI1350" s="27">
        <f t="shared" si="526"/>
        <v>0.12288115705795989</v>
      </c>
      <c r="AJ1350" s="27">
        <f t="shared" si="526"/>
        <v>0.12503561694076748</v>
      </c>
      <c r="AK1350" s="27">
        <f t="shared" si="526"/>
        <v>0.12681858330674659</v>
      </c>
      <c r="AL1350" s="27">
        <f t="shared" si="526"/>
        <v>0.12855813810198086</v>
      </c>
      <c r="AM1350" s="27">
        <f t="shared" si="526"/>
        <v>0.13026528925047434</v>
      </c>
      <c r="AN1350" s="27">
        <f t="shared" si="526"/>
        <v>0.13214933415794144</v>
      </c>
      <c r="AO1350" s="27">
        <f t="shared" si="526"/>
        <v>0.13375716008774724</v>
      </c>
      <c r="AP1350" s="27">
        <f t="shared" si="526"/>
        <v>0.13540435129220346</v>
      </c>
      <c r="AQ1350" s="27">
        <f t="shared" si="526"/>
        <v>0.13710301801724445</v>
      </c>
      <c r="AR1350" s="27">
        <f t="shared" si="526"/>
        <v>0.13886511768703536</v>
      </c>
      <c r="AS1350" s="27">
        <f t="shared" si="526"/>
        <v>0.14059069430953788</v>
      </c>
      <c r="AT1350" s="27">
        <f t="shared" si="526"/>
        <v>0.13885129251072426</v>
      </c>
      <c r="AU1350" s="27">
        <f t="shared" si="526"/>
        <v>0.13661986637810314</v>
      </c>
      <c r="AV1350" s="27">
        <f t="shared" si="526"/>
        <v>0.13457144671342283</v>
      </c>
      <c r="AW1350" s="27">
        <f t="shared" si="526"/>
        <v>0.1324010665065006</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1.0591822748179961E-2</v>
      </c>
      <c r="T1351" s="27">
        <f t="shared" si="527"/>
        <v>1.0725431867770783E-2</v>
      </c>
      <c r="U1351" s="27">
        <f t="shared" si="527"/>
        <v>1.0723218039935482E-2</v>
      </c>
      <c r="V1351" s="27">
        <f t="shared" si="527"/>
        <v>1.0687273899714777E-2</v>
      </c>
      <c r="W1351" s="27">
        <f t="shared" si="527"/>
        <v>1.0678690473545695E-2</v>
      </c>
      <c r="X1351" s="27">
        <f t="shared" si="527"/>
        <v>1.0703635461267616E-2</v>
      </c>
      <c r="Y1351" s="27">
        <f t="shared" si="527"/>
        <v>1.0747268730420798E-2</v>
      </c>
      <c r="Z1351" s="27">
        <f t="shared" si="527"/>
        <v>1.0812033275952202E-2</v>
      </c>
      <c r="AA1351" s="27">
        <f t="shared" si="527"/>
        <v>1.086925738065693E-2</v>
      </c>
      <c r="AB1351" s="27">
        <f t="shared" si="527"/>
        <v>1.0945035330541683E-2</v>
      </c>
      <c r="AC1351" s="27">
        <f t="shared" si="527"/>
        <v>1.1015410462290452E-2</v>
      </c>
      <c r="AD1351" s="27">
        <f t="shared" si="527"/>
        <v>1.1139535096067146E-2</v>
      </c>
      <c r="AE1351" s="27">
        <f t="shared" si="527"/>
        <v>1.1276876911929478E-2</v>
      </c>
      <c r="AF1351" s="27">
        <f t="shared" si="527"/>
        <v>1.1424970019848239E-2</v>
      </c>
      <c r="AG1351" s="27">
        <f t="shared" si="527"/>
        <v>1.1615521987580897E-2</v>
      </c>
      <c r="AH1351" s="27">
        <f t="shared" si="527"/>
        <v>1.1775884884716046E-2</v>
      </c>
      <c r="AI1351" s="27">
        <f t="shared" si="527"/>
        <v>1.1958262928439193E-2</v>
      </c>
      <c r="AJ1351" s="27">
        <f t="shared" si="527"/>
        <v>1.216792564943095E-2</v>
      </c>
      <c r="AK1351" s="27">
        <f t="shared" si="527"/>
        <v>1.2341436227516451E-2</v>
      </c>
      <c r="AL1351" s="27">
        <f t="shared" si="527"/>
        <v>1.2510722179226906E-2</v>
      </c>
      <c r="AM1351" s="27">
        <f t="shared" si="527"/>
        <v>1.2676854748133652E-2</v>
      </c>
      <c r="AN1351" s="27">
        <f t="shared" si="527"/>
        <v>1.2860201852863889E-2</v>
      </c>
      <c r="AO1351" s="27">
        <f t="shared" si="527"/>
        <v>1.3016668520920335E-2</v>
      </c>
      <c r="AP1351" s="27">
        <f t="shared" si="527"/>
        <v>1.3176966047310074E-2</v>
      </c>
      <c r="AQ1351" s="27">
        <f t="shared" si="527"/>
        <v>1.3342272948808812E-2</v>
      </c>
      <c r="AR1351" s="27">
        <f t="shared" si="527"/>
        <v>1.3513752870238394E-2</v>
      </c>
      <c r="AS1351" s="27">
        <f t="shared" si="527"/>
        <v>1.36816785266132E-2</v>
      </c>
      <c r="AT1351" s="27">
        <f t="shared" si="527"/>
        <v>1.351240746385292E-2</v>
      </c>
      <c r="AU1351" s="27">
        <f t="shared" si="527"/>
        <v>1.3295254720192742E-2</v>
      </c>
      <c r="AV1351" s="27">
        <f t="shared" si="527"/>
        <v>1.3095911374764456E-2</v>
      </c>
      <c r="AW1351" s="27">
        <f t="shared" si="527"/>
        <v>1.2884699356661354E-2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6.9564113942099659E-2</v>
      </c>
      <c r="T1352" s="27">
        <f t="shared" si="528"/>
        <v>7.1303473596630626E-2</v>
      </c>
      <c r="U1352" s="27">
        <f t="shared" si="528"/>
        <v>7.2583789160717727E-2</v>
      </c>
      <c r="V1352" s="27">
        <f t="shared" si="528"/>
        <v>7.374867077571734E-2</v>
      </c>
      <c r="W1352" s="27">
        <f t="shared" si="528"/>
        <v>7.5020394660854431E-2</v>
      </c>
      <c r="X1352" s="27">
        <f t="shared" si="528"/>
        <v>7.6430058135887685E-2</v>
      </c>
      <c r="Y1352" s="27">
        <f t="shared" si="528"/>
        <v>7.7864201871661695E-2</v>
      </c>
      <c r="Z1352" s="27">
        <f t="shared" si="528"/>
        <v>7.9400814477497819E-2</v>
      </c>
      <c r="AA1352" s="27">
        <f t="shared" si="528"/>
        <v>8.092860309290778E-2</v>
      </c>
      <c r="AB1352" s="27">
        <f t="shared" si="528"/>
        <v>8.2555412189054767E-2</v>
      </c>
      <c r="AC1352" s="27">
        <f t="shared" si="528"/>
        <v>8.418463639266309E-2</v>
      </c>
      <c r="AD1352" s="27">
        <f t="shared" si="528"/>
        <v>8.6019852212643397E-2</v>
      </c>
      <c r="AE1352" s="27">
        <f t="shared" si="528"/>
        <v>8.7948190022651931E-2</v>
      </c>
      <c r="AF1352" s="27">
        <f t="shared" si="528"/>
        <v>8.9962934840272554E-2</v>
      </c>
      <c r="AG1352" s="27">
        <f t="shared" si="528"/>
        <v>9.2214227484693906E-2</v>
      </c>
      <c r="AH1352" s="27">
        <f t="shared" si="528"/>
        <v>9.4372974133792517E-2</v>
      </c>
      <c r="AI1352" s="27">
        <f t="shared" si="528"/>
        <v>9.6631254734226776E-2</v>
      </c>
      <c r="AJ1352" s="27">
        <f t="shared" si="528"/>
        <v>9.9072469233512553E-2</v>
      </c>
      <c r="AK1352" s="27">
        <f t="shared" si="528"/>
        <v>0.10138965913168997</v>
      </c>
      <c r="AL1352" s="27">
        <f t="shared" si="528"/>
        <v>0.10373601228832177</v>
      </c>
      <c r="AM1352" s="27">
        <f t="shared" si="528"/>
        <v>0.10611720913704607</v>
      </c>
      <c r="AN1352" s="27">
        <f t="shared" si="528"/>
        <v>0.10859245394814224</v>
      </c>
      <c r="AO1352" s="27">
        <f t="shared" si="528"/>
        <v>0.11097952046707169</v>
      </c>
      <c r="AP1352" s="27">
        <f t="shared" si="528"/>
        <v>0.11343979425261792</v>
      </c>
      <c r="AQ1352" s="27">
        <f t="shared" si="528"/>
        <v>0.11598250231265604</v>
      </c>
      <c r="AR1352" s="27">
        <f t="shared" si="528"/>
        <v>0.1186173696713845</v>
      </c>
      <c r="AS1352" s="27">
        <f t="shared" si="528"/>
        <v>0.12124186054638519</v>
      </c>
      <c r="AT1352" s="27">
        <f t="shared" si="528"/>
        <v>0.12194206033094986</v>
      </c>
      <c r="AU1352" s="27">
        <f t="shared" si="528"/>
        <v>0.12234411782159951</v>
      </c>
      <c r="AV1352" s="27">
        <f t="shared" si="528"/>
        <v>0.12283320560075327</v>
      </c>
      <c r="AW1352" s="27">
        <f t="shared" si="528"/>
        <v>0.12323048198838889</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0.27426784333069254</v>
      </c>
      <c r="T1353" s="27">
        <f t="shared" si="529"/>
        <v>0.28499494140882226</v>
      </c>
      <c r="U1353" s="27">
        <f t="shared" si="529"/>
        <v>0.29029368115510285</v>
      </c>
      <c r="V1353" s="27">
        <f t="shared" si="529"/>
        <v>0.29417929469057202</v>
      </c>
      <c r="W1353" s="27">
        <f t="shared" si="529"/>
        <v>0.29916735565629926</v>
      </c>
      <c r="X1353" s="27">
        <f t="shared" si="529"/>
        <v>0.30557175945868731</v>
      </c>
      <c r="Y1353" s="27">
        <f t="shared" si="529"/>
        <v>0.31307761704716719</v>
      </c>
      <c r="Z1353" s="27">
        <f t="shared" si="529"/>
        <v>0.32156820910274642</v>
      </c>
      <c r="AA1353" s="27">
        <f t="shared" si="529"/>
        <v>0.32981838809963687</v>
      </c>
      <c r="AB1353" s="27">
        <f t="shared" si="529"/>
        <v>0.33898994588083597</v>
      </c>
      <c r="AC1353" s="27">
        <f t="shared" si="529"/>
        <v>0.34803476506260028</v>
      </c>
      <c r="AD1353" s="27">
        <f t="shared" si="529"/>
        <v>0.35987504245042701</v>
      </c>
      <c r="AE1353" s="27">
        <f t="shared" si="529"/>
        <v>0.37251862019624188</v>
      </c>
      <c r="AF1353" s="27">
        <f t="shared" si="529"/>
        <v>0.38588019823197633</v>
      </c>
      <c r="AG1353" s="27">
        <f t="shared" si="529"/>
        <v>0.40149943664182242</v>
      </c>
      <c r="AH1353" s="27">
        <f t="shared" si="529"/>
        <v>0.41595181406432952</v>
      </c>
      <c r="AI1353" s="27">
        <f t="shared" si="529"/>
        <v>0.43193947367441232</v>
      </c>
      <c r="AJ1353" s="27">
        <f t="shared" si="529"/>
        <v>0.44957933126101834</v>
      </c>
      <c r="AK1353" s="27">
        <f t="shared" si="529"/>
        <v>0.46574909559313815</v>
      </c>
      <c r="AL1353" s="27">
        <f t="shared" si="529"/>
        <v>0.48201237931647856</v>
      </c>
      <c r="AM1353" s="27">
        <f t="shared" si="529"/>
        <v>0.49842582534923752</v>
      </c>
      <c r="AN1353" s="27">
        <f t="shared" si="529"/>
        <v>0.51623375420840689</v>
      </c>
      <c r="AO1353" s="27">
        <f t="shared" si="529"/>
        <v>0.53297416761294991</v>
      </c>
      <c r="AP1353" s="27">
        <f t="shared" si="529"/>
        <v>0.55024558110835775</v>
      </c>
      <c r="AQ1353" s="27">
        <f t="shared" si="529"/>
        <v>0.56813023190840473</v>
      </c>
      <c r="AR1353" s="27">
        <f t="shared" si="529"/>
        <v>0.58671342785245539</v>
      </c>
      <c r="AS1353" s="27">
        <f t="shared" si="529"/>
        <v>0.60565807102611635</v>
      </c>
      <c r="AT1353" s="27">
        <f t="shared" si="529"/>
        <v>0.60601068410706016</v>
      </c>
      <c r="AU1353" s="27">
        <f t="shared" si="529"/>
        <v>0.60353850750133542</v>
      </c>
      <c r="AV1353" s="27">
        <f t="shared" si="529"/>
        <v>0.60192931533973371</v>
      </c>
      <c r="AW1353" s="27">
        <f t="shared" si="529"/>
        <v>0.59948505452316014</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8.9857799026067303E-2</v>
      </c>
      <c r="T1354" s="27">
        <f t="shared" si="530"/>
        <v>9.0813701479039763E-2</v>
      </c>
      <c r="U1354" s="27">
        <f t="shared" si="530"/>
        <v>9.1430858974628437E-2</v>
      </c>
      <c r="V1354" s="27">
        <f t="shared" si="530"/>
        <v>9.1971406468450437E-2</v>
      </c>
      <c r="W1354" s="27">
        <f t="shared" si="530"/>
        <v>9.2601337166771561E-2</v>
      </c>
      <c r="X1354" s="27">
        <f t="shared" si="530"/>
        <v>9.3341659149158374E-2</v>
      </c>
      <c r="Y1354" s="27">
        <f t="shared" si="530"/>
        <v>9.408112256961014E-2</v>
      </c>
      <c r="Z1354" s="27">
        <f t="shared" si="530"/>
        <v>9.490129538773158E-2</v>
      </c>
      <c r="AA1354" s="27">
        <f t="shared" si="530"/>
        <v>9.5719432890934486E-2</v>
      </c>
      <c r="AB1354" s="27">
        <f t="shared" si="530"/>
        <v>9.6613571072468443E-2</v>
      </c>
      <c r="AC1354" s="27">
        <f t="shared" si="530"/>
        <v>9.7512545845470172E-2</v>
      </c>
      <c r="AD1354" s="27">
        <f t="shared" si="530"/>
        <v>9.8542043810155105E-2</v>
      </c>
      <c r="AE1354" s="27">
        <f t="shared" si="530"/>
        <v>9.9639378145907981E-2</v>
      </c>
      <c r="AF1354" s="27">
        <f t="shared" si="530"/>
        <v>0.10079874646722524</v>
      </c>
      <c r="AG1354" s="27">
        <f t="shared" si="530"/>
        <v>0.10212600730430257</v>
      </c>
      <c r="AH1354" s="27">
        <f t="shared" si="530"/>
        <v>0.10338601725039376</v>
      </c>
      <c r="AI1354" s="27">
        <f t="shared" si="530"/>
        <v>0.10469555412297549</v>
      </c>
      <c r="AJ1354" s="27">
        <f t="shared" si="530"/>
        <v>0.10613166081061423</v>
      </c>
      <c r="AK1354" s="27">
        <f t="shared" si="530"/>
        <v>0.10747798063283918</v>
      </c>
      <c r="AL1354" s="27">
        <f t="shared" si="530"/>
        <v>0.10884233442883619</v>
      </c>
      <c r="AM1354" s="27">
        <f t="shared" si="530"/>
        <v>0.11022845003645158</v>
      </c>
      <c r="AN1354" s="27">
        <f t="shared" si="530"/>
        <v>0.11165896334692874</v>
      </c>
      <c r="AO1354" s="27">
        <f t="shared" si="530"/>
        <v>0.1130254400760789</v>
      </c>
      <c r="AP1354" s="27">
        <f t="shared" si="530"/>
        <v>0.11443954289210567</v>
      </c>
      <c r="AQ1354" s="27">
        <f t="shared" si="530"/>
        <v>0.11590711431594793</v>
      </c>
      <c r="AR1354" s="27">
        <f t="shared" si="530"/>
        <v>0.11743427782018892</v>
      </c>
      <c r="AS1354" s="27">
        <f t="shared" si="530"/>
        <v>0.11893230297731591</v>
      </c>
      <c r="AT1354" s="27">
        <f t="shared" si="530"/>
        <v>0.11911981075656988</v>
      </c>
      <c r="AU1354" s="27">
        <f t="shared" si="530"/>
        <v>0.11910984127220901</v>
      </c>
      <c r="AV1354" s="27">
        <f t="shared" si="530"/>
        <v>0.11916401324152333</v>
      </c>
      <c r="AW1354" s="27">
        <f t="shared" si="530"/>
        <v>0.11916124148423328</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2.7134775611139042E-2</v>
      </c>
      <c r="T1355" s="27">
        <f t="shared" si="531"/>
        <v>2.7423433900666257E-2</v>
      </c>
      <c r="U1355" s="27">
        <f t="shared" si="531"/>
        <v>2.7609799807032084E-2</v>
      </c>
      <c r="V1355" s="27">
        <f t="shared" si="531"/>
        <v>2.7773031436462141E-2</v>
      </c>
      <c r="W1355" s="27">
        <f t="shared" si="531"/>
        <v>2.796325452599668E-2</v>
      </c>
      <c r="X1355" s="27">
        <f t="shared" si="531"/>
        <v>2.8186812982689262E-2</v>
      </c>
      <c r="Y1355" s="27">
        <f t="shared" si="531"/>
        <v>2.8410112175459194E-2</v>
      </c>
      <c r="Z1355" s="27">
        <f t="shared" si="531"/>
        <v>2.8657783558725825E-2</v>
      </c>
      <c r="AA1355" s="27">
        <f t="shared" si="531"/>
        <v>2.890484032852304E-2</v>
      </c>
      <c r="AB1355" s="27">
        <f t="shared" si="531"/>
        <v>2.9174847375037036E-2</v>
      </c>
      <c r="AC1355" s="27">
        <f t="shared" si="531"/>
        <v>2.9446314949469834E-2</v>
      </c>
      <c r="AD1355" s="27">
        <f t="shared" si="531"/>
        <v>2.9757197216414146E-2</v>
      </c>
      <c r="AE1355" s="27">
        <f t="shared" si="531"/>
        <v>3.0088564346410447E-2</v>
      </c>
      <c r="AF1355" s="27">
        <f t="shared" si="531"/>
        <v>3.043866416624335E-2</v>
      </c>
      <c r="AG1355" s="27">
        <f t="shared" si="531"/>
        <v>3.0839463266398224E-2</v>
      </c>
      <c r="AH1355" s="27">
        <f t="shared" si="531"/>
        <v>3.1219954303632176E-2</v>
      </c>
      <c r="AI1355" s="27">
        <f t="shared" si="531"/>
        <v>3.1615401216166836E-2</v>
      </c>
      <c r="AJ1355" s="27">
        <f t="shared" si="531"/>
        <v>3.2049069001769154E-2</v>
      </c>
      <c r="AK1355" s="27">
        <f t="shared" si="531"/>
        <v>3.2455623431911669E-2</v>
      </c>
      <c r="AL1355" s="27">
        <f t="shared" si="531"/>
        <v>3.2867623664610934E-2</v>
      </c>
      <c r="AM1355" s="27">
        <f t="shared" si="531"/>
        <v>3.328619541232123E-2</v>
      </c>
      <c r="AN1355" s="27">
        <f t="shared" si="531"/>
        <v>3.3718174139924888E-2</v>
      </c>
      <c r="AO1355" s="27">
        <f t="shared" si="531"/>
        <v>3.413081544457755E-2</v>
      </c>
      <c r="AP1355" s="27">
        <f t="shared" si="531"/>
        <v>3.4557838619191851E-2</v>
      </c>
      <c r="AQ1355" s="27">
        <f t="shared" si="531"/>
        <v>3.5001007956866455E-2</v>
      </c>
      <c r="AR1355" s="27">
        <f t="shared" si="531"/>
        <v>3.5462172590968823E-2</v>
      </c>
      <c r="AS1355" s="27">
        <f t="shared" si="531"/>
        <v>3.5914538183483391E-2</v>
      </c>
      <c r="AT1355" s="27">
        <f t="shared" si="531"/>
        <v>3.5971160775740779E-2</v>
      </c>
      <c r="AU1355" s="27">
        <f t="shared" si="531"/>
        <v>3.5968150244389881E-2</v>
      </c>
      <c r="AV1355" s="27">
        <f t="shared" si="531"/>
        <v>3.5984508804778513E-2</v>
      </c>
      <c r="AW1355" s="27">
        <f t="shared" si="531"/>
        <v>3.5983671804396468E-2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1.4588658828711908E-3</v>
      </c>
      <c r="T1356" s="27">
        <f t="shared" si="532"/>
        <v>1.474385219991721E-3</v>
      </c>
      <c r="U1356" s="27">
        <f t="shared" si="532"/>
        <v>1.4844049403101693E-3</v>
      </c>
      <c r="V1356" s="27">
        <f t="shared" si="532"/>
        <v>1.4931808763486171E-3</v>
      </c>
      <c r="W1356" s="27">
        <f t="shared" si="532"/>
        <v>1.5034079730983085E-3</v>
      </c>
      <c r="X1356" s="27">
        <f t="shared" si="532"/>
        <v>1.5154273024625894E-3</v>
      </c>
      <c r="Y1356" s="27">
        <f t="shared" si="532"/>
        <v>1.527432692839616E-3</v>
      </c>
      <c r="Z1356" s="27">
        <f t="shared" si="532"/>
        <v>1.5407484223075565E-3</v>
      </c>
      <c r="AA1356" s="27">
        <f t="shared" si="532"/>
        <v>1.5540311078825044E-3</v>
      </c>
      <c r="AB1356" s="27">
        <f t="shared" si="532"/>
        <v>1.5685476852052363E-3</v>
      </c>
      <c r="AC1356" s="27">
        <f t="shared" si="532"/>
        <v>1.5831427859100025E-3</v>
      </c>
      <c r="AD1356" s="27">
        <f t="shared" si="532"/>
        <v>1.5998569662420677E-3</v>
      </c>
      <c r="AE1356" s="27">
        <f t="shared" si="532"/>
        <v>1.6176724885660523E-3</v>
      </c>
      <c r="AF1356" s="27">
        <f t="shared" si="532"/>
        <v>1.6364951495702546E-3</v>
      </c>
      <c r="AG1356" s="27">
        <f t="shared" si="532"/>
        <v>1.6580435913735245E-3</v>
      </c>
      <c r="AH1356" s="27">
        <f t="shared" si="532"/>
        <v>1.6785001966137395E-3</v>
      </c>
      <c r="AI1356" s="27">
        <f t="shared" si="532"/>
        <v>1.6997608850178379E-3</v>
      </c>
      <c r="AJ1356" s="27">
        <f t="shared" si="532"/>
        <v>1.7230764689011194E-3</v>
      </c>
      <c r="AK1356" s="27">
        <f t="shared" si="532"/>
        <v>1.7449343385280776E-3</v>
      </c>
      <c r="AL1356" s="27">
        <f t="shared" si="532"/>
        <v>1.7670849946393897E-3</v>
      </c>
      <c r="AM1356" s="27">
        <f t="shared" si="532"/>
        <v>1.7895889596995487E-3</v>
      </c>
      <c r="AN1356" s="27">
        <f t="shared" si="532"/>
        <v>1.8128137335785841E-3</v>
      </c>
      <c r="AO1356" s="27">
        <f t="shared" si="532"/>
        <v>1.8349988560888326E-3</v>
      </c>
      <c r="AP1356" s="27">
        <f t="shared" si="532"/>
        <v>1.857957201113231E-3</v>
      </c>
      <c r="AQ1356" s="27">
        <f t="shared" si="532"/>
        <v>1.8817836235732238E-3</v>
      </c>
      <c r="AR1356" s="27">
        <f t="shared" si="532"/>
        <v>1.9065775397168506E-3</v>
      </c>
      <c r="AS1356" s="27">
        <f t="shared" si="532"/>
        <v>1.9308983868453378E-3</v>
      </c>
      <c r="AT1356" s="27">
        <f t="shared" si="532"/>
        <v>1.9339426267988137E-3</v>
      </c>
      <c r="AU1356" s="27">
        <f t="shared" si="532"/>
        <v>1.9337807695002651E-3</v>
      </c>
      <c r="AV1356" s="27">
        <f t="shared" si="532"/>
        <v>1.9346602662016887E-3</v>
      </c>
      <c r="AW1356" s="27">
        <f t="shared" si="532"/>
        <v>1.9346152659658724E-3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2.4326146272486006E-2</v>
      </c>
      <c r="T1357" s="27">
        <f t="shared" si="533"/>
        <v>2.4719682511105276E-2</v>
      </c>
      <c r="U1357" s="27">
        <f t="shared" si="533"/>
        <v>2.4804888552705066E-2</v>
      </c>
      <c r="V1357" s="27">
        <f t="shared" si="533"/>
        <v>2.4810305314720789E-2</v>
      </c>
      <c r="W1357" s="27">
        <f t="shared" si="533"/>
        <v>2.4873614574617241E-2</v>
      </c>
      <c r="X1357" s="27">
        <f t="shared" si="533"/>
        <v>2.5009250351463286E-2</v>
      </c>
      <c r="Y1357" s="27">
        <f t="shared" si="533"/>
        <v>2.5175807053254621E-2</v>
      </c>
      <c r="Z1357" s="27">
        <f t="shared" si="533"/>
        <v>2.5387615978890679E-2</v>
      </c>
      <c r="AA1357" s="27">
        <f t="shared" si="533"/>
        <v>2.5579924638639819E-2</v>
      </c>
      <c r="AB1357" s="27">
        <f t="shared" si="533"/>
        <v>2.5812044491660791E-2</v>
      </c>
      <c r="AC1357" s="27">
        <f t="shared" si="533"/>
        <v>2.6029729543249839E-2</v>
      </c>
      <c r="AD1357" s="27">
        <f t="shared" si="533"/>
        <v>2.6139909768395555E-2</v>
      </c>
      <c r="AE1357" s="27">
        <f t="shared" si="533"/>
        <v>2.6268696019659202E-2</v>
      </c>
      <c r="AF1357" s="27">
        <f t="shared" si="533"/>
        <v>2.6409750967930613E-2</v>
      </c>
      <c r="AG1357" s="27">
        <f t="shared" si="533"/>
        <v>2.6632198128116152E-2</v>
      </c>
      <c r="AH1357" s="27">
        <f t="shared" si="533"/>
        <v>2.6774655174303719E-2</v>
      </c>
      <c r="AI1357" s="27">
        <f t="shared" si="533"/>
        <v>2.6946467750578729E-2</v>
      </c>
      <c r="AJ1357" s="27">
        <f t="shared" si="533"/>
        <v>2.7162807452897782E-2</v>
      </c>
      <c r="AK1357" s="27">
        <f t="shared" si="533"/>
        <v>2.728681241968306E-2</v>
      </c>
      <c r="AL1357" s="27">
        <f t="shared" si="533"/>
        <v>2.7387608403651693E-2</v>
      </c>
      <c r="AM1357" s="27">
        <f t="shared" si="533"/>
        <v>2.7467383696194121E-2</v>
      </c>
      <c r="AN1357" s="27">
        <f t="shared" si="533"/>
        <v>2.7704390405920095E-2</v>
      </c>
      <c r="AO1357" s="27">
        <f t="shared" si="533"/>
        <v>2.7877142450777315E-2</v>
      </c>
      <c r="AP1357" s="27">
        <f t="shared" si="533"/>
        <v>2.8049356420307696E-2</v>
      </c>
      <c r="AQ1357" s="27">
        <f t="shared" si="533"/>
        <v>2.8223113930483747E-2</v>
      </c>
      <c r="AR1357" s="27">
        <f t="shared" si="533"/>
        <v>2.8400392128102938E-2</v>
      </c>
      <c r="AS1357" s="27">
        <f t="shared" si="533"/>
        <v>2.8557261075783606E-2</v>
      </c>
      <c r="AT1357" s="27">
        <f t="shared" si="533"/>
        <v>2.8030707072407922E-2</v>
      </c>
      <c r="AU1357" s="27">
        <f t="shared" si="533"/>
        <v>2.7408666306928953E-2</v>
      </c>
      <c r="AV1357" s="27">
        <f t="shared" si="533"/>
        <v>2.6822770311221343E-2</v>
      </c>
      <c r="AW1357" s="27">
        <f t="shared" si="533"/>
        <v>2.6214324867287923E-2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3.2292189791538868E-2</v>
      </c>
      <c r="T1358" s="27">
        <f t="shared" si="534"/>
        <v>3.2814596701576867E-2</v>
      </c>
      <c r="U1358" s="27">
        <f t="shared" si="534"/>
        <v>3.2927705026911488E-2</v>
      </c>
      <c r="V1358" s="27">
        <f t="shared" si="534"/>
        <v>3.2934895607166517E-2</v>
      </c>
      <c r="W1358" s="27">
        <f t="shared" si="534"/>
        <v>3.301893664733941E-2</v>
      </c>
      <c r="X1358" s="27">
        <f t="shared" si="534"/>
        <v>3.3198988851226269E-2</v>
      </c>
      <c r="Y1358" s="27">
        <f t="shared" si="534"/>
        <v>3.3420087605013749E-2</v>
      </c>
      <c r="Z1358" s="27">
        <f t="shared" si="534"/>
        <v>3.3701257254721798E-2</v>
      </c>
      <c r="AA1358" s="27">
        <f t="shared" si="534"/>
        <v>3.3956540918217613E-2</v>
      </c>
      <c r="AB1358" s="27">
        <f t="shared" si="534"/>
        <v>3.4264672681636937E-2</v>
      </c>
      <c r="AC1358" s="27">
        <f t="shared" si="534"/>
        <v>3.4553642702697993E-2</v>
      </c>
      <c r="AD1358" s="27">
        <f t="shared" si="534"/>
        <v>3.4699903466808589E-2</v>
      </c>
      <c r="AE1358" s="27">
        <f t="shared" si="534"/>
        <v>3.4870863142120991E-2</v>
      </c>
      <c r="AF1358" s="27">
        <f t="shared" si="534"/>
        <v>3.5058109124677959E-2</v>
      </c>
      <c r="AG1358" s="27">
        <f t="shared" si="534"/>
        <v>3.5353400694285303E-2</v>
      </c>
      <c r="AH1358" s="27">
        <f t="shared" si="534"/>
        <v>3.5542507917480544E-2</v>
      </c>
      <c r="AI1358" s="27">
        <f t="shared" si="534"/>
        <v>3.5770583678412772E-2</v>
      </c>
      <c r="AJ1358" s="27">
        <f t="shared" si="534"/>
        <v>3.6057767790868493E-2</v>
      </c>
      <c r="AK1358" s="27">
        <f t="shared" si="534"/>
        <v>3.6222380462257911E-2</v>
      </c>
      <c r="AL1358" s="27">
        <f t="shared" si="534"/>
        <v>3.6356183943009879E-2</v>
      </c>
      <c r="AM1358" s="27">
        <f t="shared" si="534"/>
        <v>3.6462083120734116E-2</v>
      </c>
      <c r="AN1358" s="27">
        <f t="shared" si="534"/>
        <v>3.6776702031868239E-2</v>
      </c>
      <c r="AO1358" s="27">
        <f t="shared" si="534"/>
        <v>3.7006024907629914E-2</v>
      </c>
      <c r="AP1358" s="27">
        <f t="shared" si="534"/>
        <v>3.7234633505413423E-2</v>
      </c>
      <c r="AQ1358" s="27">
        <f t="shared" si="534"/>
        <v>3.7465291104585074E-2</v>
      </c>
      <c r="AR1358" s="27">
        <f t="shared" si="534"/>
        <v>3.7700622304985519E-2</v>
      </c>
      <c r="AS1358" s="27">
        <f t="shared" si="534"/>
        <v>3.7908860871594514E-2</v>
      </c>
      <c r="AT1358" s="27">
        <f t="shared" si="534"/>
        <v>3.7209877085916387E-2</v>
      </c>
      <c r="AU1358" s="27">
        <f t="shared" si="534"/>
        <v>3.638413764359294E-2</v>
      </c>
      <c r="AV1358" s="27">
        <f t="shared" si="534"/>
        <v>3.5606379239957436E-2</v>
      </c>
      <c r="AW1358" s="27">
        <f t="shared" si="534"/>
        <v>3.4798687156994086E-2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4.658322134603534E-2</v>
      </c>
      <c r="T1359" s="27">
        <f t="shared" si="535"/>
        <v>4.8477292963402488E-2</v>
      </c>
      <c r="U1359" s="27">
        <f t="shared" si="535"/>
        <v>4.9800269786029985E-2</v>
      </c>
      <c r="V1359" s="27">
        <f t="shared" si="535"/>
        <v>5.0979706840080755E-2</v>
      </c>
      <c r="W1359" s="27">
        <f t="shared" si="535"/>
        <v>5.2294708100792106E-2</v>
      </c>
      <c r="X1359" s="27">
        <f t="shared" si="535"/>
        <v>5.3785574634575874E-2</v>
      </c>
      <c r="Y1359" s="27">
        <f t="shared" si="535"/>
        <v>5.5372796844127228E-2</v>
      </c>
      <c r="Z1359" s="27">
        <f t="shared" si="535"/>
        <v>5.7094288276551178E-2</v>
      </c>
      <c r="AA1359" s="27">
        <f t="shared" si="535"/>
        <v>5.8809148924753772E-2</v>
      </c>
      <c r="AB1359" s="27">
        <f t="shared" si="535"/>
        <v>6.0655049729337523E-2</v>
      </c>
      <c r="AC1359" s="27">
        <f t="shared" si="535"/>
        <v>6.2509130832859652E-2</v>
      </c>
      <c r="AD1359" s="27">
        <f t="shared" si="535"/>
        <v>6.4855470026696657E-2</v>
      </c>
      <c r="AE1359" s="27">
        <f t="shared" si="535"/>
        <v>6.7340523385205991E-2</v>
      </c>
      <c r="AF1359" s="27">
        <f t="shared" si="535"/>
        <v>6.9957356681567343E-2</v>
      </c>
      <c r="AG1359" s="27">
        <f t="shared" si="535"/>
        <v>7.2904058396860913E-2</v>
      </c>
      <c r="AH1359" s="27">
        <f t="shared" si="535"/>
        <v>7.5752581985877379E-2</v>
      </c>
      <c r="AI1359" s="27">
        <f t="shared" si="535"/>
        <v>7.8807265702884891E-2</v>
      </c>
      <c r="AJ1359" s="27">
        <f t="shared" si="535"/>
        <v>8.2129788996604752E-2</v>
      </c>
      <c r="AK1359" s="27">
        <f t="shared" si="535"/>
        <v>8.5313963934599987E-2</v>
      </c>
      <c r="AL1359" s="27">
        <f t="shared" si="535"/>
        <v>8.8562789812527312E-2</v>
      </c>
      <c r="AM1359" s="27">
        <f t="shared" si="535"/>
        <v>9.1884461884288421E-2</v>
      </c>
      <c r="AN1359" s="27">
        <f t="shared" si="535"/>
        <v>9.5292213518659172E-2</v>
      </c>
      <c r="AO1359" s="27">
        <f t="shared" si="535"/>
        <v>9.8601222904247096E-2</v>
      </c>
      <c r="AP1359" s="27">
        <f t="shared" si="535"/>
        <v>0.10203020296966904</v>
      </c>
      <c r="AQ1359" s="27">
        <f t="shared" si="535"/>
        <v>0.10559285825913992</v>
      </c>
      <c r="AR1359" s="27">
        <f t="shared" si="535"/>
        <v>0.10930376323214244</v>
      </c>
      <c r="AS1359" s="27">
        <f t="shared" si="535"/>
        <v>0.11307624312320549</v>
      </c>
      <c r="AT1359" s="27">
        <f t="shared" si="535"/>
        <v>0.11420926971201571</v>
      </c>
      <c r="AU1359" s="27">
        <f t="shared" si="535"/>
        <v>0.11493221804264731</v>
      </c>
      <c r="AV1359" s="27">
        <f t="shared" si="535"/>
        <v>0.11577744845597114</v>
      </c>
      <c r="AW1359" s="27">
        <f t="shared" si="535"/>
        <v>0.11649606841020158</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4.4834674009708421E-3</v>
      </c>
      <c r="T1360" s="27">
        <f t="shared" si="536"/>
        <v>4.4902281901868625E-3</v>
      </c>
      <c r="U1360" s="27">
        <f t="shared" si="536"/>
        <v>4.4977717445606451E-3</v>
      </c>
      <c r="V1360" s="27">
        <f t="shared" si="536"/>
        <v>4.5062724617498653E-3</v>
      </c>
      <c r="W1360" s="27">
        <f t="shared" si="536"/>
        <v>4.5158243819921852E-3</v>
      </c>
      <c r="X1360" s="27">
        <f t="shared" si="536"/>
        <v>4.5263954163858172E-3</v>
      </c>
      <c r="Y1360" s="27">
        <f t="shared" si="536"/>
        <v>4.5329090784802717E-3</v>
      </c>
      <c r="Z1360" s="27">
        <f t="shared" si="536"/>
        <v>4.540274138789469E-3</v>
      </c>
      <c r="AA1360" s="27">
        <f t="shared" si="536"/>
        <v>4.5483762313168882E-3</v>
      </c>
      <c r="AB1360" s="27">
        <f t="shared" si="536"/>
        <v>4.5572521014071426E-3</v>
      </c>
      <c r="AC1360" s="27">
        <f t="shared" si="536"/>
        <v>4.5668054007260237E-3</v>
      </c>
      <c r="AD1360" s="27">
        <f t="shared" si="536"/>
        <v>4.5731470408822963E-3</v>
      </c>
      <c r="AE1360" s="27">
        <f t="shared" si="536"/>
        <v>4.5801326497647904E-3</v>
      </c>
      <c r="AF1360" s="27">
        <f t="shared" si="536"/>
        <v>4.5877322216947127E-3</v>
      </c>
      <c r="AG1360" s="27">
        <f t="shared" si="536"/>
        <v>4.5960199877966715E-3</v>
      </c>
      <c r="AH1360" s="27">
        <f t="shared" si="536"/>
        <v>4.6047604402070664E-3</v>
      </c>
      <c r="AI1360" s="27">
        <f t="shared" si="536"/>
        <v>4.6102870762609908E-3</v>
      </c>
      <c r="AJ1360" s="27">
        <f t="shared" si="536"/>
        <v>4.6163779652103722E-3</v>
      </c>
      <c r="AK1360" s="27">
        <f t="shared" si="536"/>
        <v>4.6228184967343159E-3</v>
      </c>
      <c r="AL1360" s="27">
        <f t="shared" si="536"/>
        <v>4.6296915255859983E-3</v>
      </c>
      <c r="AM1360" s="27">
        <f t="shared" si="536"/>
        <v>4.6369859895786895E-3</v>
      </c>
      <c r="AN1360" s="27">
        <f t="shared" si="536"/>
        <v>4.64121298151651E-3</v>
      </c>
      <c r="AO1360" s="27">
        <f t="shared" si="536"/>
        <v>4.6457352915736036E-3</v>
      </c>
      <c r="AP1360" s="27">
        <f t="shared" si="536"/>
        <v>4.6506425202623982E-3</v>
      </c>
      <c r="AQ1360" s="27">
        <f t="shared" si="536"/>
        <v>4.6559285016434509E-3</v>
      </c>
      <c r="AR1360" s="27">
        <f t="shared" si="536"/>
        <v>4.6615880945937533E-3</v>
      </c>
      <c r="AS1360" s="27">
        <f t="shared" si="536"/>
        <v>4.6639995357318064E-3</v>
      </c>
      <c r="AT1360" s="27">
        <f t="shared" si="536"/>
        <v>4.6654993037774373E-3</v>
      </c>
      <c r="AU1360" s="27">
        <f t="shared" si="536"/>
        <v>4.6670933365282694E-3</v>
      </c>
      <c r="AV1360" s="27">
        <f t="shared" si="536"/>
        <v>4.6690113743532817E-3</v>
      </c>
      <c r="AW1360" s="27">
        <f t="shared" si="536"/>
        <v>4.6711347388246382E-3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3.7294379572076434E-3</v>
      </c>
      <c r="T1361" s="27">
        <f t="shared" si="537"/>
        <v>3.735061717049736E-3</v>
      </c>
      <c r="U1361" s="27">
        <f t="shared" si="537"/>
        <v>3.7413365966234681E-3</v>
      </c>
      <c r="V1361" s="27">
        <f t="shared" si="537"/>
        <v>3.748407663392482E-3</v>
      </c>
      <c r="W1361" s="27">
        <f t="shared" si="537"/>
        <v>3.7563531419094473E-3</v>
      </c>
      <c r="X1361" s="27">
        <f t="shared" si="537"/>
        <v>3.7651463399833358E-3</v>
      </c>
      <c r="Y1361" s="27">
        <f t="shared" si="537"/>
        <v>3.7705645345374487E-3</v>
      </c>
      <c r="Z1361" s="27">
        <f t="shared" si="537"/>
        <v>3.7766909391742471E-3</v>
      </c>
      <c r="AA1361" s="27">
        <f t="shared" si="537"/>
        <v>3.7834304219678595E-3</v>
      </c>
      <c r="AB1361" s="27">
        <f t="shared" si="537"/>
        <v>3.7908135484316929E-3</v>
      </c>
      <c r="AC1361" s="27">
        <f t="shared" si="537"/>
        <v>3.7987601740921552E-3</v>
      </c>
      <c r="AD1361" s="27">
        <f t="shared" si="537"/>
        <v>3.8040352773536686E-3</v>
      </c>
      <c r="AE1361" s="27">
        <f t="shared" si="537"/>
        <v>3.8098460466959292E-3</v>
      </c>
      <c r="AF1361" s="27">
        <f t="shared" si="537"/>
        <v>3.816167522794504E-3</v>
      </c>
      <c r="AG1361" s="27">
        <f t="shared" si="537"/>
        <v>3.8230614525851868E-3</v>
      </c>
      <c r="AH1361" s="27">
        <f t="shared" si="537"/>
        <v>3.8303319359114249E-3</v>
      </c>
      <c r="AI1361" s="27">
        <f t="shared" si="537"/>
        <v>3.8349291024416679E-3</v>
      </c>
      <c r="AJ1361" s="27">
        <f t="shared" si="537"/>
        <v>3.839995625828466E-3</v>
      </c>
      <c r="AK1361" s="27">
        <f t="shared" si="537"/>
        <v>3.8453529889097247E-3</v>
      </c>
      <c r="AL1361" s="27">
        <f t="shared" si="537"/>
        <v>3.8510701119281484E-3</v>
      </c>
      <c r="AM1361" s="27">
        <f t="shared" si="537"/>
        <v>3.8571377931353183E-3</v>
      </c>
      <c r="AN1361" s="27">
        <f t="shared" si="537"/>
        <v>3.8606538896668327E-3</v>
      </c>
      <c r="AO1361" s="27">
        <f t="shared" si="537"/>
        <v>3.8644156377231559E-3</v>
      </c>
      <c r="AP1361" s="27">
        <f t="shared" si="537"/>
        <v>3.8684975688046061E-3</v>
      </c>
      <c r="AQ1361" s="27">
        <f t="shared" si="537"/>
        <v>3.8728945539592929E-3</v>
      </c>
      <c r="AR1361" s="27">
        <f t="shared" si="537"/>
        <v>3.8776023166981581E-3</v>
      </c>
      <c r="AS1361" s="27">
        <f t="shared" si="537"/>
        <v>3.8796082017214036E-3</v>
      </c>
      <c r="AT1361" s="27">
        <f t="shared" si="537"/>
        <v>3.8808557388118211E-3</v>
      </c>
      <c r="AU1361" s="27">
        <f t="shared" si="537"/>
        <v>3.8821816871714996E-3</v>
      </c>
      <c r="AV1361" s="27">
        <f t="shared" si="537"/>
        <v>3.8837771494394761E-3</v>
      </c>
      <c r="AW1361" s="27">
        <f t="shared" si="537"/>
        <v>3.8855434065231684E-3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5.6551377462609517E-4</v>
      </c>
      <c r="T1362" s="27">
        <f t="shared" si="538"/>
        <v>5.6714395573166209E-4</v>
      </c>
      <c r="U1362" s="27">
        <f t="shared" si="538"/>
        <v>5.6887686862630875E-4</v>
      </c>
      <c r="V1362" s="27">
        <f t="shared" si="538"/>
        <v>5.70748556021202E-4</v>
      </c>
      <c r="W1362" s="27">
        <f t="shared" si="538"/>
        <v>5.7277907570623104E-4</v>
      </c>
      <c r="X1362" s="27">
        <f t="shared" si="538"/>
        <v>5.7496410299635317E-4</v>
      </c>
      <c r="Y1362" s="27">
        <f t="shared" si="538"/>
        <v>5.7634650174520847E-4</v>
      </c>
      <c r="Z1362" s="27">
        <f t="shared" si="538"/>
        <v>5.778588851449119E-4</v>
      </c>
      <c r="AA1362" s="27">
        <f t="shared" si="538"/>
        <v>5.7948087139248633E-4</v>
      </c>
      <c r="AB1362" s="27">
        <f t="shared" si="538"/>
        <v>5.8122043698302531E-4</v>
      </c>
      <c r="AC1362" s="27">
        <f t="shared" si="538"/>
        <v>5.8306042829901945E-4</v>
      </c>
      <c r="AD1362" s="27">
        <f t="shared" si="538"/>
        <v>5.8427517423855597E-4</v>
      </c>
      <c r="AE1362" s="27">
        <f t="shared" si="538"/>
        <v>5.855886661405486E-4</v>
      </c>
      <c r="AF1362" s="27">
        <f t="shared" si="538"/>
        <v>5.8699590685750856E-4</v>
      </c>
      <c r="AG1362" s="27">
        <f t="shared" si="538"/>
        <v>5.8851121117600811E-4</v>
      </c>
      <c r="AH1362" s="27">
        <f t="shared" si="538"/>
        <v>5.9009130305960839E-4</v>
      </c>
      <c r="AI1362" s="27">
        <f t="shared" si="538"/>
        <v>5.9105849543839711E-4</v>
      </c>
      <c r="AJ1362" s="27">
        <f t="shared" si="538"/>
        <v>5.9211465623864896E-4</v>
      </c>
      <c r="AK1362" s="27">
        <f t="shared" si="538"/>
        <v>5.9322048281665535E-4</v>
      </c>
      <c r="AL1362" s="27">
        <f t="shared" si="538"/>
        <v>5.943916364223341E-4</v>
      </c>
      <c r="AM1362" s="27">
        <f t="shared" si="538"/>
        <v>5.9562637541074376E-4</v>
      </c>
      <c r="AN1362" s="27">
        <f t="shared" si="538"/>
        <v>5.9628541477046233E-4</v>
      </c>
      <c r="AO1362" s="27">
        <f t="shared" si="538"/>
        <v>5.9698767378140881E-4</v>
      </c>
      <c r="AP1362" s="27">
        <f t="shared" si="538"/>
        <v>5.9774978097855793E-4</v>
      </c>
      <c r="AQ1362" s="27">
        <f t="shared" si="538"/>
        <v>5.9857075928870904E-4</v>
      </c>
      <c r="AR1362" s="27">
        <f t="shared" si="538"/>
        <v>5.9944980092453194E-4</v>
      </c>
      <c r="AS1362" s="27">
        <f t="shared" si="538"/>
        <v>5.9972873110063782E-4</v>
      </c>
      <c r="AT1362" s="27">
        <f t="shared" si="538"/>
        <v>5.9983484710169005E-4</v>
      </c>
      <c r="AU1362" s="27">
        <f t="shared" si="538"/>
        <v>5.9995155093150771E-4</v>
      </c>
      <c r="AV1362" s="27">
        <f t="shared" si="538"/>
        <v>6.0012063876268575E-4</v>
      </c>
      <c r="AW1362" s="27">
        <f t="shared" si="538"/>
        <v>6.0032070337823901E-4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6.9740674224392082E-3</v>
      </c>
      <c r="T1363" s="27">
        <f t="shared" si="539"/>
        <v>6.9941712527102334E-3</v>
      </c>
      <c r="U1363" s="27">
        <f t="shared" si="539"/>
        <v>7.015541998935595E-3</v>
      </c>
      <c r="V1363" s="27">
        <f t="shared" si="539"/>
        <v>7.0386241494885945E-3</v>
      </c>
      <c r="W1363" s="27">
        <f t="shared" si="539"/>
        <v>7.0636650624094962E-3</v>
      </c>
      <c r="X1363" s="27">
        <f t="shared" si="539"/>
        <v>7.0906114045233672E-3</v>
      </c>
      <c r="Y1363" s="27">
        <f t="shared" si="539"/>
        <v>7.1076595163674806E-3</v>
      </c>
      <c r="Z1363" s="27">
        <f t="shared" si="539"/>
        <v>7.1263106337608332E-3</v>
      </c>
      <c r="AA1363" s="27">
        <f t="shared" si="539"/>
        <v>7.1463134028469317E-3</v>
      </c>
      <c r="AB1363" s="27">
        <f t="shared" si="539"/>
        <v>7.1677661919009109E-3</v>
      </c>
      <c r="AC1363" s="27">
        <f t="shared" si="539"/>
        <v>7.190457457914602E-3</v>
      </c>
      <c r="AD1363" s="27">
        <f t="shared" si="539"/>
        <v>7.2054380303844109E-3</v>
      </c>
      <c r="AE1363" s="27">
        <f t="shared" si="539"/>
        <v>7.2216363645264585E-3</v>
      </c>
      <c r="AF1363" s="27">
        <f t="shared" si="539"/>
        <v>7.2389908341787129E-3</v>
      </c>
      <c r="AG1363" s="27">
        <f t="shared" si="539"/>
        <v>7.2576779731254462E-3</v>
      </c>
      <c r="AH1363" s="27">
        <f t="shared" si="539"/>
        <v>7.2771640896876167E-3</v>
      </c>
      <c r="AI1363" s="27">
        <f t="shared" si="539"/>
        <v>7.2890917653036583E-3</v>
      </c>
      <c r="AJ1363" s="27">
        <f t="shared" si="539"/>
        <v>7.3021166233360963E-3</v>
      </c>
      <c r="AK1363" s="27">
        <f t="shared" si="539"/>
        <v>7.3157539730498832E-3</v>
      </c>
      <c r="AL1363" s="27">
        <f t="shared" si="539"/>
        <v>7.3301969531761211E-3</v>
      </c>
      <c r="AM1363" s="27">
        <f t="shared" si="539"/>
        <v>7.3454240852826322E-3</v>
      </c>
      <c r="AN1363" s="27">
        <f t="shared" si="539"/>
        <v>7.3535515352846359E-3</v>
      </c>
      <c r="AO1363" s="27">
        <f t="shared" si="539"/>
        <v>7.3622119816081485E-3</v>
      </c>
      <c r="AP1363" s="27">
        <f t="shared" si="539"/>
        <v>7.3716104918028092E-3</v>
      </c>
      <c r="AQ1363" s="27">
        <f t="shared" si="539"/>
        <v>7.381735016340059E-3</v>
      </c>
      <c r="AR1363" s="27">
        <f t="shared" si="539"/>
        <v>7.3925755933700573E-3</v>
      </c>
      <c r="AS1363" s="27">
        <f t="shared" si="539"/>
        <v>7.3960154350531382E-3</v>
      </c>
      <c r="AT1363" s="27">
        <f t="shared" si="539"/>
        <v>7.3973240860164633E-3</v>
      </c>
      <c r="AU1363" s="27">
        <f t="shared" si="539"/>
        <v>7.398763308921588E-3</v>
      </c>
      <c r="AV1363" s="27">
        <f t="shared" si="539"/>
        <v>7.4008485453700354E-3</v>
      </c>
      <c r="AW1363" s="27">
        <f t="shared" si="539"/>
        <v>7.4033157958249621E-3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2.2370479769761493E-2</v>
      </c>
      <c r="T1366" s="27">
        <f t="shared" si="542"/>
        <v>2.2652669169822569E-2</v>
      </c>
      <c r="U1366" s="27">
        <f t="shared" si="542"/>
        <v>2.2647993450451046E-2</v>
      </c>
      <c r="V1366" s="27">
        <f t="shared" si="542"/>
        <v>2.2572077559412651E-2</v>
      </c>
      <c r="W1366" s="27">
        <f t="shared" si="542"/>
        <v>2.2553948917531472E-2</v>
      </c>
      <c r="X1366" s="27">
        <f t="shared" si="542"/>
        <v>2.2606634027210647E-2</v>
      </c>
      <c r="Y1366" s="27">
        <f t="shared" si="542"/>
        <v>2.2698789757917861E-2</v>
      </c>
      <c r="Z1366" s="27">
        <f t="shared" si="542"/>
        <v>2.2835575841867104E-2</v>
      </c>
      <c r="AA1366" s="27">
        <f t="shared" si="542"/>
        <v>2.2956436123149643E-2</v>
      </c>
      <c r="AB1366" s="27">
        <f t="shared" si="542"/>
        <v>2.3116483089115167E-2</v>
      </c>
      <c r="AC1366" s="27">
        <f t="shared" si="542"/>
        <v>2.3265119022562102E-2</v>
      </c>
      <c r="AD1366" s="27">
        <f t="shared" si="542"/>
        <v>2.3527276695971787E-2</v>
      </c>
      <c r="AE1366" s="27">
        <f t="shared" si="542"/>
        <v>2.381734974442971E-2</v>
      </c>
      <c r="AF1366" s="27">
        <f t="shared" si="542"/>
        <v>2.4130130080119053E-2</v>
      </c>
      <c r="AG1366" s="27">
        <f t="shared" si="542"/>
        <v>2.4532585732993741E-2</v>
      </c>
      <c r="AH1366" s="27">
        <f t="shared" si="542"/>
        <v>2.487128050078511E-2</v>
      </c>
      <c r="AI1366" s="27">
        <f t="shared" si="542"/>
        <v>2.5256472401608641E-2</v>
      </c>
      <c r="AJ1366" s="27">
        <f t="shared" si="542"/>
        <v>2.5699290957954399E-2</v>
      </c>
      <c r="AK1366" s="27">
        <f t="shared" si="542"/>
        <v>2.6065754310786504E-2</v>
      </c>
      <c r="AL1366" s="27">
        <f t="shared" si="542"/>
        <v>2.6423295033292861E-2</v>
      </c>
      <c r="AM1366" s="27">
        <f t="shared" si="542"/>
        <v>2.6774175647535148E-2</v>
      </c>
      <c r="AN1366" s="27">
        <f t="shared" si="542"/>
        <v>2.7161414255537433E-2</v>
      </c>
      <c r="AO1366" s="27">
        <f t="shared" si="542"/>
        <v>2.7491879985149473E-2</v>
      </c>
      <c r="AP1366" s="27">
        <f t="shared" si="542"/>
        <v>2.7830436686531276E-2</v>
      </c>
      <c r="AQ1366" s="27">
        <f t="shared" si="542"/>
        <v>2.8179573448323746E-2</v>
      </c>
      <c r="AR1366" s="27">
        <f t="shared" si="542"/>
        <v>2.8541747948828865E-2</v>
      </c>
      <c r="AS1366" s="27">
        <f t="shared" si="542"/>
        <v>2.8896415656934342E-2</v>
      </c>
      <c r="AT1366" s="27">
        <f t="shared" si="542"/>
        <v>2.8538906380664066E-2</v>
      </c>
      <c r="AU1366" s="27">
        <f t="shared" si="542"/>
        <v>2.808026850742049E-2</v>
      </c>
      <c r="AV1366" s="27">
        <f t="shared" si="542"/>
        <v>2.7659245008239828E-2</v>
      </c>
      <c r="AW1366" s="27">
        <f t="shared" si="542"/>
        <v>2.7213154255926415E-2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3.3433783927335737E-3</v>
      </c>
      <c r="T1367" s="27">
        <f t="shared" si="543"/>
        <v>3.3855529885640102E-3</v>
      </c>
      <c r="U1367" s="27">
        <f t="shared" si="543"/>
        <v>3.384854179272563E-3</v>
      </c>
      <c r="V1367" s="27">
        <f t="shared" si="543"/>
        <v>3.373508175415017E-3</v>
      </c>
      <c r="W1367" s="27">
        <f t="shared" si="543"/>
        <v>3.3707987605889182E-3</v>
      </c>
      <c r="X1367" s="27">
        <f t="shared" si="543"/>
        <v>3.3786728097435653E-3</v>
      </c>
      <c r="Y1367" s="27">
        <f t="shared" si="543"/>
        <v>3.3924459376328273E-3</v>
      </c>
      <c r="Z1367" s="27">
        <f t="shared" si="543"/>
        <v>3.4128892916515784E-3</v>
      </c>
      <c r="AA1367" s="27">
        <f t="shared" si="543"/>
        <v>3.4309524560154447E-3</v>
      </c>
      <c r="AB1367" s="27">
        <f t="shared" si="543"/>
        <v>3.4548722634285601E-3</v>
      </c>
      <c r="AC1367" s="27">
        <f t="shared" si="543"/>
        <v>3.4770866358240062E-3</v>
      </c>
      <c r="AD1367" s="27">
        <f t="shared" si="543"/>
        <v>3.5162673914353377E-3</v>
      </c>
      <c r="AE1367" s="27">
        <f t="shared" si="543"/>
        <v>3.559620237351476E-3</v>
      </c>
      <c r="AF1367" s="27">
        <f t="shared" si="543"/>
        <v>3.6063667991945198E-3</v>
      </c>
      <c r="AG1367" s="27">
        <f t="shared" si="543"/>
        <v>3.666515778908112E-3</v>
      </c>
      <c r="AH1367" s="27">
        <f t="shared" si="543"/>
        <v>3.7171353802765302E-3</v>
      </c>
      <c r="AI1367" s="27">
        <f t="shared" si="543"/>
        <v>3.7747042072093407E-3</v>
      </c>
      <c r="AJ1367" s="27">
        <f t="shared" si="543"/>
        <v>3.8408856216638099E-3</v>
      </c>
      <c r="AK1367" s="27">
        <f t="shared" si="543"/>
        <v>3.8956553748473646E-3</v>
      </c>
      <c r="AL1367" s="27">
        <f t="shared" si="543"/>
        <v>3.94909159697819E-3</v>
      </c>
      <c r="AM1367" s="27">
        <f t="shared" si="543"/>
        <v>4.0015324331229962E-3</v>
      </c>
      <c r="AN1367" s="27">
        <f t="shared" si="543"/>
        <v>4.0594071505252174E-3</v>
      </c>
      <c r="AO1367" s="27">
        <f t="shared" si="543"/>
        <v>4.1087968816036395E-3</v>
      </c>
      <c r="AP1367" s="27">
        <f t="shared" si="543"/>
        <v>4.1593958482670692E-3</v>
      </c>
      <c r="AQ1367" s="27">
        <f t="shared" si="543"/>
        <v>4.2115760570734882E-3</v>
      </c>
      <c r="AR1367" s="27">
        <f t="shared" si="543"/>
        <v>4.2657048201510082E-3</v>
      </c>
      <c r="AS1367" s="27">
        <f t="shared" si="543"/>
        <v>4.3187116561279031E-3</v>
      </c>
      <c r="AT1367" s="27">
        <f t="shared" si="543"/>
        <v>4.2652801337919573E-3</v>
      </c>
      <c r="AU1367" s="27">
        <f t="shared" si="543"/>
        <v>4.1967344445052847E-3</v>
      </c>
      <c r="AV1367" s="27">
        <f t="shared" si="543"/>
        <v>4.1338104087009003E-3</v>
      </c>
      <c r="AW1367" s="27">
        <f t="shared" si="543"/>
        <v>4.0671399484410843E-3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1.8052970746219633E-2</v>
      </c>
      <c r="T1368" s="27">
        <f t="shared" si="544"/>
        <v>1.850436166002525E-2</v>
      </c>
      <c r="U1368" s="27">
        <f t="shared" si="544"/>
        <v>1.8836623484615331E-2</v>
      </c>
      <c r="V1368" s="27">
        <f t="shared" si="544"/>
        <v>1.9138928402002774E-2</v>
      </c>
      <c r="W1368" s="27">
        <f t="shared" si="544"/>
        <v>1.9468960552124857E-2</v>
      </c>
      <c r="X1368" s="27">
        <f t="shared" si="544"/>
        <v>1.9834790173673279E-2</v>
      </c>
      <c r="Y1368" s="27">
        <f t="shared" si="544"/>
        <v>2.0206972804064454E-2</v>
      </c>
      <c r="Z1368" s="27">
        <f t="shared" si="544"/>
        <v>2.0605747701772793E-2</v>
      </c>
      <c r="AA1368" s="27">
        <f t="shared" si="544"/>
        <v>2.1002232636567763E-2</v>
      </c>
      <c r="AB1368" s="27">
        <f t="shared" si="544"/>
        <v>2.1424414927955389E-2</v>
      </c>
      <c r="AC1368" s="27">
        <f t="shared" si="544"/>
        <v>2.1847223977334712E-2</v>
      </c>
      <c r="AD1368" s="27">
        <f t="shared" si="544"/>
        <v>2.2323491058644482E-2</v>
      </c>
      <c r="AE1368" s="27">
        <f t="shared" si="544"/>
        <v>2.282392474636296E-2</v>
      </c>
      <c r="AF1368" s="27">
        <f t="shared" si="544"/>
        <v>2.3346782397994606E-2</v>
      </c>
      <c r="AG1368" s="27">
        <f t="shared" si="544"/>
        <v>2.3931027893951708E-2</v>
      </c>
      <c r="AH1368" s="27">
        <f t="shared" si="544"/>
        <v>2.4491256263094945E-2</v>
      </c>
      <c r="AI1368" s="27">
        <f t="shared" si="544"/>
        <v>2.5077315242446396E-2</v>
      </c>
      <c r="AJ1368" s="27">
        <f t="shared" si="544"/>
        <v>2.5710848417001532E-2</v>
      </c>
      <c r="AK1368" s="27">
        <f t="shared" si="544"/>
        <v>2.6312195276390133E-2</v>
      </c>
      <c r="AL1368" s="27">
        <f t="shared" si="544"/>
        <v>2.6921110455446824E-2</v>
      </c>
      <c r="AM1368" s="27">
        <f t="shared" si="544"/>
        <v>2.7539068115150368E-2</v>
      </c>
      <c r="AN1368" s="27">
        <f t="shared" si="544"/>
        <v>2.8181432685504049E-2</v>
      </c>
      <c r="AO1368" s="27">
        <f t="shared" si="544"/>
        <v>2.8800913616022064E-2</v>
      </c>
      <c r="AP1368" s="27">
        <f t="shared" si="544"/>
        <v>2.9439392972132689E-2</v>
      </c>
      <c r="AQ1368" s="27">
        <f t="shared" si="544"/>
        <v>3.0099265306052614E-2</v>
      </c>
      <c r="AR1368" s="27">
        <f t="shared" si="544"/>
        <v>3.078305441298906E-2</v>
      </c>
      <c r="AS1368" s="27">
        <f t="shared" si="544"/>
        <v>3.1464150660826612E-2</v>
      </c>
      <c r="AT1368" s="27">
        <f t="shared" si="544"/>
        <v>3.1645863407685944E-2</v>
      </c>
      <c r="AU1368" s="27">
        <f t="shared" si="544"/>
        <v>3.1750203586920288E-2</v>
      </c>
      <c r="AV1368" s="27">
        <f t="shared" si="544"/>
        <v>3.1877129481164349E-2</v>
      </c>
      <c r="AW1368" s="27">
        <f t="shared" si="544"/>
        <v>3.1980228889720304E-2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6.8566960832673135E-2</v>
      </c>
      <c r="T1369" s="27">
        <f t="shared" si="545"/>
        <v>7.1248735352205564E-2</v>
      </c>
      <c r="U1369" s="27">
        <f t="shared" si="545"/>
        <v>7.2573420288775711E-2</v>
      </c>
      <c r="V1369" s="27">
        <f t="shared" si="545"/>
        <v>7.3544823672643006E-2</v>
      </c>
      <c r="W1369" s="27">
        <f t="shared" si="545"/>
        <v>7.4791838914074815E-2</v>
      </c>
      <c r="X1369" s="27">
        <f t="shared" si="545"/>
        <v>7.6392939864671841E-2</v>
      </c>
      <c r="Y1369" s="27">
        <f t="shared" si="545"/>
        <v>7.8269404261791797E-2</v>
      </c>
      <c r="Z1369" s="27">
        <f t="shared" si="545"/>
        <v>8.0392052275686618E-2</v>
      </c>
      <c r="AA1369" s="27">
        <f t="shared" si="545"/>
        <v>8.2454597024909232E-2</v>
      </c>
      <c r="AB1369" s="27">
        <f t="shared" si="545"/>
        <v>8.4747486470209007E-2</v>
      </c>
      <c r="AC1369" s="27">
        <f t="shared" si="545"/>
        <v>8.7008691265650084E-2</v>
      </c>
      <c r="AD1369" s="27">
        <f t="shared" si="545"/>
        <v>8.9968760612606752E-2</v>
      </c>
      <c r="AE1369" s="27">
        <f t="shared" si="545"/>
        <v>9.312965504906047E-2</v>
      </c>
      <c r="AF1369" s="27">
        <f t="shared" si="545"/>
        <v>9.6470049557994084E-2</v>
      </c>
      <c r="AG1369" s="27">
        <f t="shared" si="545"/>
        <v>0.1003748591604556</v>
      </c>
      <c r="AH1369" s="27">
        <f t="shared" si="545"/>
        <v>0.10398795351608238</v>
      </c>
      <c r="AI1369" s="27">
        <f t="shared" si="545"/>
        <v>0.10798486841860308</v>
      </c>
      <c r="AJ1369" s="27">
        <f t="shared" si="545"/>
        <v>0.11239483281525456</v>
      </c>
      <c r="AK1369" s="27">
        <f t="shared" si="545"/>
        <v>0.11643727389828454</v>
      </c>
      <c r="AL1369" s="27">
        <f t="shared" si="545"/>
        <v>0.12050309482911964</v>
      </c>
      <c r="AM1369" s="27">
        <f t="shared" si="545"/>
        <v>0.12460645633730935</v>
      </c>
      <c r="AN1369" s="27">
        <f t="shared" si="545"/>
        <v>0.12905843855210175</v>
      </c>
      <c r="AO1369" s="27">
        <f t="shared" si="545"/>
        <v>0.13324354190323748</v>
      </c>
      <c r="AP1369" s="27">
        <f t="shared" si="545"/>
        <v>0.13756139527708947</v>
      </c>
      <c r="AQ1369" s="27">
        <f t="shared" si="545"/>
        <v>0.14203255797710121</v>
      </c>
      <c r="AR1369" s="27">
        <f t="shared" si="545"/>
        <v>0.14667835696311388</v>
      </c>
      <c r="AS1369" s="27">
        <f t="shared" si="545"/>
        <v>0.15141451775652909</v>
      </c>
      <c r="AT1369" s="27">
        <f t="shared" si="545"/>
        <v>0.15150267102676507</v>
      </c>
      <c r="AU1369" s="27">
        <f t="shared" si="545"/>
        <v>0.15088462687533385</v>
      </c>
      <c r="AV1369" s="27">
        <f t="shared" si="545"/>
        <v>0.1504823288349334</v>
      </c>
      <c r="AW1369" s="27">
        <f t="shared" si="545"/>
        <v>0.14987126363079004</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72.769767958981859</v>
      </c>
      <c r="T1379" s="27">
        <f>IF(('Activity data'!AM5*EF!$H4)*kgtoGg=0,"NO",('Activity data'!AM5*EF!$H4)*kgtoGg)</f>
        <v>73.543888852751451</v>
      </c>
      <c r="U1379" s="27">
        <f>IF(('Activity data'!AN5*EF!$H4)*kgtoGg=0,"NO",('Activity data'!AN5*EF!$H4)*kgtoGg)</f>
        <v>74.043683063547846</v>
      </c>
      <c r="V1379" s="27">
        <f>IF(('Activity data'!AO5*EF!$H4)*kgtoGg=0,"NO",('Activity data'!AO5*EF!$H4)*kgtoGg)</f>
        <v>74.481436003443747</v>
      </c>
      <c r="W1379" s="27">
        <f>IF(('Activity data'!AP5*EF!$H4)*kgtoGg=0,"NO",('Activity data'!AP5*EF!$H4)*kgtoGg)</f>
        <v>74.991574369216195</v>
      </c>
      <c r="X1379" s="27">
        <f>IF(('Activity data'!AQ5*EF!$H4)*kgtoGg=0,"NO",('Activity data'!AQ5*EF!$H4)*kgtoGg)</f>
        <v>75.591111186911832</v>
      </c>
      <c r="Y1379" s="27">
        <f>IF(('Activity data'!AR5*EF!$H4)*kgtoGg=0,"NO",('Activity data'!AR5*EF!$H4)*kgtoGg)</f>
        <v>76.189952713230753</v>
      </c>
      <c r="Z1379" s="27">
        <f>IF(('Activity data'!AS5*EF!$H4)*kgtoGg=0,"NO",('Activity data'!AS5*EF!$H4)*kgtoGg)</f>
        <v>76.854155334570819</v>
      </c>
      <c r="AA1379" s="27">
        <f>IF(('Activity data'!AT5*EF!$H4)*kgtoGg=0,"NO",('Activity data'!AT5*EF!$H4)*kgtoGg)</f>
        <v>77.516709691698395</v>
      </c>
      <c r="AB1379" s="27">
        <f>IF(('Activity data'!AU5*EF!$H4)*kgtoGg=0,"NO",('Activity data'!AU5*EF!$H4)*kgtoGg)</f>
        <v>78.240811869792225</v>
      </c>
      <c r="AC1379" s="27">
        <f>IF(('Activity data'!AV5*EF!$H4)*kgtoGg=0,"NO",('Activity data'!AV5*EF!$H4)*kgtoGg)</f>
        <v>78.96883087694971</v>
      </c>
      <c r="AD1379" s="27">
        <f>IF(('Activity data'!AW5*EF!$H4)*kgtoGg=0,"NO",('Activity data'!AW5*EF!$H4)*kgtoGg)</f>
        <v>79.802551809538244</v>
      </c>
      <c r="AE1379" s="27">
        <f>IF(('Activity data'!AX5*EF!$H4)*kgtoGg=0,"NO",('Activity data'!AX5*EF!$H4)*kgtoGg)</f>
        <v>80.691208841556062</v>
      </c>
      <c r="AF1379" s="27">
        <f>IF(('Activity data'!AY5*EF!$H4)*kgtoGg=0,"NO",('Activity data'!AY5*EF!$H4)*kgtoGg)</f>
        <v>81.630103012520337</v>
      </c>
      <c r="AG1379" s="27">
        <f>IF(('Activity data'!AZ5*EF!$H4)*kgtoGg=0,"NO",('Activity data'!AZ5*EF!$H4)*kgtoGg)</f>
        <v>82.704962002858409</v>
      </c>
      <c r="AH1379" s="27">
        <f>IF(('Activity data'!BA5*EF!$H4)*kgtoGg=0,"NO",('Activity data'!BA5*EF!$H4)*kgtoGg)</f>
        <v>83.725359034578119</v>
      </c>
      <c r="AI1379" s="27">
        <f>IF(('Activity data'!BB5*EF!$H4)*kgtoGg=0,"NO",('Activity data'!BB5*EF!$H4)*kgtoGg)</f>
        <v>84.785864582058309</v>
      </c>
      <c r="AJ1379" s="27">
        <f>IF(('Activity data'!BC5*EF!$H4)*kgtoGg=0,"NO",('Activity data'!BC5*EF!$H4)*kgtoGg)</f>
        <v>85.948870482008019</v>
      </c>
      <c r="AK1379" s="27">
        <f>IF(('Activity data'!BD5*EF!$H4)*kgtoGg=0,"NO",('Activity data'!BD5*EF!$H4)*kgtoGg)</f>
        <v>87.039164058344866</v>
      </c>
      <c r="AL1379" s="27">
        <f>IF(('Activity data'!BE5*EF!$H4)*kgtoGg=0,"NO",('Activity data'!BE5*EF!$H4)*kgtoGg)</f>
        <v>88.144062133133644</v>
      </c>
      <c r="AM1379" s="27">
        <f>IF(('Activity data'!BF5*EF!$H4)*kgtoGg=0,"NO",('Activity data'!BF5*EF!$H4)*kgtoGg)</f>
        <v>89.266583630697085</v>
      </c>
      <c r="AN1379" s="27">
        <f>IF(('Activity data'!BG5*EF!$H4)*kgtoGg=0,"NO",('Activity data'!BG5*EF!$H4)*kgtoGg)</f>
        <v>90.425059831916514</v>
      </c>
      <c r="AO1379" s="27">
        <f>IF(('Activity data'!BH5*EF!$H4)*kgtoGg=0,"NO",('Activity data'!BH5*EF!$H4)*kgtoGg)</f>
        <v>91.531677127013609</v>
      </c>
      <c r="AP1379" s="27">
        <f>IF(('Activity data'!BI5*EF!$H4)*kgtoGg=0,"NO",('Activity data'!BI5*EF!$H4)*kgtoGg)</f>
        <v>92.676863576133726</v>
      </c>
      <c r="AQ1379" s="27">
        <f>IF(('Activity data'!BJ5*EF!$H4)*kgtoGg=0,"NO",('Activity data'!BJ5*EF!$H4)*kgtoGg)</f>
        <v>93.865350642740523</v>
      </c>
      <c r="AR1379" s="27">
        <f>IF(('Activity data'!BK5*EF!$H4)*kgtoGg=0,"NO",('Activity data'!BK5*EF!$H4)*kgtoGg)</f>
        <v>95.102097314076246</v>
      </c>
      <c r="AS1379" s="27">
        <f>IF(('Activity data'!BL5*EF!$H4)*kgtoGg=0,"NO",('Activity data'!BL5*EF!$H4)*kgtoGg)</f>
        <v>96.315246804297175</v>
      </c>
      <c r="AT1379" s="27">
        <f>IF(('Activity data'!BM5*EF!$H4)*kgtoGg=0,"NO",('Activity data'!BM5*EF!$H4)*kgtoGg)</f>
        <v>96.467096701965559</v>
      </c>
      <c r="AU1379" s="27">
        <f>IF(('Activity data'!BN5*EF!$H4)*kgtoGg=0,"NO",('Activity data'!BN5*EF!$H4)*kgtoGg)</f>
        <v>96.459023089307877</v>
      </c>
      <c r="AV1379" s="27">
        <f>IF(('Activity data'!BO5*EF!$H4)*kgtoGg=0,"NO",('Activity data'!BO5*EF!$H4)*kgtoGg)</f>
        <v>96.502893311810624</v>
      </c>
      <c r="AW1379" s="27">
        <f>IF(('Activity data'!BP5*EF!$H4)*kgtoGg=0,"NO",('Activity data'!BP5*EF!$H4)*kgtoGg)</f>
        <v>96.50064865261551</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58.202465092339359</v>
      </c>
      <c r="T1380" s="27">
        <f>IF(('Activity data'!AM6*EF!$H5)*kgtoGg=0,"NO",('Activity data'!AM6*EF!$H5)*kgtoGg)</f>
        <v>58.821619798484242</v>
      </c>
      <c r="U1380" s="27">
        <f>IF(('Activity data'!AN6*EF!$H5)*kgtoGg=0,"NO",('Activity data'!AN6*EF!$H5)*kgtoGg)</f>
        <v>59.221363482202278</v>
      </c>
      <c r="V1380" s="27">
        <f>IF(('Activity data'!AO6*EF!$H5)*kgtoGg=0,"NO",('Activity data'!AO6*EF!$H5)*kgtoGg)</f>
        <v>59.571485530381985</v>
      </c>
      <c r="W1380" s="27">
        <f>IF(('Activity data'!AP6*EF!$H5)*kgtoGg=0,"NO",('Activity data'!AP6*EF!$H5)*kgtoGg)</f>
        <v>59.979502640493855</v>
      </c>
      <c r="X1380" s="27">
        <f>IF(('Activity data'!AQ6*EF!$H5)*kgtoGg=0,"NO",('Activity data'!AQ6*EF!$H5)*kgtoGg)</f>
        <v>60.459022112414807</v>
      </c>
      <c r="Y1380" s="27">
        <f>IF(('Activity data'!AR6*EF!$H5)*kgtoGg=0,"NO",('Activity data'!AR6*EF!$H5)*kgtoGg)</f>
        <v>60.937985478782373</v>
      </c>
      <c r="Z1380" s="27">
        <f>IF(('Activity data'!AS6*EF!$H5)*kgtoGg=0,"NO",('Activity data'!AS6*EF!$H5)*kgtoGg)</f>
        <v>61.469225730978522</v>
      </c>
      <c r="AA1380" s="27">
        <f>IF(('Activity data'!AT6*EF!$H5)*kgtoGg=0,"NO",('Activity data'!AT6*EF!$H5)*kgtoGg)</f>
        <v>61.999147674171077</v>
      </c>
      <c r="AB1380" s="27">
        <f>IF(('Activity data'!AU6*EF!$H5)*kgtoGg=0,"NO",('Activity data'!AU6*EF!$H5)*kgtoGg)</f>
        <v>62.578296583475691</v>
      </c>
      <c r="AC1380" s="27">
        <f>IF(('Activity data'!AV6*EF!$H5)*kgtoGg=0,"NO",('Activity data'!AV6*EF!$H5)*kgtoGg)</f>
        <v>63.16057823750716</v>
      </c>
      <c r="AD1380" s="27">
        <f>IF(('Activity data'!AW6*EF!$H5)*kgtoGg=0,"NO",('Activity data'!AW6*EF!$H5)*kgtoGg)</f>
        <v>63.827402041357807</v>
      </c>
      <c r="AE1380" s="27">
        <f>IF(('Activity data'!AX6*EF!$H5)*kgtoGg=0,"NO",('Activity data'!AX6*EF!$H5)*kgtoGg)</f>
        <v>64.538164646980434</v>
      </c>
      <c r="AF1380" s="27">
        <f>IF(('Activity data'!AY6*EF!$H5)*kgtoGg=0,"NO",('Activity data'!AY6*EF!$H5)*kgtoGg)</f>
        <v>65.289107747991153</v>
      </c>
      <c r="AG1380" s="27">
        <f>IF(('Activity data'!AZ6*EF!$H5)*kgtoGg=0,"NO",('Activity data'!AZ6*EF!$H5)*kgtoGg)</f>
        <v>66.148797762388369</v>
      </c>
      <c r="AH1380" s="27">
        <f>IF(('Activity data'!BA6*EF!$H5)*kgtoGg=0,"NO",('Activity data'!BA6*EF!$H5)*kgtoGg)</f>
        <v>66.964928200683417</v>
      </c>
      <c r="AI1380" s="27">
        <f>IF(('Activity data'!BB6*EF!$H5)*kgtoGg=0,"NO",('Activity data'!BB6*EF!$H5)*kgtoGg)</f>
        <v>67.813138093866527</v>
      </c>
      <c r="AJ1380" s="27">
        <f>IF(('Activity data'!BC6*EF!$H5)*kgtoGg=0,"NO",('Activity data'!BC6*EF!$H5)*kgtoGg)</f>
        <v>68.743329465813233</v>
      </c>
      <c r="AK1380" s="27">
        <f>IF(('Activity data'!BD6*EF!$H5)*kgtoGg=0,"NO",('Activity data'!BD6*EF!$H5)*kgtoGg)</f>
        <v>69.615364317606563</v>
      </c>
      <c r="AL1380" s="27">
        <f>IF(('Activity data'!BE6*EF!$H5)*kgtoGg=0,"NO",('Activity data'!BE6*EF!$H5)*kgtoGg)</f>
        <v>70.499080089034265</v>
      </c>
      <c r="AM1380" s="27">
        <f>IF(('Activity data'!BF6*EF!$H5)*kgtoGg=0,"NO",('Activity data'!BF6*EF!$H5)*kgtoGg)</f>
        <v>71.39689136574691</v>
      </c>
      <c r="AN1380" s="27">
        <f>IF(('Activity data'!BG6*EF!$H5)*kgtoGg=0,"NO",('Activity data'!BG6*EF!$H5)*kgtoGg)</f>
        <v>72.3234598096615</v>
      </c>
      <c r="AO1380" s="27">
        <f>IF(('Activity data'!BH6*EF!$H5)*kgtoGg=0,"NO",('Activity data'!BH6*EF!$H5)*kgtoGg)</f>
        <v>73.208550641952925</v>
      </c>
      <c r="AP1380" s="27">
        <f>IF(('Activity data'!BI6*EF!$H5)*kgtoGg=0,"NO",('Activity data'!BI6*EF!$H5)*kgtoGg)</f>
        <v>74.124489722131145</v>
      </c>
      <c r="AQ1380" s="27">
        <f>IF(('Activity data'!BJ6*EF!$H5)*kgtoGg=0,"NO",('Activity data'!BJ6*EF!$H5)*kgtoGg)</f>
        <v>75.075061353002226</v>
      </c>
      <c r="AR1380" s="27">
        <f>IF(('Activity data'!BK6*EF!$H5)*kgtoGg=0,"NO",('Activity data'!BK6*EF!$H5)*kgtoGg)</f>
        <v>76.064231814656821</v>
      </c>
      <c r="AS1380" s="27">
        <f>IF(('Activity data'!BL6*EF!$H5)*kgtoGg=0,"NO",('Activity data'!BL6*EF!$H5)*kgtoGg)</f>
        <v>77.034528860212504</v>
      </c>
      <c r="AT1380" s="27">
        <f>IF(('Activity data'!BM6*EF!$H5)*kgtoGg=0,"NO",('Activity data'!BM6*EF!$H5)*kgtoGg)</f>
        <v>77.155980922191077</v>
      </c>
      <c r="AU1380" s="27">
        <f>IF(('Activity data'!BN6*EF!$H5)*kgtoGg=0,"NO",('Activity data'!BN6*EF!$H5)*kgtoGg)</f>
        <v>77.149523513131541</v>
      </c>
      <c r="AV1380" s="27">
        <f>IF(('Activity data'!BO6*EF!$H5)*kgtoGg=0,"NO",('Activity data'!BO6*EF!$H5)*kgtoGg)</f>
        <v>77.18461164334586</v>
      </c>
      <c r="AW1380" s="27">
        <f>IF(('Activity data'!BP6*EF!$H5)*kgtoGg=0,"NO",('Activity data'!BP6*EF!$H5)*kgtoGg)</f>
        <v>77.18281632776204</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26.315577355767893</v>
      </c>
      <c r="T1381" s="27">
        <f>IF(('Activity data'!AM7*EF!$H6)*kgtoGg=0,"NO",('Activity data'!AM7*EF!$H6)*kgtoGg)</f>
        <v>26.595521058133311</v>
      </c>
      <c r="U1381" s="27">
        <f>IF(('Activity data'!AN7*EF!$H6)*kgtoGg=0,"NO",('Activity data'!AN7*EF!$H6)*kgtoGg)</f>
        <v>26.776260582046472</v>
      </c>
      <c r="V1381" s="27">
        <f>IF(('Activity data'!AO7*EF!$H6)*kgtoGg=0,"NO",('Activity data'!AO7*EF!$H6)*kgtoGg)</f>
        <v>26.934564252315681</v>
      </c>
      <c r="W1381" s="27">
        <f>IF(('Activity data'!AP7*EF!$H6)*kgtoGg=0,"NO",('Activity data'!AP7*EF!$H6)*kgtoGg)</f>
        <v>27.119044511125868</v>
      </c>
      <c r="X1381" s="27">
        <f>IF(('Activity data'!AQ7*EF!$H6)*kgtoGg=0,"NO",('Activity data'!AQ7*EF!$H6)*kgtoGg)</f>
        <v>27.335853743121671</v>
      </c>
      <c r="Y1381" s="27">
        <f>IF(('Activity data'!AR7*EF!$H6)*kgtoGg=0,"NO",('Activity data'!AR7*EF!$H6)*kgtoGg)</f>
        <v>27.552411538366737</v>
      </c>
      <c r="Z1381" s="27">
        <f>IF(('Activity data'!AS7*EF!$H6)*kgtoGg=0,"NO",('Activity data'!AS7*EF!$H6)*kgtoGg)</f>
        <v>27.792605728234577</v>
      </c>
      <c r="AA1381" s="27">
        <f>IF(('Activity data'!AT7*EF!$H6)*kgtoGg=0,"NO",('Activity data'!AT7*EF!$H6)*kgtoGg)</f>
        <v>28.032203859799587</v>
      </c>
      <c r="AB1381" s="27">
        <f>IF(('Activity data'!AU7*EF!$H6)*kgtoGg=0,"NO",('Activity data'!AU7*EF!$H6)*kgtoGg)</f>
        <v>28.294059399751969</v>
      </c>
      <c r="AC1381" s="27">
        <f>IF(('Activity data'!AV7*EF!$H6)*kgtoGg=0,"NO",('Activity data'!AV7*EF!$H6)*kgtoGg)</f>
        <v>28.557331374318672</v>
      </c>
      <c r="AD1381" s="27">
        <f>IF(('Activity data'!AW7*EF!$H6)*kgtoGg=0,"NO",('Activity data'!AW7*EF!$H6)*kgtoGg)</f>
        <v>28.858828112731018</v>
      </c>
      <c r="AE1381" s="27">
        <f>IF(('Activity data'!AX7*EF!$H6)*kgtoGg=0,"NO",('Activity data'!AX7*EF!$H6)*kgtoGg)</f>
        <v>29.180191276648134</v>
      </c>
      <c r="AF1381" s="27">
        <f>IF(('Activity data'!AY7*EF!$H6)*kgtoGg=0,"NO",('Activity data'!AY7*EF!$H6)*kgtoGg)</f>
        <v>29.519721590923922</v>
      </c>
      <c r="AG1381" s="27">
        <f>IF(('Activity data'!AZ7*EF!$H6)*kgtoGg=0,"NO",('Activity data'!AZ7*EF!$H6)*kgtoGg)</f>
        <v>29.90842057540781</v>
      </c>
      <c r="AH1381" s="27">
        <f>IF(('Activity data'!BA7*EF!$H6)*kgtoGg=0,"NO",('Activity data'!BA7*EF!$H6)*kgtoGg)</f>
        <v>30.277424596926085</v>
      </c>
      <c r="AI1381" s="27">
        <f>IF(('Activity data'!BB7*EF!$H6)*kgtoGg=0,"NO",('Activity data'!BB7*EF!$H6)*kgtoGg)</f>
        <v>30.660932976211647</v>
      </c>
      <c r="AJ1381" s="27">
        <f>IF(('Activity data'!BC7*EF!$H6)*kgtoGg=0,"NO",('Activity data'!BC7*EF!$H6)*kgtoGg)</f>
        <v>31.081508341280731</v>
      </c>
      <c r="AK1381" s="27">
        <f>IF(('Activity data'!BD7*EF!$H6)*kgtoGg=0,"NO",('Activity data'!BD7*EF!$H6)*kgtoGg)</f>
        <v>31.475788902471496</v>
      </c>
      <c r="AL1381" s="27">
        <f>IF(('Activity data'!BE7*EF!$H6)*kgtoGg=0,"NO",('Activity data'!BE7*EF!$H6)*kgtoGg)</f>
        <v>31.875350857564332</v>
      </c>
      <c r="AM1381" s="27">
        <f>IF(('Activity data'!BF7*EF!$H6)*kgtoGg=0,"NO",('Activity data'!BF7*EF!$H6)*kgtoGg)</f>
        <v>32.281285933780239</v>
      </c>
      <c r="AN1381" s="27">
        <f>IF(('Activity data'!BG7*EF!$H6)*kgtoGg=0,"NO",('Activity data'!BG7*EF!$H6)*kgtoGg)</f>
        <v>32.700223233473018</v>
      </c>
      <c r="AO1381" s="27">
        <f>IF(('Activity data'!BH7*EF!$H6)*kgtoGg=0,"NO",('Activity data'!BH7*EF!$H6)*kgtoGg)</f>
        <v>33.100406906571621</v>
      </c>
      <c r="AP1381" s="27">
        <f>IF(('Activity data'!BI7*EF!$H6)*kgtoGg=0,"NO",('Activity data'!BI7*EF!$H6)*kgtoGg)</f>
        <v>33.514538261306519</v>
      </c>
      <c r="AQ1381" s="27">
        <f>IF(('Activity data'!BJ7*EF!$H6)*kgtoGg=0,"NO",('Activity data'!BJ7*EF!$H6)*kgtoGg)</f>
        <v>33.944328326808041</v>
      </c>
      <c r="AR1381" s="27">
        <f>IF(('Activity data'!BK7*EF!$H6)*kgtoGg=0,"NO",('Activity data'!BK7*EF!$H6)*kgtoGg)</f>
        <v>34.391570411149551</v>
      </c>
      <c r="AS1381" s="27">
        <f>IF(('Activity data'!BL7*EF!$H6)*kgtoGg=0,"NO",('Activity data'!BL7*EF!$H6)*kgtoGg)</f>
        <v>34.830279096767654</v>
      </c>
      <c r="AT1381" s="27">
        <f>IF(('Activity data'!BM7*EF!$H6)*kgtoGg=0,"NO",('Activity data'!BM7*EF!$H6)*kgtoGg)</f>
        <v>34.885192254259252</v>
      </c>
      <c r="AU1381" s="27">
        <f>IF(('Activity data'!BN7*EF!$H6)*kgtoGg=0,"NO",('Activity data'!BN7*EF!$H6)*kgtoGg)</f>
        <v>34.882272610781008</v>
      </c>
      <c r="AV1381" s="27">
        <f>IF(('Activity data'!BO7*EF!$H6)*kgtoGg=0,"NO",('Activity data'!BO7*EF!$H6)*kgtoGg)</f>
        <v>34.898137306605477</v>
      </c>
      <c r="AW1381" s="27">
        <f>IF(('Activity data'!BP7*EF!$H6)*kgtoGg=0,"NO",('Activity data'!BP7*EF!$H6)*kgtoGg)</f>
        <v>34.89732557524583</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371.86802211396304</v>
      </c>
      <c r="T1382" s="27">
        <f>IF(('Activity data'!AM8*EF!$H7)*kgtoGg=0,"NO",('Activity data'!AM8*EF!$H7)*kgtoGg)</f>
        <v>377.88391715324576</v>
      </c>
      <c r="U1382" s="27">
        <f>IF(('Activity data'!AN8*EF!$H7)*kgtoGg=0,"NO",('Activity data'!AN8*EF!$H7)*kgtoGg)</f>
        <v>379.18644168002265</v>
      </c>
      <c r="V1382" s="27">
        <f>IF(('Activity data'!AO8*EF!$H7)*kgtoGg=0,"NO",('Activity data'!AO8*EF!$H7)*kgtoGg)</f>
        <v>379.26924643481152</v>
      </c>
      <c r="W1382" s="27">
        <f>IF(('Activity data'!AP8*EF!$H7)*kgtoGg=0,"NO",('Activity data'!AP8*EF!$H7)*kgtoGg)</f>
        <v>380.23704005881922</v>
      </c>
      <c r="X1382" s="27">
        <f>IF(('Activity data'!AQ8*EF!$H7)*kgtoGg=0,"NO",('Activity data'!AQ8*EF!$H7)*kgtoGg)</f>
        <v>382.31047197436595</v>
      </c>
      <c r="Y1382" s="27">
        <f>IF(('Activity data'!AR8*EF!$H7)*kgtoGg=0,"NO",('Activity data'!AR8*EF!$H7)*kgtoGg)</f>
        <v>384.85658472774611</v>
      </c>
      <c r="Z1382" s="27">
        <f>IF(('Activity data'!AS8*EF!$H7)*kgtoGg=0,"NO",('Activity data'!AS8*EF!$H7)*kgtoGg)</f>
        <v>388.0944574824394</v>
      </c>
      <c r="AA1382" s="27">
        <f>IF(('Activity data'!AT8*EF!$H7)*kgtoGg=0,"NO",('Activity data'!AT8*EF!$H7)*kgtoGg)</f>
        <v>391.0342343026249</v>
      </c>
      <c r="AB1382" s="27">
        <f>IF(('Activity data'!AU8*EF!$H7)*kgtoGg=0,"NO",('Activity data'!AU8*EF!$H7)*kgtoGg)</f>
        <v>394.58259538166374</v>
      </c>
      <c r="AC1382" s="27">
        <f>IF(('Activity data'!AV8*EF!$H7)*kgtoGg=0,"NO",('Activity data'!AV8*EF!$H7)*kgtoGg)</f>
        <v>397.91029507858417</v>
      </c>
      <c r="AD1382" s="27">
        <f>IF(('Activity data'!AW8*EF!$H7)*kgtoGg=0,"NO",('Activity data'!AW8*EF!$H7)*kgtoGg)</f>
        <v>399.59459401940535</v>
      </c>
      <c r="AE1382" s="27">
        <f>IF(('Activity data'!AX8*EF!$H7)*kgtoGg=0,"NO",('Activity data'!AX8*EF!$H7)*kgtoGg)</f>
        <v>401.56331886371214</v>
      </c>
      <c r="AF1382" s="27">
        <f>IF(('Activity data'!AY8*EF!$H7)*kgtoGg=0,"NO",('Activity data'!AY8*EF!$H7)*kgtoGg)</f>
        <v>403.71959236612065</v>
      </c>
      <c r="AG1382" s="27">
        <f>IF(('Activity data'!AZ8*EF!$H7)*kgtoGg=0,"NO",('Activity data'!AZ8*EF!$H7)*kgtoGg)</f>
        <v>407.12008928644985</v>
      </c>
      <c r="AH1382" s="27">
        <f>IF(('Activity data'!BA8*EF!$H7)*kgtoGg=0,"NO",('Activity data'!BA8*EF!$H7)*kgtoGg)</f>
        <v>409.29779632679129</v>
      </c>
      <c r="AI1382" s="27">
        <f>IF(('Activity data'!BB8*EF!$H7)*kgtoGg=0,"NO",('Activity data'!BB8*EF!$H7)*kgtoGg)</f>
        <v>411.92425438545865</v>
      </c>
      <c r="AJ1382" s="27">
        <f>IF(('Activity data'!BC8*EF!$H7)*kgtoGg=0,"NO",('Activity data'!BC8*EF!$H7)*kgtoGg)</f>
        <v>415.23138804752585</v>
      </c>
      <c r="AK1382" s="27">
        <f>IF(('Activity data'!BD8*EF!$H7)*kgtoGg=0,"NO",('Activity data'!BD8*EF!$H7)*kgtoGg)</f>
        <v>417.12702253127077</v>
      </c>
      <c r="AL1382" s="27">
        <f>IF(('Activity data'!BE8*EF!$H7)*kgtoGg=0,"NO",('Activity data'!BE8*EF!$H7)*kgtoGg)</f>
        <v>418.66786680539423</v>
      </c>
      <c r="AM1382" s="27">
        <f>IF(('Activity data'!BF8*EF!$H7)*kgtoGg=0,"NO",('Activity data'!BF8*EF!$H7)*kgtoGg)</f>
        <v>419.88737276079786</v>
      </c>
      <c r="AN1382" s="27">
        <f>IF(('Activity data'!BG8*EF!$H7)*kgtoGg=0,"NO",('Activity data'!BG8*EF!$H7)*kgtoGg)</f>
        <v>423.51043805795996</v>
      </c>
      <c r="AO1382" s="27">
        <f>IF(('Activity data'!BH8*EF!$H7)*kgtoGg=0,"NO",('Activity data'!BH8*EF!$H7)*kgtoGg)</f>
        <v>426.15125754977788</v>
      </c>
      <c r="AP1382" s="27">
        <f>IF(('Activity data'!BI8*EF!$H7)*kgtoGg=0,"NO",('Activity data'!BI8*EF!$H7)*kgtoGg)</f>
        <v>428.78385161183411</v>
      </c>
      <c r="AQ1382" s="27">
        <f>IF(('Activity data'!BJ8*EF!$H7)*kgtoGg=0,"NO",('Activity data'!BJ8*EF!$H7)*kgtoGg)</f>
        <v>431.44004141324541</v>
      </c>
      <c r="AR1382" s="27">
        <f>IF(('Activity data'!BK8*EF!$H7)*kgtoGg=0,"NO",('Activity data'!BK8*EF!$H7)*kgtoGg)</f>
        <v>434.15005112765465</v>
      </c>
      <c r="AS1382" s="27">
        <f>IF(('Activity data'!BL8*EF!$H7)*kgtoGg=0,"NO",('Activity data'!BL8*EF!$H7)*kgtoGg)</f>
        <v>436.54806948418684</v>
      </c>
      <c r="AT1382" s="27">
        <f>IF(('Activity data'!BM8*EF!$H7)*kgtoGg=0,"NO",('Activity data'!BM8*EF!$H7)*kgtoGg)</f>
        <v>428.49876345855586</v>
      </c>
      <c r="AU1382" s="27">
        <f>IF(('Activity data'!BN8*EF!$H7)*kgtoGg=0,"NO",('Activity data'!BN8*EF!$H7)*kgtoGg)</f>
        <v>418.9897739728454</v>
      </c>
      <c r="AV1382" s="27">
        <f>IF(('Activity data'!BO8*EF!$H7)*kgtoGg=0,"NO",('Activity data'!BO8*EF!$H7)*kgtoGg)</f>
        <v>410.03332100048516</v>
      </c>
      <c r="AW1382" s="27">
        <f>IF(('Activity data'!BP8*EF!$H7)*kgtoGg=0,"NO",('Activity data'!BP8*EF!$H7)*kgtoGg)</f>
        <v>400.73215996719455</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261.86170026858338</v>
      </c>
      <c r="T1383" s="27">
        <f>IF(('Activity data'!AM9*EF!$H8)*kgtoGg=0,"NO",('Activity data'!AM9*EF!$H8)*kgtoGg)</f>
        <v>266.0979680032184</v>
      </c>
      <c r="U1383" s="27">
        <f>IF(('Activity data'!AN9*EF!$H8)*kgtoGg=0,"NO",('Activity data'!AN9*EF!$H8)*kgtoGg)</f>
        <v>267.01517859122316</v>
      </c>
      <c r="V1383" s="27">
        <f>IF(('Activity data'!AO9*EF!$H8)*kgtoGg=0,"NO",('Activity data'!AO9*EF!$H8)*kgtoGg)</f>
        <v>267.07348797140611</v>
      </c>
      <c r="W1383" s="27">
        <f>IF(('Activity data'!AP9*EF!$H8)*kgtoGg=0,"NO",('Activity data'!AP9*EF!$H8)*kgtoGg)</f>
        <v>267.7549880435314</v>
      </c>
      <c r="X1383" s="27">
        <f>IF(('Activity data'!AQ9*EF!$H8)*kgtoGg=0,"NO",('Activity data'!AQ9*EF!$H8)*kgtoGg)</f>
        <v>269.21505552583238</v>
      </c>
      <c r="Y1383" s="27">
        <f>IF(('Activity data'!AR9*EF!$H8)*kgtoGg=0,"NO",('Activity data'!AR9*EF!$H8)*kgtoGg)</f>
        <v>271.00797498926329</v>
      </c>
      <c r="Z1383" s="27">
        <f>IF(('Activity data'!AS9*EF!$H8)*kgtoGg=0,"NO",('Activity data'!AS9*EF!$H8)*kgtoGg)</f>
        <v>273.28801740855329</v>
      </c>
      <c r="AA1383" s="27">
        <f>IF(('Activity data'!AT9*EF!$H8)*kgtoGg=0,"NO",('Activity data'!AT9*EF!$H8)*kgtoGg)</f>
        <v>275.35814689203983</v>
      </c>
      <c r="AB1383" s="27">
        <f>IF(('Activity data'!AU9*EF!$H8)*kgtoGg=0,"NO",('Activity data'!AU9*EF!$H8)*kgtoGg)</f>
        <v>277.8568287094273</v>
      </c>
      <c r="AC1383" s="27">
        <f>IF(('Activity data'!AV9*EF!$H8)*kgtoGg=0,"NO",('Activity data'!AV9*EF!$H8)*kgtoGg)</f>
        <v>280.20012538674092</v>
      </c>
      <c r="AD1383" s="27">
        <f>IF(('Activity data'!AW9*EF!$H8)*kgtoGg=0,"NO",('Activity data'!AW9*EF!$H8)*kgtoGg)</f>
        <v>281.38617354946473</v>
      </c>
      <c r="AE1383" s="27">
        <f>IF(('Activity data'!AX9*EF!$H8)*kgtoGg=0,"NO",('Activity data'!AX9*EF!$H8)*kgtoGg)</f>
        <v>282.7725084974403</v>
      </c>
      <c r="AF1383" s="27">
        <f>IF(('Activity data'!AY9*EF!$H8)*kgtoGg=0,"NO",('Activity data'!AY9*EF!$H8)*kgtoGg)</f>
        <v>284.29091129630149</v>
      </c>
      <c r="AG1383" s="27">
        <f>IF(('Activity data'!AZ9*EF!$H8)*kgtoGg=0,"NO",('Activity data'!AZ9*EF!$H8)*kgtoGg)</f>
        <v>286.68547025905781</v>
      </c>
      <c r="AH1383" s="27">
        <f>IF(('Activity data'!BA9*EF!$H8)*kgtoGg=0,"NO",('Activity data'!BA9*EF!$H8)*kgtoGg)</f>
        <v>288.2189661080123</v>
      </c>
      <c r="AI1383" s="27">
        <f>IF(('Activity data'!BB9*EF!$H8)*kgtoGg=0,"NO",('Activity data'!BB9*EF!$H8)*kgtoGg)</f>
        <v>290.06846305861598</v>
      </c>
      <c r="AJ1383" s="27">
        <f>IF(('Activity data'!BC9*EF!$H8)*kgtoGg=0,"NO",('Activity data'!BC9*EF!$H8)*kgtoGg)</f>
        <v>292.39727756340005</v>
      </c>
      <c r="AK1383" s="27">
        <f>IF(('Activity data'!BD9*EF!$H8)*kgtoGg=0,"NO",('Activity data'!BD9*EF!$H8)*kgtoGg)</f>
        <v>293.73214380486758</v>
      </c>
      <c r="AL1383" s="27">
        <f>IF(('Activity data'!BE9*EF!$H8)*kgtoGg=0,"NO",('Activity data'!BE9*EF!$H8)*kgtoGg)</f>
        <v>294.81717418520878</v>
      </c>
      <c r="AM1383" s="27">
        <f>IF(('Activity data'!BF9*EF!$H8)*kgtoGg=0,"NO",('Activity data'!BF9*EF!$H8)*kgtoGg)</f>
        <v>295.67592482785426</v>
      </c>
      <c r="AN1383" s="27">
        <f>IF(('Activity data'!BG9*EF!$H8)*kgtoGg=0,"NO",('Activity data'!BG9*EF!$H8)*kgtoGg)</f>
        <v>298.22721179656338</v>
      </c>
      <c r="AO1383" s="27">
        <f>IF(('Activity data'!BH9*EF!$H8)*kgtoGg=0,"NO",('Activity data'!BH9*EF!$H8)*kgtoGg)</f>
        <v>300.08682176866768</v>
      </c>
      <c r="AP1383" s="27">
        <f>IF(('Activity data'!BI9*EF!$H8)*kgtoGg=0,"NO",('Activity data'!BI9*EF!$H8)*kgtoGg)</f>
        <v>301.94063956479908</v>
      </c>
      <c r="AQ1383" s="27">
        <f>IF(('Activity data'!BJ9*EF!$H8)*kgtoGg=0,"NO",('Activity data'!BJ9*EF!$H8)*kgtoGg)</f>
        <v>303.81107298813993</v>
      </c>
      <c r="AR1383" s="27">
        <f>IF(('Activity data'!BK9*EF!$H8)*kgtoGg=0,"NO",('Activity data'!BK9*EF!$H8)*kgtoGg)</f>
        <v>305.71940527098968</v>
      </c>
      <c r="AS1383" s="27">
        <f>IF(('Activity data'!BL9*EF!$H8)*kgtoGg=0,"NO",('Activity data'!BL9*EF!$H8)*kgtoGg)</f>
        <v>307.40803975089761</v>
      </c>
      <c r="AT1383" s="27">
        <f>IF(('Activity data'!BM9*EF!$H8)*kgtoGg=0,"NO",('Activity data'!BM9*EF!$H8)*kgtoGg)</f>
        <v>301.7398864370644</v>
      </c>
      <c r="AU1383" s="27">
        <f>IF(('Activity data'!BN9*EF!$H8)*kgtoGg=0,"NO",('Activity data'!BN9*EF!$H8)*kgtoGg)</f>
        <v>295.04385449430936</v>
      </c>
      <c r="AV1383" s="27">
        <f>IF(('Activity data'!BO9*EF!$H8)*kgtoGg=0,"NO",('Activity data'!BO9*EF!$H8)*kgtoGg)</f>
        <v>288.73690723279117</v>
      </c>
      <c r="AW1383" s="27">
        <f>IF(('Activity data'!BP9*EF!$H8)*kgtoGg=0,"NO",('Activity data'!BP9*EF!$H8)*kgtoGg)</f>
        <v>282.1872237488401</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35.398874749106575</v>
      </c>
      <c r="T1384" s="27">
        <f>IF(('Activity data'!AM10*EF!$H9)*kgtoGg=0,"NO",('Activity data'!AM10*EF!$H9)*kgtoGg)</f>
        <v>36.838191353060658</v>
      </c>
      <c r="U1384" s="27">
        <f>IF(('Activity data'!AN10*EF!$H9)*kgtoGg=0,"NO",('Activity data'!AN10*EF!$H9)*kgtoGg)</f>
        <v>37.843529530347269</v>
      </c>
      <c r="V1384" s="27">
        <f>IF(('Activity data'!AO10*EF!$H9)*kgtoGg=0,"NO",('Activity data'!AO10*EF!$H9)*kgtoGg)</f>
        <v>38.739790959771824</v>
      </c>
      <c r="W1384" s="27">
        <f>IF(('Activity data'!AP10*EF!$H9)*kgtoGg=0,"NO",('Activity data'!AP10*EF!$H9)*kgtoGg)</f>
        <v>39.739068458789191</v>
      </c>
      <c r="X1384" s="27">
        <f>IF(('Activity data'!AQ10*EF!$H9)*kgtoGg=0,"NO",('Activity data'!AQ10*EF!$H9)*kgtoGg)</f>
        <v>40.871987054199685</v>
      </c>
      <c r="Y1384" s="27">
        <f>IF(('Activity data'!AR10*EF!$H9)*kgtoGg=0,"NO",('Activity data'!AR10*EF!$H9)*kgtoGg)</f>
        <v>42.078126916824068</v>
      </c>
      <c r="Z1384" s="27">
        <f>IF(('Activity data'!AS10*EF!$H9)*kgtoGg=0,"NO",('Activity data'!AS10*EF!$H9)*kgtoGg)</f>
        <v>43.386298782942156</v>
      </c>
      <c r="AA1384" s="27">
        <f>IF(('Activity data'!AT10*EF!$H9)*kgtoGg=0,"NO",('Activity data'!AT10*EF!$H9)*kgtoGg)</f>
        <v>44.689431875584368</v>
      </c>
      <c r="AB1384" s="27">
        <f>IF(('Activity data'!AU10*EF!$H9)*kgtoGg=0,"NO",('Activity data'!AU10*EF!$H9)*kgtoGg)</f>
        <v>46.092143184348259</v>
      </c>
      <c r="AC1384" s="27">
        <f>IF(('Activity data'!AV10*EF!$H9)*kgtoGg=0,"NO",('Activity data'!AV10*EF!$H9)*kgtoGg)</f>
        <v>47.501070752296521</v>
      </c>
      <c r="AD1384" s="27">
        <f>IF(('Activity data'!AW10*EF!$H9)*kgtoGg=0,"NO",('Activity data'!AW10*EF!$H9)*kgtoGg)</f>
        <v>49.284068253147211</v>
      </c>
      <c r="AE1384" s="27">
        <f>IF(('Activity data'!AX10*EF!$H9)*kgtoGg=0,"NO",('Activity data'!AX10*EF!$H9)*kgtoGg)</f>
        <v>51.172475495945278</v>
      </c>
      <c r="AF1384" s="27">
        <f>IF(('Activity data'!AY10*EF!$H9)*kgtoGg=0,"NO",('Activity data'!AY10*EF!$H9)*kgtoGg)</f>
        <v>53.161023119328362</v>
      </c>
      <c r="AG1384" s="27">
        <f>IF(('Activity data'!AZ10*EF!$H9)*kgtoGg=0,"NO",('Activity data'!AZ10*EF!$H9)*kgtoGg)</f>
        <v>55.400239771345767</v>
      </c>
      <c r="AH1384" s="27">
        <f>IF(('Activity data'!BA10*EF!$H9)*kgtoGg=0,"NO",('Activity data'!BA10*EF!$H9)*kgtoGg)</f>
        <v>57.564850264863111</v>
      </c>
      <c r="AI1384" s="27">
        <f>IF(('Activity data'!BB10*EF!$H9)*kgtoGg=0,"NO",('Activity data'!BB10*EF!$H9)*kgtoGg)</f>
        <v>59.886123100274006</v>
      </c>
      <c r="AJ1384" s="27">
        <f>IF(('Activity data'!BC10*EF!$H9)*kgtoGg=0,"NO",('Activity data'!BC10*EF!$H9)*kgtoGg)</f>
        <v>62.410928867820786</v>
      </c>
      <c r="AK1384" s="27">
        <f>IF(('Activity data'!BD10*EF!$H9)*kgtoGg=0,"NO",('Activity data'!BD10*EF!$H9)*kgtoGg)</f>
        <v>64.830602873876416</v>
      </c>
      <c r="AL1384" s="27">
        <f>IF(('Activity data'!BE10*EF!$H9)*kgtoGg=0,"NO",('Activity data'!BE10*EF!$H9)*kgtoGg)</f>
        <v>67.29940552451562</v>
      </c>
      <c r="AM1384" s="27">
        <f>IF(('Activity data'!BF10*EF!$H9)*kgtoGg=0,"NO",('Activity data'!BF10*EF!$H9)*kgtoGg)</f>
        <v>69.823564443290891</v>
      </c>
      <c r="AN1384" s="27">
        <f>IF(('Activity data'!BG10*EF!$H9)*kgtoGg=0,"NO",('Activity data'!BG10*EF!$H9)*kgtoGg)</f>
        <v>72.413135748054685</v>
      </c>
      <c r="AO1384" s="27">
        <f>IF(('Activity data'!BH10*EF!$H9)*kgtoGg=0,"NO",('Activity data'!BH10*EF!$H9)*kgtoGg)</f>
        <v>74.927672214176809</v>
      </c>
      <c r="AP1384" s="27">
        <f>IF(('Activity data'!BI10*EF!$H9)*kgtoGg=0,"NO",('Activity data'!BI10*EF!$H9)*kgtoGg)</f>
        <v>77.533375133504563</v>
      </c>
      <c r="AQ1384" s="27">
        <f>IF(('Activity data'!BJ10*EF!$H9)*kgtoGg=0,"NO",('Activity data'!BJ10*EF!$H9)*kgtoGg)</f>
        <v>80.240658672987692</v>
      </c>
      <c r="AR1384" s="27">
        <f>IF(('Activity data'!BK10*EF!$H9)*kgtoGg=0,"NO",('Activity data'!BK10*EF!$H9)*kgtoGg)</f>
        <v>83.060598053507462</v>
      </c>
      <c r="AS1384" s="27">
        <f>IF(('Activity data'!BL10*EF!$H9)*kgtoGg=0,"NO",('Activity data'!BL10*EF!$H9)*kgtoGg)</f>
        <v>85.927328590781258</v>
      </c>
      <c r="AT1384" s="27">
        <f>IF(('Activity data'!BM10*EF!$H9)*kgtoGg=0,"NO",('Activity data'!BM10*EF!$H9)*kgtoGg)</f>
        <v>86.788322423877631</v>
      </c>
      <c r="AU1384" s="27">
        <f>IF(('Activity data'!BN10*EF!$H9)*kgtoGg=0,"NO",('Activity data'!BN10*EF!$H9)*kgtoGg)</f>
        <v>87.337695281027223</v>
      </c>
      <c r="AV1384" s="27">
        <f>IF(('Activity data'!BO10*EF!$H9)*kgtoGg=0,"NO",('Activity data'!BO10*EF!$H9)*kgtoGg)</f>
        <v>87.979991040548214</v>
      </c>
      <c r="AW1384" s="27">
        <f>IF(('Activity data'!BP10*EF!$H9)*kgtoGg=0,"NO",('Activity data'!BP10*EF!$H9)*kgtoGg)</f>
        <v>88.526074738003331</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135.27274994198945</v>
      </c>
      <c r="T1385" s="27">
        <f>IF(('Activity data'!AM11*EF!$H10)*kgtoGg=0,"NO",('Activity data'!AM11*EF!$H10)*kgtoGg)</f>
        <v>135.4767328122187</v>
      </c>
      <c r="U1385" s="27">
        <f>IF(('Activity data'!AN11*EF!$H10)*kgtoGg=0,"NO",('Activity data'!AN11*EF!$H10)*kgtoGg)</f>
        <v>135.70433284880139</v>
      </c>
      <c r="V1385" s="27">
        <f>IF(('Activity data'!AO11*EF!$H10)*kgtoGg=0,"NO",('Activity data'!AO11*EF!$H10)*kgtoGg)</f>
        <v>135.96081188340216</v>
      </c>
      <c r="W1385" s="27">
        <f>IF(('Activity data'!AP11*EF!$H10)*kgtoGg=0,"NO",('Activity data'!AP11*EF!$H10)*kgtoGg)</f>
        <v>136.24900724713456</v>
      </c>
      <c r="X1385" s="27">
        <f>IF(('Activity data'!AQ11*EF!$H10)*kgtoGg=0,"NO",('Activity data'!AQ11*EF!$H10)*kgtoGg)</f>
        <v>136.56795077103493</v>
      </c>
      <c r="Y1385" s="27">
        <f>IF(('Activity data'!AR11*EF!$H10)*kgtoGg=0,"NO",('Activity data'!AR11*EF!$H10)*kgtoGg)</f>
        <v>136.76447745560924</v>
      </c>
      <c r="Z1385" s="27">
        <f>IF(('Activity data'!AS11*EF!$H10)*kgtoGg=0,"NO",('Activity data'!AS11*EF!$H10)*kgtoGg)</f>
        <v>136.98669206595702</v>
      </c>
      <c r="AA1385" s="27">
        <f>IF(('Activity data'!AT11*EF!$H10)*kgtoGg=0,"NO",('Activity data'!AT11*EF!$H10)*kgtoGg)</f>
        <v>137.23114401317784</v>
      </c>
      <c r="AB1385" s="27">
        <f>IF(('Activity data'!AU11*EF!$H10)*kgtoGg=0,"NO",('Activity data'!AU11*EF!$H10)*kgtoGg)</f>
        <v>137.49894195790617</v>
      </c>
      <c r="AC1385" s="27">
        <f>IF(('Activity data'!AV11*EF!$H10)*kgtoGg=0,"NO",('Activity data'!AV11*EF!$H10)*kgtoGg)</f>
        <v>137.78717893038962</v>
      </c>
      <c r="AD1385" s="27">
        <f>IF(('Activity data'!AW11*EF!$H10)*kgtoGg=0,"NO",('Activity data'!AW11*EF!$H10)*kgtoGg)</f>
        <v>137.97851546222114</v>
      </c>
      <c r="AE1385" s="27">
        <f>IF(('Activity data'!AX11*EF!$H10)*kgtoGg=0,"NO",('Activity data'!AX11*EF!$H10)*kgtoGg)</f>
        <v>138.1892814696532</v>
      </c>
      <c r="AF1385" s="27">
        <f>IF(('Activity data'!AY11*EF!$H10)*kgtoGg=0,"NO",('Activity data'!AY11*EF!$H10)*kgtoGg)</f>
        <v>138.41857163759772</v>
      </c>
      <c r="AG1385" s="27">
        <f>IF(('Activity data'!AZ11*EF!$H10)*kgtoGg=0,"NO",('Activity data'!AZ11*EF!$H10)*kgtoGg)</f>
        <v>138.66862562733903</v>
      </c>
      <c r="AH1385" s="27">
        <f>IF(('Activity data'!BA11*EF!$H10)*kgtoGg=0,"NO",('Activity data'!BA11*EF!$H10)*kgtoGg)</f>
        <v>138.93233782317995</v>
      </c>
      <c r="AI1385" s="27">
        <f>IF(('Activity data'!BB11*EF!$H10)*kgtoGg=0,"NO",('Activity data'!BB11*EF!$H10)*kgtoGg)</f>
        <v>139.09908449268423</v>
      </c>
      <c r="AJ1385" s="27">
        <f>IF(('Activity data'!BC11*EF!$H10)*kgtoGg=0,"NO",('Activity data'!BC11*EF!$H10)*kgtoGg)</f>
        <v>139.28285549492142</v>
      </c>
      <c r="AK1385" s="27">
        <f>IF(('Activity data'!BD11*EF!$H10)*kgtoGg=0,"NO",('Activity data'!BD11*EF!$H10)*kgtoGg)</f>
        <v>139.47717572353361</v>
      </c>
      <c r="AL1385" s="27">
        <f>IF(('Activity data'!BE11*EF!$H10)*kgtoGg=0,"NO",('Activity data'!BE11*EF!$H10)*kgtoGg)</f>
        <v>139.68454502725515</v>
      </c>
      <c r="AM1385" s="27">
        <f>IF(('Activity data'!BF11*EF!$H10)*kgtoGg=0,"NO",('Activity data'!BF11*EF!$H10)*kgtoGg)</f>
        <v>139.90462964378</v>
      </c>
      <c r="AN1385" s="27">
        <f>IF(('Activity data'!BG11*EF!$H10)*kgtoGg=0,"NO",('Activity data'!BG11*EF!$H10)*kgtoGg)</f>
        <v>140.03216415496829</v>
      </c>
      <c r="AO1385" s="27">
        <f>IF(('Activity data'!BH11*EF!$H10)*kgtoGg=0,"NO",('Activity data'!BH11*EF!$H10)*kgtoGg)</f>
        <v>140.16860884449162</v>
      </c>
      <c r="AP1385" s="27">
        <f>IF(('Activity data'!BI11*EF!$H10)*kgtoGg=0,"NO",('Activity data'!BI11*EF!$H10)*kgtoGg)</f>
        <v>140.3166670904786</v>
      </c>
      <c r="AQ1385" s="27">
        <f>IF(('Activity data'!BJ11*EF!$H10)*kgtoGg=0,"NO",('Activity data'!BJ11*EF!$H10)*kgtoGg)</f>
        <v>140.47615285754415</v>
      </c>
      <c r="AR1385" s="27">
        <f>IF(('Activity data'!BK11*EF!$H10)*kgtoGg=0,"NO",('Activity data'!BK11*EF!$H10)*kgtoGg)</f>
        <v>140.64691103050956</v>
      </c>
      <c r="AS1385" s="27">
        <f>IF(('Activity data'!BL11*EF!$H10)*kgtoGg=0,"NO",('Activity data'!BL11*EF!$H10)*kgtoGg)</f>
        <v>140.71966772636441</v>
      </c>
      <c r="AT1385" s="27">
        <f>IF(('Activity data'!BM11*EF!$H10)*kgtoGg=0,"NO",('Activity data'!BM11*EF!$H10)*kgtoGg)</f>
        <v>140.76491791548446</v>
      </c>
      <c r="AU1385" s="27">
        <f>IF(('Activity data'!BN11*EF!$H10)*kgtoGg=0,"NO",('Activity data'!BN11*EF!$H10)*kgtoGg)</f>
        <v>140.81301220823124</v>
      </c>
      <c r="AV1385" s="27">
        <f>IF(('Activity data'!BO11*EF!$H10)*kgtoGg=0,"NO",('Activity data'!BO11*EF!$H10)*kgtoGg)</f>
        <v>140.87088220657802</v>
      </c>
      <c r="AW1385" s="27">
        <f>IF(('Activity data'!BP11*EF!$H10)*kgtoGg=0,"NO",('Activity data'!BP11*EF!$H10)*kgtoGg)</f>
        <v>140.93494720928268</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14.660024134711691</v>
      </c>
      <c r="T1386" s="27">
        <f>IF(('Activity data'!AM12*EF!$H11)*kgtoGg=0,"NO",('Activity data'!AM12*EF!$H11)*kgtoGg)</f>
        <v>14.682130536791275</v>
      </c>
      <c r="U1386" s="27">
        <f>IF(('Activity data'!AN12*EF!$H11)*kgtoGg=0,"NO",('Activity data'!AN12*EF!$H11)*kgtoGg)</f>
        <v>14.706796421315655</v>
      </c>
      <c r="V1386" s="27">
        <f>IF(('Activity data'!AO12*EF!$H11)*kgtoGg=0,"NO",('Activity data'!AO12*EF!$H11)*kgtoGg)</f>
        <v>14.734592033062341</v>
      </c>
      <c r="W1386" s="27">
        <f>IF(('Activity data'!AP12*EF!$H11)*kgtoGg=0,"NO",('Activity data'!AP12*EF!$H11)*kgtoGg)</f>
        <v>14.765824864431863</v>
      </c>
      <c r="X1386" s="27">
        <f>IF(('Activity data'!AQ12*EF!$H11)*kgtoGg=0,"NO",('Activity data'!AQ12*EF!$H11)*kgtoGg)</f>
        <v>14.800389991258912</v>
      </c>
      <c r="Y1386" s="27">
        <f>IF(('Activity data'!AR12*EF!$H11)*kgtoGg=0,"NO",('Activity data'!AR12*EF!$H11)*kgtoGg)</f>
        <v>14.821688338045018</v>
      </c>
      <c r="Z1386" s="27">
        <f>IF(('Activity data'!AS12*EF!$H11)*kgtoGg=0,"NO",('Activity data'!AS12*EF!$H11)*kgtoGg)</f>
        <v>14.845770583376622</v>
      </c>
      <c r="AA1386" s="27">
        <f>IF(('Activity data'!AT12*EF!$H11)*kgtoGg=0,"NO",('Activity data'!AT12*EF!$H11)*kgtoGg)</f>
        <v>14.872262773766565</v>
      </c>
      <c r="AB1386" s="27">
        <f>IF(('Activity data'!AU12*EF!$H11)*kgtoGg=0,"NO",('Activity data'!AU12*EF!$H11)*kgtoGg)</f>
        <v>14.901285058998642</v>
      </c>
      <c r="AC1386" s="27">
        <f>IF(('Activity data'!AV12*EF!$H11)*kgtoGg=0,"NO",('Activity data'!AV12*EF!$H11)*kgtoGg)</f>
        <v>14.932522399667294</v>
      </c>
      <c r="AD1386" s="27">
        <f>IF(('Activity data'!AW12*EF!$H11)*kgtoGg=0,"NO",('Activity data'!AW12*EF!$H11)*kgtoGg)</f>
        <v>14.953258269794169</v>
      </c>
      <c r="AE1386" s="27">
        <f>IF(('Activity data'!AX12*EF!$H11)*kgtoGg=0,"NO",('Activity data'!AX12*EF!$H11)*kgtoGg)</f>
        <v>14.976099786338008</v>
      </c>
      <c r="AF1386" s="27">
        <f>IF(('Activity data'!AY12*EF!$H11)*kgtoGg=0,"NO",('Activity data'!AY12*EF!$H11)*kgtoGg)</f>
        <v>15.00094883684789</v>
      </c>
      <c r="AG1386" s="27">
        <f>IF(('Activity data'!AZ12*EF!$H11)*kgtoGg=0,"NO",('Activity data'!AZ12*EF!$H11)*kgtoGg)</f>
        <v>15.028048141964115</v>
      </c>
      <c r="AH1386" s="27">
        <f>IF(('Activity data'!BA12*EF!$H11)*kgtoGg=0,"NO",('Activity data'!BA12*EF!$H11)*kgtoGg)</f>
        <v>15.056627638997357</v>
      </c>
      <c r="AI1386" s="27">
        <f>IF(('Activity data'!BB12*EF!$H11)*kgtoGg=0,"NO",('Activity data'!BB12*EF!$H11)*kgtoGg)</f>
        <v>15.074698611904788</v>
      </c>
      <c r="AJ1386" s="27">
        <f>IF(('Activity data'!BC12*EF!$H11)*kgtoGg=0,"NO",('Activity data'!BC12*EF!$H11)*kgtoGg)</f>
        <v>15.094614576718195</v>
      </c>
      <c r="AK1386" s="27">
        <f>IF(('Activity data'!BD12*EF!$H11)*kgtoGg=0,"NO",('Activity data'!BD12*EF!$H11)*kgtoGg)</f>
        <v>15.115673801451477</v>
      </c>
      <c r="AL1386" s="27">
        <f>IF(('Activity data'!BE12*EF!$H11)*kgtoGg=0,"NO",('Activity data'!BE12*EF!$H11)*kgtoGg)</f>
        <v>15.138147204251819</v>
      </c>
      <c r="AM1386" s="27">
        <f>IF(('Activity data'!BF12*EF!$H11)*kgtoGg=0,"NO",('Activity data'!BF12*EF!$H11)*kgtoGg)</f>
        <v>15.161998614024419</v>
      </c>
      <c r="AN1386" s="27">
        <f>IF(('Activity data'!BG12*EF!$H11)*kgtoGg=0,"NO",('Activity data'!BG12*EF!$H11)*kgtoGg)</f>
        <v>15.175820015694976</v>
      </c>
      <c r="AO1386" s="27">
        <f>IF(('Activity data'!BH12*EF!$H11)*kgtoGg=0,"NO",('Activity data'!BH12*EF!$H11)*kgtoGg)</f>
        <v>15.190607047394435</v>
      </c>
      <c r="AP1386" s="27">
        <f>IF(('Activity data'!BI12*EF!$H11)*kgtoGg=0,"NO",('Activity data'!BI12*EF!$H11)*kgtoGg)</f>
        <v>15.206652684527141</v>
      </c>
      <c r="AQ1386" s="27">
        <f>IF(('Activity data'!BJ12*EF!$H11)*kgtoGg=0,"NO",('Activity data'!BJ12*EF!$H11)*kgtoGg)</f>
        <v>15.223936765728466</v>
      </c>
      <c r="AR1386" s="27">
        <f>IF(('Activity data'!BK12*EF!$H11)*kgtoGg=0,"NO",('Activity data'!BK12*EF!$H11)*kgtoGg)</f>
        <v>15.242442480574551</v>
      </c>
      <c r="AS1386" s="27">
        <f>IF(('Activity data'!BL12*EF!$H11)*kgtoGg=0,"NO",('Activity data'!BL12*EF!$H11)*kgtoGg)</f>
        <v>15.250327401356088</v>
      </c>
      <c r="AT1386" s="27">
        <f>IF(('Activity data'!BM12*EF!$H11)*kgtoGg=0,"NO",('Activity data'!BM12*EF!$H11)*kgtoGg)</f>
        <v>15.255231337033344</v>
      </c>
      <c r="AU1386" s="27">
        <f>IF(('Activity data'!BN12*EF!$H11)*kgtoGg=0,"NO",('Activity data'!BN12*EF!$H11)*kgtoGg)</f>
        <v>15.260443499074196</v>
      </c>
      <c r="AV1386" s="27">
        <f>IF(('Activity data'!BO12*EF!$H11)*kgtoGg=0,"NO",('Activity data'!BO12*EF!$H11)*kgtoGg)</f>
        <v>15.266715091636653</v>
      </c>
      <c r="AW1386" s="27">
        <f>IF(('Activity data'!BP12*EF!$H11)*kgtoGg=0,"NO",('Activity data'!BP12*EF!$H11)*kgtoGg)</f>
        <v>15.273658060462553</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15.74379363900659</v>
      </c>
      <c r="T1387" s="27">
        <f>IF(('Activity data'!AM13*EF!$H12)*kgtoGg=0,"NO",('Activity data'!AM13*EF!$H12)*kgtoGg)</f>
        <v>15.789177564335771</v>
      </c>
      <c r="U1387" s="27">
        <f>IF(('Activity data'!AN13*EF!$H12)*kgtoGg=0,"NO",('Activity data'!AN13*EF!$H12)*kgtoGg)</f>
        <v>15.837421522718094</v>
      </c>
      <c r="V1387" s="27">
        <f>IF(('Activity data'!AO13*EF!$H12)*kgtoGg=0,"NO",('Activity data'!AO13*EF!$H12)*kgtoGg)</f>
        <v>15.889528936231425</v>
      </c>
      <c r="W1387" s="27">
        <f>IF(('Activity data'!AP13*EF!$H12)*kgtoGg=0,"NO",('Activity data'!AP13*EF!$H12)*kgtoGg)</f>
        <v>15.946058209850227</v>
      </c>
      <c r="X1387" s="27">
        <f>IF(('Activity data'!AQ13*EF!$H12)*kgtoGg=0,"NO",('Activity data'!AQ13*EF!$H12)*kgtoGg)</f>
        <v>16.006888945182933</v>
      </c>
      <c r="Y1387" s="27">
        <f>IF(('Activity data'!AR13*EF!$H12)*kgtoGg=0,"NO",('Activity data'!AR13*EF!$H12)*kgtoGg)</f>
        <v>16.045374657831026</v>
      </c>
      <c r="Z1387" s="27">
        <f>IF(('Activity data'!AS13*EF!$H12)*kgtoGg=0,"NO",('Activity data'!AS13*EF!$H12)*kgtoGg)</f>
        <v>16.087479117910242</v>
      </c>
      <c r="AA1387" s="27">
        <f>IF(('Activity data'!AT13*EF!$H12)*kgtoGg=0,"NO",('Activity data'!AT13*EF!$H12)*kgtoGg)</f>
        <v>16.132634899984698</v>
      </c>
      <c r="AB1387" s="27">
        <f>IF(('Activity data'!AU13*EF!$H12)*kgtoGg=0,"NO",('Activity data'!AU13*EF!$H12)*kgtoGg)</f>
        <v>16.181064068128425</v>
      </c>
      <c r="AC1387" s="27">
        <f>IF(('Activity data'!AV13*EF!$H12)*kgtoGg=0,"NO",('Activity data'!AV13*EF!$H12)*kgtoGg)</f>
        <v>16.232289068961919</v>
      </c>
      <c r="AD1387" s="27">
        <f>IF(('Activity data'!AW13*EF!$H12)*kgtoGg=0,"NO",('Activity data'!AW13*EF!$H12)*kgtoGg)</f>
        <v>16.266107359963815</v>
      </c>
      <c r="AE1387" s="27">
        <f>IF(('Activity data'!AX13*EF!$H12)*kgtoGg=0,"NO",('Activity data'!AX13*EF!$H12)*kgtoGg)</f>
        <v>16.302674719379858</v>
      </c>
      <c r="AF1387" s="27">
        <f>IF(('Activity data'!AY13*EF!$H12)*kgtoGg=0,"NO",('Activity data'!AY13*EF!$H12)*kgtoGg)</f>
        <v>16.341852027594634</v>
      </c>
      <c r="AG1387" s="27">
        <f>IF(('Activity data'!AZ13*EF!$H12)*kgtoGg=0,"NO",('Activity data'!AZ13*EF!$H12)*kgtoGg)</f>
        <v>16.384037805485768</v>
      </c>
      <c r="AH1387" s="27">
        <f>IF(('Activity data'!BA13*EF!$H12)*kgtoGg=0,"NO",('Activity data'!BA13*EF!$H12)*kgtoGg)</f>
        <v>16.428027256604828</v>
      </c>
      <c r="AI1387" s="27">
        <f>IF(('Activity data'!BB13*EF!$H12)*kgtoGg=0,"NO",('Activity data'!BB13*EF!$H12)*kgtoGg)</f>
        <v>16.454953704560829</v>
      </c>
      <c r="AJ1387" s="27">
        <f>IF(('Activity data'!BC13*EF!$H12)*kgtoGg=0,"NO",('Activity data'!BC13*EF!$H12)*kgtoGg)</f>
        <v>16.48435701608895</v>
      </c>
      <c r="AK1387" s="27">
        <f>IF(('Activity data'!BD13*EF!$H12)*kgtoGg=0,"NO",('Activity data'!BD13*EF!$H12)*kgtoGg)</f>
        <v>16.515143013222563</v>
      </c>
      <c r="AL1387" s="27">
        <f>IF(('Activity data'!BE13*EF!$H12)*kgtoGg=0,"NO",('Activity data'!BE13*EF!$H12)*kgtoGg)</f>
        <v>16.547747702117324</v>
      </c>
      <c r="AM1387" s="27">
        <f>IF(('Activity data'!BF13*EF!$H12)*kgtoGg=0,"NO",('Activity data'!BF13*EF!$H12)*kgtoGg)</f>
        <v>16.582122595716356</v>
      </c>
      <c r="AN1387" s="27">
        <f>IF(('Activity data'!BG13*EF!$H12)*kgtoGg=0,"NO",('Activity data'!BG13*EF!$H12)*kgtoGg)</f>
        <v>16.600470123477731</v>
      </c>
      <c r="AO1387" s="27">
        <f>IF(('Activity data'!BH13*EF!$H12)*kgtoGg=0,"NO",('Activity data'!BH13*EF!$H12)*kgtoGg)</f>
        <v>16.620020877934213</v>
      </c>
      <c r="AP1387" s="27">
        <f>IF(('Activity data'!BI13*EF!$H12)*kgtoGg=0,"NO",('Activity data'!BI13*EF!$H12)*kgtoGg)</f>
        <v>16.641237794269543</v>
      </c>
      <c r="AQ1387" s="27">
        <f>IF(('Activity data'!BJ13*EF!$H12)*kgtoGg=0,"NO",('Activity data'!BJ13*EF!$H12)*kgtoGg)</f>
        <v>16.664093670955594</v>
      </c>
      <c r="AR1387" s="27">
        <f>IF(('Activity data'!BK13*EF!$H12)*kgtoGg=0,"NO",('Activity data'!BK13*EF!$H12)*kgtoGg)</f>
        <v>16.688566019350009</v>
      </c>
      <c r="AS1387" s="27">
        <f>IF(('Activity data'!BL13*EF!$H12)*kgtoGg=0,"NO",('Activity data'!BL13*EF!$H12)*kgtoGg)</f>
        <v>16.696331381272817</v>
      </c>
      <c r="AT1387" s="27">
        <f>IF(('Activity data'!BM13*EF!$H12)*kgtoGg=0,"NO",('Activity data'!BM13*EF!$H12)*kgtoGg)</f>
        <v>16.699285630129914</v>
      </c>
      <c r="AU1387" s="27">
        <f>IF(('Activity data'!BN13*EF!$H12)*kgtoGg=0,"NO",('Activity data'!BN13*EF!$H12)*kgtoGg)</f>
        <v>16.702534642083243</v>
      </c>
      <c r="AV1387" s="27">
        <f>IF(('Activity data'!BO13*EF!$H12)*kgtoGg=0,"NO",('Activity data'!BO13*EF!$H12)*kgtoGg)</f>
        <v>16.707242014459261</v>
      </c>
      <c r="AW1387" s="27">
        <f>IF(('Activity data'!BP13*EF!$H12)*kgtoGg=0,"NO",('Activity data'!BP13*EF!$H12)*kgtoGg)</f>
        <v>16.712811774495297</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23.299199623740702</v>
      </c>
      <c r="T1388" s="27">
        <f>IF(('Activity data'!AM14*EF!$H13)*kgtoGg=0,"NO",('Activity data'!AM14*EF!$H13)*kgtoGg)</f>
        <v>23.366363177849646</v>
      </c>
      <c r="U1388" s="27">
        <f>IF(('Activity data'!AN14*EF!$H13)*kgtoGg=0,"NO",('Activity data'!AN14*EF!$H13)*kgtoGg)</f>
        <v>23.43775928750166</v>
      </c>
      <c r="V1388" s="27">
        <f>IF(('Activity data'!AO14*EF!$H13)*kgtoGg=0,"NO",('Activity data'!AO14*EF!$H13)*kgtoGg)</f>
        <v>23.514872914443256</v>
      </c>
      <c r="W1388" s="27">
        <f>IF(('Activity data'!AP14*EF!$H13)*kgtoGg=0,"NO",('Activity data'!AP14*EF!$H13)*kgtoGg)</f>
        <v>23.598530440756761</v>
      </c>
      <c r="X1388" s="27">
        <f>IF(('Activity data'!AQ14*EF!$H13)*kgtoGg=0,"NO",('Activity data'!AQ14*EF!$H13)*kgtoGg)</f>
        <v>23.688553689172828</v>
      </c>
      <c r="Y1388" s="27">
        <f>IF(('Activity data'!AR14*EF!$H13)*kgtoGg=0,"NO",('Activity data'!AR14*EF!$H13)*kgtoGg)</f>
        <v>23.745508596116498</v>
      </c>
      <c r="Z1388" s="27">
        <f>IF(('Activity data'!AS14*EF!$H13)*kgtoGg=0,"NO",('Activity data'!AS14*EF!$H13)*kgtoGg)</f>
        <v>23.807818878055468</v>
      </c>
      <c r="AA1388" s="27">
        <f>IF(('Activity data'!AT14*EF!$H13)*kgtoGg=0,"NO",('Activity data'!AT14*EF!$H13)*kgtoGg)</f>
        <v>23.874644803549824</v>
      </c>
      <c r="AB1388" s="27">
        <f>IF(('Activity data'!AU14*EF!$H13)*kgtoGg=0,"NO",('Activity data'!AU14*EF!$H13)*kgtoGg)</f>
        <v>23.946315004650327</v>
      </c>
      <c r="AC1388" s="27">
        <f>IF(('Activity data'!AV14*EF!$H13)*kgtoGg=0,"NO",('Activity data'!AV14*EF!$H13)*kgtoGg)</f>
        <v>24.022122751341634</v>
      </c>
      <c r="AD1388" s="27">
        <f>IF(('Activity data'!AW14*EF!$H13)*kgtoGg=0,"NO",('Activity data'!AW14*EF!$H13)*kgtoGg)</f>
        <v>24.072170353022251</v>
      </c>
      <c r="AE1388" s="27">
        <f>IF(('Activity data'!AX14*EF!$H13)*kgtoGg=0,"NO",('Activity data'!AX14*EF!$H13)*kgtoGg)</f>
        <v>24.126286293962728</v>
      </c>
      <c r="AF1388" s="27">
        <f>IF(('Activity data'!AY14*EF!$H13)*kgtoGg=0,"NO",('Activity data'!AY14*EF!$H13)*kgtoGg)</f>
        <v>24.184264691402795</v>
      </c>
      <c r="AG1388" s="27">
        <f>IF(('Activity data'!AZ14*EF!$H13)*kgtoGg=0,"NO",('Activity data'!AZ14*EF!$H13)*kgtoGg)</f>
        <v>24.246695315362018</v>
      </c>
      <c r="AH1388" s="27">
        <f>IF(('Activity data'!BA14*EF!$H13)*kgtoGg=0,"NO",('Activity data'!BA14*EF!$H13)*kgtoGg)</f>
        <v>24.311795190681927</v>
      </c>
      <c r="AI1388" s="27">
        <f>IF(('Activity data'!BB14*EF!$H13)*kgtoGg=0,"NO",('Activity data'!BB14*EF!$H13)*kgtoGg)</f>
        <v>24.351643571603976</v>
      </c>
      <c r="AJ1388" s="27">
        <f>IF(('Activity data'!BC14*EF!$H13)*kgtoGg=0,"NO",('Activity data'!BC14*EF!$H13)*kgtoGg)</f>
        <v>24.395157456541803</v>
      </c>
      <c r="AK1388" s="27">
        <f>IF(('Activity data'!BD14*EF!$H13)*kgtoGg=0,"NO",('Activity data'!BD14*EF!$H13)*kgtoGg)</f>
        <v>24.440717574343065</v>
      </c>
      <c r="AL1388" s="27">
        <f>IF(('Activity data'!BE14*EF!$H13)*kgtoGg=0,"NO",('Activity data'!BE14*EF!$H13)*kgtoGg)</f>
        <v>24.488969169393634</v>
      </c>
      <c r="AM1388" s="27">
        <f>IF(('Activity data'!BF14*EF!$H13)*kgtoGg=0,"NO",('Activity data'!BF14*EF!$H13)*kgtoGg)</f>
        <v>24.539840485823007</v>
      </c>
      <c r="AN1388" s="27">
        <f>IF(('Activity data'!BG14*EF!$H13)*kgtoGg=0,"NO",('Activity data'!BG14*EF!$H13)*kgtoGg)</f>
        <v>24.566992944862818</v>
      </c>
      <c r="AO1388" s="27">
        <f>IF(('Activity data'!BH14*EF!$H13)*kgtoGg=0,"NO",('Activity data'!BH14*EF!$H13)*kgtoGg)</f>
        <v>24.595926055987174</v>
      </c>
      <c r="AP1388" s="27">
        <f>IF(('Activity data'!BI14*EF!$H13)*kgtoGg=0,"NO",('Activity data'!BI14*EF!$H13)*kgtoGg)</f>
        <v>24.627324915781191</v>
      </c>
      <c r="AQ1388" s="27">
        <f>IF(('Activity data'!BJ14*EF!$H13)*kgtoGg=0,"NO",('Activity data'!BJ14*EF!$H13)*kgtoGg)</f>
        <v>24.66114926877351</v>
      </c>
      <c r="AR1388" s="27">
        <f>IF(('Activity data'!BK14*EF!$H13)*kgtoGg=0,"NO",('Activity data'!BK14*EF!$H13)*kgtoGg)</f>
        <v>24.697365834080266</v>
      </c>
      <c r="AS1388" s="27">
        <f>IF(('Activity data'!BL14*EF!$H13)*kgtoGg=0,"NO",('Activity data'!BL14*EF!$H13)*kgtoGg)</f>
        <v>24.708857773173129</v>
      </c>
      <c r="AT1388" s="27">
        <f>IF(('Activity data'!BM14*EF!$H13)*kgtoGg=0,"NO",('Activity data'!BM14*EF!$H13)*kgtoGg)</f>
        <v>24.71322975844161</v>
      </c>
      <c r="AU1388" s="27">
        <f>IF(('Activity data'!BN14*EF!$H13)*kgtoGg=0,"NO",('Activity data'!BN14*EF!$H13)*kgtoGg)</f>
        <v>24.718037962856389</v>
      </c>
      <c r="AV1388" s="27">
        <f>IF(('Activity data'!BO14*EF!$H13)*kgtoGg=0,"NO",('Activity data'!BO14*EF!$H13)*kgtoGg)</f>
        <v>24.72500439110151</v>
      </c>
      <c r="AW1388" s="27">
        <f>IF(('Activity data'!BP14*EF!$H13)*kgtoGg=0,"NO",('Activity data'!BP14*EF!$H13)*kgtoGg)</f>
        <v>24.733247064621722</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5.2888001747321844</v>
      </c>
      <c r="T1389" s="27">
        <f>IF(('Activity data'!AM15*EF!$H14)*kgtoGg=0,"NO",('Activity data'!AM15*EF!$H14)*kgtoGg)</f>
        <v>5.3549104933648488</v>
      </c>
      <c r="U1389" s="27">
        <f>IF(('Activity data'!AN15*EF!$H14)*kgtoGg=0,"NO",('Activity data'!AN15*EF!$H14)*kgtoGg)</f>
        <v>5.3864074181281323</v>
      </c>
      <c r="V1389" s="27">
        <f>IF(('Activity data'!AO15*EF!$H14)*kgtoGg=0,"NO",('Activity data'!AO15*EF!$H14)*kgtoGg)</f>
        <v>5.4084520023376257</v>
      </c>
      <c r="W1389" s="27">
        <f>IF(('Activity data'!AP15*EF!$H14)*kgtoGg=0,"NO",('Activity data'!AP15*EF!$H14)*kgtoGg)</f>
        <v>5.4367019980088367</v>
      </c>
      <c r="X1389" s="27">
        <f>IF(('Activity data'!AQ15*EF!$H14)*kgtoGg=0,"NO",('Activity data'!AQ15*EF!$H14)*kgtoGg)</f>
        <v>5.4730522028178319</v>
      </c>
      <c r="Y1389" s="27">
        <f>IF(('Activity data'!AR15*EF!$H14)*kgtoGg=0,"NO",('Activity data'!AR15*EF!$H14)*kgtoGg)</f>
        <v>5.5183413325460924</v>
      </c>
      <c r="Z1389" s="27">
        <f>IF(('Activity data'!AS15*EF!$H14)*kgtoGg=0,"NO",('Activity data'!AS15*EF!$H14)*kgtoGg)</f>
        <v>5.5691056579484624</v>
      </c>
      <c r="AA1389" s="27">
        <f>IF(('Activity data'!AT15*EF!$H14)*kgtoGg=0,"NO",('Activity data'!AT15*EF!$H14)*kgtoGg)</f>
        <v>5.6177871904602759</v>
      </c>
      <c r="AB1389" s="27">
        <f>IF(('Activity data'!AU15*EF!$H14)*kgtoGg=0,"NO",('Activity data'!AU15*EF!$H14)*kgtoGg)</f>
        <v>5.6715084141713676</v>
      </c>
      <c r="AC1389" s="27">
        <f>IF(('Activity data'!AV15*EF!$H14)*kgtoGg=0,"NO",('Activity data'!AV15*EF!$H14)*kgtoGg)</f>
        <v>5.7238215564317478</v>
      </c>
      <c r="AD1389" s="27">
        <f>IF(('Activity data'!AW15*EF!$H14)*kgtoGg=0,"NO",('Activity data'!AW15*EF!$H14)*kgtoGg)</f>
        <v>5.7951448499816118</v>
      </c>
      <c r="AE1389" s="27">
        <f>IF(('Activity data'!AX15*EF!$H14)*kgtoGg=0,"NO",('Activity data'!AX15*EF!$H14)*kgtoGg)</f>
        <v>5.8708152391256094</v>
      </c>
      <c r="AF1389" s="27">
        <f>IF(('Activity data'!AY15*EF!$H14)*kgtoGg=0,"NO",('Activity data'!AY15*EF!$H14)*kgtoGg)</f>
        <v>5.9502777911979985</v>
      </c>
      <c r="AG1389" s="27">
        <f>IF(('Activity data'!AZ15*EF!$H14)*kgtoGg=0,"NO",('Activity data'!AZ15*EF!$H14)*kgtoGg)</f>
        <v>6.0428511203152757</v>
      </c>
      <c r="AH1389" s="27">
        <f>IF(('Activity data'!BA15*EF!$H14)*kgtoGg=0,"NO",('Activity data'!BA15*EF!$H14)*kgtoGg)</f>
        <v>6.1276763008750397</v>
      </c>
      <c r="AI1389" s="27">
        <f>IF(('Activity data'!BB15*EF!$H14)*kgtoGg=0,"NO",('Activity data'!BB15*EF!$H14)*kgtoGg)</f>
        <v>6.2240584028338324</v>
      </c>
      <c r="AJ1389" s="27">
        <f>IF(('Activity data'!BC15*EF!$H14)*kgtoGg=0,"NO",('Activity data'!BC15*EF!$H14)*kgtoGg)</f>
        <v>6.3299559561580176</v>
      </c>
      <c r="AK1389" s="27">
        <f>IF(('Activity data'!BD15*EF!$H14)*kgtoGg=0,"NO",('Activity data'!BD15*EF!$H14)*kgtoGg)</f>
        <v>6.4264327438871129</v>
      </c>
      <c r="AL1389" s="27">
        <f>IF(('Activity data'!BE15*EF!$H14)*kgtoGg=0,"NO",('Activity data'!BE15*EF!$H14)*kgtoGg)</f>
        <v>6.5229450618536617</v>
      </c>
      <c r="AM1389" s="27">
        <f>IF(('Activity data'!BF15*EF!$H14)*kgtoGg=0,"NO",('Activity data'!BF15*EF!$H14)*kgtoGg)</f>
        <v>6.6198156764753957</v>
      </c>
      <c r="AN1389" s="27">
        <f>IF(('Activity data'!BG15*EF!$H14)*kgtoGg=0,"NO",('Activity data'!BG15*EF!$H14)*kgtoGg)</f>
        <v>6.7277615297054645</v>
      </c>
      <c r="AO1389" s="27">
        <f>IF(('Activity data'!BH15*EF!$H14)*kgtoGg=0,"NO",('Activity data'!BH15*EF!$H14)*kgtoGg)</f>
        <v>6.82889575833455</v>
      </c>
      <c r="AP1389" s="27">
        <f>IF(('Activity data'!BI15*EF!$H14)*kgtoGg=0,"NO",('Activity data'!BI15*EF!$H14)*kgtoGg)</f>
        <v>6.932846561035845</v>
      </c>
      <c r="AQ1389" s="27">
        <f>IF(('Activity data'!BJ15*EF!$H14)*kgtoGg=0,"NO",('Activity data'!BJ15*EF!$H14)*kgtoGg)</f>
        <v>7.0400892153101466</v>
      </c>
      <c r="AR1389" s="27">
        <f>IF(('Activity data'!BK15*EF!$H14)*kgtoGg=0,"NO",('Activity data'!BK15*EF!$H14)*kgtoGg)</f>
        <v>7.1511154926757348</v>
      </c>
      <c r="AS1389" s="27">
        <f>IF(('Activity data'!BL15*EF!$H14)*kgtoGg=0,"NO",('Activity data'!BL15*EF!$H14)*kgtoGg)</f>
        <v>7.2676936564330177</v>
      </c>
      <c r="AT1389" s="27">
        <f>IF(('Activity data'!BM15*EF!$H14)*kgtoGg=0,"NO",('Activity data'!BM15*EF!$H14)*kgtoGg)</f>
        <v>7.2719835334173766</v>
      </c>
      <c r="AU1389" s="27">
        <f>IF(('Activity data'!BN15*EF!$H14)*kgtoGg=0,"NO",('Activity data'!BN15*EF!$H14)*kgtoGg)</f>
        <v>7.2589495808630424</v>
      </c>
      <c r="AV1389" s="27">
        <f>IF(('Activity data'!BO15*EF!$H14)*kgtoGg=0,"NO",('Activity data'!BO15*EF!$H14)*kgtoGg)</f>
        <v>7.2508321439605989</v>
      </c>
      <c r="AW1389" s="27">
        <f>IF(('Activity data'!BP15*EF!$H14)*kgtoGg=0,"NO",('Activity data'!BP15*EF!$H14)*kgtoGg)</f>
        <v>7.2374038316981046</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1.531675788558454</v>
      </c>
      <c r="T1391" s="27">
        <f>IF(('Activity data'!AM17*EF!$H16)*kgtoGg=0,"NO",('Activity data'!AM17*EF!$H16)*kgtoGg)</f>
        <v>1.5509969062237812</v>
      </c>
      <c r="U1391" s="27">
        <f>IF(('Activity data'!AN17*EF!$H16)*kgtoGg=0,"NO",('Activity data'!AN17*EF!$H16)*kgtoGg)</f>
        <v>1.5506767661897198</v>
      </c>
      <c r="V1391" s="27">
        <f>IF(('Activity data'!AO17*EF!$H16)*kgtoGg=0,"NO",('Activity data'!AO17*EF!$H16)*kgtoGg)</f>
        <v>1.5454789101997239</v>
      </c>
      <c r="W1391" s="27">
        <f>IF(('Activity data'!AP17*EF!$H16)*kgtoGg=0,"NO",('Activity data'!AP17*EF!$H16)*kgtoGg)</f>
        <v>1.544237667180592</v>
      </c>
      <c r="X1391" s="27">
        <f>IF(('Activity data'!AQ17*EF!$H16)*kgtoGg=0,"NO",('Activity data'!AQ17*EF!$H16)*kgtoGg)</f>
        <v>1.5478449437228776</v>
      </c>
      <c r="Y1391" s="27">
        <f>IF(('Activity data'!AR17*EF!$H16)*kgtoGg=0,"NO",('Activity data'!AR17*EF!$H16)*kgtoGg)</f>
        <v>1.5541547190586729</v>
      </c>
      <c r="Z1391" s="27">
        <f>IF(('Activity data'!AS17*EF!$H16)*kgtoGg=0,"NO",('Activity data'!AS17*EF!$H16)*kgtoGg)</f>
        <v>1.5635202729114777</v>
      </c>
      <c r="AA1391" s="27">
        <f>IF(('Activity data'!AT17*EF!$H16)*kgtoGg=0,"NO",('Activity data'!AT17*EF!$H16)*kgtoGg)</f>
        <v>1.5717954090973836</v>
      </c>
      <c r="AB1391" s="27">
        <f>IF(('Activity data'!AU17*EF!$H16)*kgtoGg=0,"NO",('Activity data'!AU17*EF!$H16)*kgtoGg)</f>
        <v>1.5827536033482281</v>
      </c>
      <c r="AC1391" s="27">
        <f>IF(('Activity data'!AV17*EF!$H16)*kgtoGg=0,"NO",('Activity data'!AV17*EF!$H16)*kgtoGg)</f>
        <v>1.5929304999956655</v>
      </c>
      <c r="AD1391" s="27">
        <f>IF(('Activity data'!AW17*EF!$H16)*kgtoGg=0,"NO",('Activity data'!AW17*EF!$H16)*kgtoGg)</f>
        <v>1.6108800730615591</v>
      </c>
      <c r="AE1391" s="27">
        <f>IF(('Activity data'!AX17*EF!$H16)*kgtoGg=0,"NO",('Activity data'!AX17*EF!$H16)*kgtoGg)</f>
        <v>1.6307409732214615</v>
      </c>
      <c r="AF1391" s="27">
        <f>IF(('Activity data'!AY17*EF!$H16)*kgtoGg=0,"NO",('Activity data'!AY17*EF!$H16)*kgtoGg)</f>
        <v>1.6521566099106721</v>
      </c>
      <c r="AG1391" s="27">
        <f>IF(('Activity data'!AZ17*EF!$H16)*kgtoGg=0,"NO",('Activity data'!AZ17*EF!$H16)*kgtoGg)</f>
        <v>1.6797121914547875</v>
      </c>
      <c r="AH1391" s="27">
        <f>IF(('Activity data'!BA17*EF!$H16)*kgtoGg=0,"NO",('Activity data'!BA17*EF!$H16)*kgtoGg)</f>
        <v>1.7029021534438327</v>
      </c>
      <c r="AI1391" s="27">
        <f>IF(('Activity data'!BB17*EF!$H16)*kgtoGg=0,"NO",('Activity data'!BB17*EF!$H16)*kgtoGg)</f>
        <v>1.7292757097784488</v>
      </c>
      <c r="AJ1391" s="27">
        <f>IF(('Activity data'!BC17*EF!$H16)*kgtoGg=0,"NO",('Activity data'!BC17*EF!$H16)*kgtoGg)</f>
        <v>1.7595948834600084</v>
      </c>
      <c r="AK1391" s="27">
        <f>IF(('Activity data'!BD17*EF!$H16)*kgtoGg=0,"NO",('Activity data'!BD17*EF!$H16)*kgtoGg)</f>
        <v>1.7846861220344088</v>
      </c>
      <c r="AL1391" s="27">
        <f>IF(('Activity data'!BE17*EF!$H16)*kgtoGg=0,"NO",('Activity data'!BE17*EF!$H16)*kgtoGg)</f>
        <v>1.8091664404595389</v>
      </c>
      <c r="AM1391" s="27">
        <f>IF(('Activity data'!BF17*EF!$H16)*kgtoGg=0,"NO",('Activity data'!BF17*EF!$H16)*kgtoGg)</f>
        <v>1.8331907504895764</v>
      </c>
      <c r="AN1391" s="27">
        <f>IF(('Activity data'!BG17*EF!$H16)*kgtoGg=0,"NO",('Activity data'!BG17*EF!$H16)*kgtoGg)</f>
        <v>1.8597044420320308</v>
      </c>
      <c r="AO1391" s="27">
        <f>IF(('Activity data'!BH17*EF!$H16)*kgtoGg=0,"NO",('Activity data'!BH17*EF!$H16)*kgtoGg)</f>
        <v>1.882330973166122</v>
      </c>
      <c r="AP1391" s="27">
        <f>IF(('Activity data'!BI17*EF!$H16)*kgtoGg=0,"NO",('Activity data'!BI17*EF!$H16)*kgtoGg)</f>
        <v>1.9055114819391912</v>
      </c>
      <c r="AQ1391" s="27">
        <f>IF(('Activity data'!BJ17*EF!$H16)*kgtoGg=0,"NO",('Activity data'!BJ17*EF!$H16)*kgtoGg)</f>
        <v>1.929416392805523</v>
      </c>
      <c r="AR1391" s="27">
        <f>IF(('Activity data'!BK17*EF!$H16)*kgtoGg=0,"NO",('Activity data'!BK17*EF!$H16)*kgtoGg)</f>
        <v>1.9542139795969686</v>
      </c>
      <c r="AS1391" s="27">
        <f>IF(('Activity data'!BL17*EF!$H16)*kgtoGg=0,"NO",('Activity data'!BL17*EF!$H16)*kgtoGg)</f>
        <v>1.9784975867023906</v>
      </c>
      <c r="AT1391" s="27">
        <f>IF(('Activity data'!BM17*EF!$H16)*kgtoGg=0,"NO",('Activity data'!BM17*EF!$H16)*kgtoGg)</f>
        <v>1.954019421357523</v>
      </c>
      <c r="AU1391" s="27">
        <f>IF(('Activity data'!BN17*EF!$H16)*kgtoGg=0,"NO",('Activity data'!BN17*EF!$H16)*kgtoGg)</f>
        <v>1.9226171209422818</v>
      </c>
      <c r="AV1391" s="27">
        <f>IF(('Activity data'!BO17*EF!$H16)*kgtoGg=0,"NO",('Activity data'!BO17*EF!$H16)*kgtoGg)</f>
        <v>1.8937902246599378</v>
      </c>
      <c r="AW1391" s="27">
        <f>IF(('Activity data'!BP17*EF!$H16)*kgtoGg=0,"NO",('Activity data'!BP17*EF!$H16)*kgtoGg)</f>
        <v>1.8632470082492709</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0.21223148573110692</v>
      </c>
      <c r="T1392" s="27">
        <f>IF(('Activity data'!AM18*EF!$H17)*kgtoGg=0,"NO",('Activity data'!AM18*EF!$H17)*kgtoGg)</f>
        <v>0.21490865118526423</v>
      </c>
      <c r="U1392" s="27">
        <f>IF(('Activity data'!AN18*EF!$H17)*kgtoGg=0,"NO",('Activity data'!AN18*EF!$H17)*kgtoGg)</f>
        <v>0.21486429206202268</v>
      </c>
      <c r="V1392" s="27">
        <f>IF(('Activity data'!AO18*EF!$H17)*kgtoGg=0,"NO",('Activity data'!AO18*EF!$H17)*kgtoGg)</f>
        <v>0.21414406869124558</v>
      </c>
      <c r="W1392" s="27">
        <f>IF(('Activity data'!AP18*EF!$H17)*kgtoGg=0,"NO",('Activity data'!AP18*EF!$H17)*kgtoGg)</f>
        <v>0.21397208004190377</v>
      </c>
      <c r="X1392" s="27">
        <f>IF(('Activity data'!AQ18*EF!$H17)*kgtoGg=0,"NO",('Activity data'!AQ18*EF!$H17)*kgtoGg)</f>
        <v>0.21447191014023859</v>
      </c>
      <c r="Y1392" s="27">
        <f>IF(('Activity data'!AR18*EF!$H17)*kgtoGg=0,"NO",('Activity data'!AR18*EF!$H17)*kgtoGg)</f>
        <v>0.21534620286207215</v>
      </c>
      <c r="Z1392" s="27">
        <f>IF(('Activity data'!AS18*EF!$H17)*kgtoGg=0,"NO",('Activity data'!AS18*EF!$H17)*kgtoGg)</f>
        <v>0.21664390921985571</v>
      </c>
      <c r="AA1392" s="27">
        <f>IF(('Activity data'!AT18*EF!$H17)*kgtoGg=0,"NO",('Activity data'!AT18*EF!$H17)*kgtoGg)</f>
        <v>0.21779052553414435</v>
      </c>
      <c r="AB1392" s="27">
        <f>IF(('Activity data'!AU18*EF!$H17)*kgtoGg=0,"NO",('Activity data'!AU18*EF!$H17)*kgtoGg)</f>
        <v>0.21930891073299619</v>
      </c>
      <c r="AC1392" s="27">
        <f>IF(('Activity data'!AV18*EF!$H17)*kgtoGg=0,"NO",('Activity data'!AV18*EF!$H17)*kgtoGg)</f>
        <v>0.22071903806656873</v>
      </c>
      <c r="AD1392" s="27">
        <f>IF(('Activity data'!AW18*EF!$H17)*kgtoGg=0,"NO",('Activity data'!AW18*EF!$H17)*kgtoGg)</f>
        <v>0.22320616007272054</v>
      </c>
      <c r="AE1392" s="27">
        <f>IF(('Activity data'!AX18*EF!$H17)*kgtoGg=0,"NO",('Activity data'!AX18*EF!$H17)*kgtoGg)</f>
        <v>0.22595811866629489</v>
      </c>
      <c r="AF1392" s="27">
        <f>IF(('Activity data'!AY18*EF!$H17)*kgtoGg=0,"NO",('Activity data'!AY18*EF!$H17)*kgtoGg)</f>
        <v>0.22892550407930479</v>
      </c>
      <c r="AG1392" s="27">
        <f>IF(('Activity data'!AZ18*EF!$H17)*kgtoGg=0,"NO",('Activity data'!AZ18*EF!$H17)*kgtoGg)</f>
        <v>0.23274365022679747</v>
      </c>
      <c r="AH1392" s="27">
        <f>IF(('Activity data'!BA18*EF!$H17)*kgtoGg=0,"NO",('Activity data'!BA18*EF!$H17)*kgtoGg)</f>
        <v>0.23595688903604636</v>
      </c>
      <c r="AI1392" s="27">
        <f>IF(('Activity data'!BB18*EF!$H17)*kgtoGg=0,"NO",('Activity data'!BB18*EF!$H17)*kgtoGg)</f>
        <v>0.2396112518501094</v>
      </c>
      <c r="AJ1392" s="27">
        <f>IF(('Activity data'!BC18*EF!$H17)*kgtoGg=0,"NO",('Activity data'!BC18*EF!$H17)*kgtoGg)</f>
        <v>0.2438123258140929</v>
      </c>
      <c r="AK1392" s="27">
        <f>IF(('Activity data'!BD18*EF!$H17)*kgtoGg=0,"NO",('Activity data'!BD18*EF!$H17)*kgtoGg)</f>
        <v>0.24728900859595659</v>
      </c>
      <c r="AL1392" s="27">
        <f>IF(('Activity data'!BE18*EF!$H17)*kgtoGg=0,"NO",('Activity data'!BE18*EF!$H17)*kgtoGg)</f>
        <v>0.25068104128939345</v>
      </c>
      <c r="AM1392" s="27">
        <f>IF(('Activity data'!BF18*EF!$H17)*kgtoGg=0,"NO",('Activity data'!BF18*EF!$H17)*kgtoGg)</f>
        <v>0.25400988871874292</v>
      </c>
      <c r="AN1392" s="27">
        <f>IF(('Activity data'!BG18*EF!$H17)*kgtoGg=0,"NO",('Activity data'!BG18*EF!$H17)*kgtoGg)</f>
        <v>0.25768366889487748</v>
      </c>
      <c r="AO1392" s="27">
        <f>IF(('Activity data'!BH18*EF!$H17)*kgtoGg=0,"NO",('Activity data'!BH18*EF!$H17)*kgtoGg)</f>
        <v>0.26081883780947451</v>
      </c>
      <c r="AP1392" s="27">
        <f>IF(('Activity data'!BI18*EF!$H17)*kgtoGg=0,"NO",('Activity data'!BI18*EF!$H17)*kgtoGg)</f>
        <v>0.26403076676575937</v>
      </c>
      <c r="AQ1392" s="27">
        <f>IF(('Activity data'!BJ18*EF!$H17)*kgtoGg=0,"NO",('Activity data'!BJ18*EF!$H17)*kgtoGg)</f>
        <v>0.26734307005300151</v>
      </c>
      <c r="AR1392" s="27">
        <f>IF(('Activity data'!BK18*EF!$H17)*kgtoGg=0,"NO",('Activity data'!BK18*EF!$H17)*kgtoGg)</f>
        <v>0.27077906396673163</v>
      </c>
      <c r="AS1392" s="27">
        <f>IF(('Activity data'!BL18*EF!$H17)*kgtoGg=0,"NO",('Activity data'!BL18*EF!$H17)*kgtoGg)</f>
        <v>0.2741438400201186</v>
      </c>
      <c r="AT1392" s="27">
        <f>IF(('Activity data'!BM18*EF!$H17)*kgtoGg=0,"NO",('Activity data'!BM18*EF!$H17)*kgtoGg)</f>
        <v>0.27075210566098096</v>
      </c>
      <c r="AU1392" s="27">
        <f>IF(('Activity data'!BN18*EF!$H17)*kgtoGg=0,"NO",('Activity data'!BN18*EF!$H17)*kgtoGg)</f>
        <v>0.26640095189705443</v>
      </c>
      <c r="AV1392" s="27">
        <f>IF(('Activity data'!BO18*EF!$H17)*kgtoGg=0,"NO",('Activity data'!BO18*EF!$H17)*kgtoGg)</f>
        <v>0.26240665031396532</v>
      </c>
      <c r="AW1392" s="27">
        <f>IF(('Activity data'!BP18*EF!$H17)*kgtoGg=0,"NO",('Activity data'!BP18*EF!$H17)*kgtoGg)</f>
        <v>0.2581745326254411</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7.4046195421518561</v>
      </c>
      <c r="T1393" s="27">
        <f>IF(('Activity data'!AM5*EF!$H18)*kgtoGg=0,"NO",('Activity data'!AM5*EF!$H18)*kgtoGg)</f>
        <v>7.4833894882265142</v>
      </c>
      <c r="U1393" s="27">
        <f>IF(('Activity data'!AN5*EF!$H18)*kgtoGg=0,"NO",('Activity data'!AN5*EF!$H18)*kgtoGg)</f>
        <v>7.5342455797617154</v>
      </c>
      <c r="V1393" s="27">
        <f>IF(('Activity data'!AO5*EF!$H18)*kgtoGg=0,"NO",('Activity data'!AO5*EF!$H18)*kgtoGg)</f>
        <v>7.5787887199186921</v>
      </c>
      <c r="W1393" s="27">
        <f>IF(('Activity data'!AP5*EF!$H18)*kgtoGg=0,"NO",('Activity data'!AP5*EF!$H18)*kgtoGg)</f>
        <v>7.6306973712494122</v>
      </c>
      <c r="X1393" s="27">
        <f>IF(('Activity data'!AQ5*EF!$H18)*kgtoGg=0,"NO",('Activity data'!AQ5*EF!$H18)*kgtoGg)</f>
        <v>7.6917026782754139</v>
      </c>
      <c r="Y1393" s="27">
        <f>IF(('Activity data'!AR5*EF!$H18)*kgtoGg=0,"NO",('Activity data'!AR5*EF!$H18)*kgtoGg)</f>
        <v>7.7526372365789742</v>
      </c>
      <c r="Z1393" s="27">
        <f>IF(('Activity data'!AS5*EF!$H18)*kgtoGg=0,"NO",('Activity data'!AS5*EF!$H18)*kgtoGg)</f>
        <v>7.8202225518529671</v>
      </c>
      <c r="AA1393" s="27">
        <f>IF(('Activity data'!AT5*EF!$H18)*kgtoGg=0,"NO",('Activity data'!AT5*EF!$H18)*kgtoGg)</f>
        <v>7.887640149546697</v>
      </c>
      <c r="AB1393" s="27">
        <f>IF(('Activity data'!AU5*EF!$H18)*kgtoGg=0,"NO",('Activity data'!AU5*EF!$H18)*kgtoGg)</f>
        <v>7.9613204880830315</v>
      </c>
      <c r="AC1393" s="27">
        <f>IF(('Activity data'!AV5*EF!$H18)*kgtoGg=0,"NO",('Activity data'!AV5*EF!$H18)*kgtoGg)</f>
        <v>8.0353993798900643</v>
      </c>
      <c r="AD1393" s="27">
        <f>IF(('Activity data'!AW5*EF!$H18)*kgtoGg=0,"NO",('Activity data'!AW5*EF!$H18)*kgtoGg)</f>
        <v>8.1202338720603002</v>
      </c>
      <c r="AE1393" s="27">
        <f>IF(('Activity data'!AX5*EF!$H18)*kgtoGg=0,"NO",('Activity data'!AX5*EF!$H18)*kgtoGg)</f>
        <v>8.2106583355443536</v>
      </c>
      <c r="AF1393" s="27">
        <f>IF(('Activity data'!AY5*EF!$H18)*kgtoGg=0,"NO",('Activity data'!AY5*EF!$H18)*kgtoGg)</f>
        <v>8.3061946320219384</v>
      </c>
      <c r="AG1393" s="27">
        <f>IF(('Activity data'!AZ5*EF!$H18)*kgtoGg=0,"NO",('Activity data'!AZ5*EF!$H18)*kgtoGg)</f>
        <v>8.4155659012748671</v>
      </c>
      <c r="AH1393" s="27">
        <f>IF(('Activity data'!BA5*EF!$H18)*kgtoGg=0,"NO",('Activity data'!BA5*EF!$H18)*kgtoGg)</f>
        <v>8.5193954449678522</v>
      </c>
      <c r="AI1393" s="27">
        <f>IF(('Activity data'!BB5*EF!$H18)*kgtoGg=0,"NO",('Activity data'!BB5*EF!$H18)*kgtoGg)</f>
        <v>8.627306193094169</v>
      </c>
      <c r="AJ1393" s="27">
        <f>IF(('Activity data'!BC5*EF!$H18)*kgtoGg=0,"NO",('Activity data'!BC5*EF!$H18)*kgtoGg)</f>
        <v>8.745646768527358</v>
      </c>
      <c r="AK1393" s="27">
        <f>IF(('Activity data'!BD5*EF!$H18)*kgtoGg=0,"NO",('Activity data'!BD5*EF!$H18)*kgtoGg)</f>
        <v>8.8565885696140008</v>
      </c>
      <c r="AL1393" s="27">
        <f>IF(('Activity data'!BE5*EF!$H18)*kgtoGg=0,"NO",('Activity data'!BE5*EF!$H18)*kgtoGg)</f>
        <v>8.9690164377539467</v>
      </c>
      <c r="AM1393" s="27">
        <f>IF(('Activity data'!BF5*EF!$H18)*kgtoGg=0,"NO",('Activity data'!BF5*EF!$H18)*kgtoGg)</f>
        <v>9.0832375607624591</v>
      </c>
      <c r="AN1393" s="27">
        <f>IF(('Activity data'!BG5*EF!$H18)*kgtoGg=0,"NO",('Activity data'!BG5*EF!$H18)*kgtoGg)</f>
        <v>9.2011172209463741</v>
      </c>
      <c r="AO1393" s="27">
        <f>IF(('Activity data'!BH5*EF!$H18)*kgtoGg=0,"NO",('Activity data'!BH5*EF!$H18)*kgtoGg)</f>
        <v>9.3137200267376201</v>
      </c>
      <c r="AP1393" s="27">
        <f>IF(('Activity data'!BI5*EF!$H18)*kgtoGg=0,"NO",('Activity data'!BI5*EF!$H18)*kgtoGg)</f>
        <v>9.430247400651222</v>
      </c>
      <c r="AQ1393" s="27">
        <f>IF(('Activity data'!BJ5*EF!$H18)*kgtoGg=0,"NO",('Activity data'!BJ5*EF!$H18)*kgtoGg)</f>
        <v>9.5511807883178133</v>
      </c>
      <c r="AR1393" s="27">
        <f>IF(('Activity data'!BK5*EF!$H18)*kgtoGg=0,"NO",('Activity data'!BK5*EF!$H18)*kgtoGg)</f>
        <v>9.6770247868368919</v>
      </c>
      <c r="AS1393" s="27">
        <f>IF(('Activity data'!BL5*EF!$H18)*kgtoGg=0,"NO",('Activity data'!BL5*EF!$H18)*kgtoGg)</f>
        <v>9.8004676763058374</v>
      </c>
      <c r="AT1393" s="27">
        <f>IF(('Activity data'!BM5*EF!$H18)*kgtoGg=0,"NO",('Activity data'!BM5*EF!$H18)*kgtoGg)</f>
        <v>9.8159190203362741</v>
      </c>
      <c r="AU1393" s="27">
        <f>IF(('Activity data'!BN5*EF!$H18)*kgtoGg=0,"NO",('Activity data'!BN5*EF!$H18)*kgtoGg)</f>
        <v>9.8150974974465104</v>
      </c>
      <c r="AV1393" s="27">
        <f>IF(('Activity data'!BO5*EF!$H18)*kgtoGg=0,"NO",('Activity data'!BO5*EF!$H18)*kgtoGg)</f>
        <v>9.8195614708241035</v>
      </c>
      <c r="AW1393" s="27">
        <f>IF(('Activity data'!BP5*EF!$H18)*kgtoGg=0,"NO",('Activity data'!BP5*EF!$H18)*kgtoGg)</f>
        <v>9.8193330676312982</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2.1096314921444392</v>
      </c>
      <c r="T1394" s="27">
        <f>IF(('Activity data'!AM6*EF!$H19)*kgtoGg=0,"NO",('Activity data'!AM6*EF!$H19)*kgtoGg)</f>
        <v>2.1320736389593615</v>
      </c>
      <c r="U1394" s="27">
        <f>IF(('Activity data'!AN6*EF!$H19)*kgtoGg=0,"NO",('Activity data'!AN6*EF!$H19)*kgtoGg)</f>
        <v>2.1465629198277836</v>
      </c>
      <c r="V1394" s="27">
        <f>IF(('Activity data'!AO6*EF!$H19)*kgtoGg=0,"NO",('Activity data'!AO6*EF!$H19)*kgtoGg)</f>
        <v>2.1592535936293507</v>
      </c>
      <c r="W1394" s="27">
        <f>IF(('Activity data'!AP6*EF!$H19)*kgtoGg=0,"NO",('Activity data'!AP6*EF!$H19)*kgtoGg)</f>
        <v>2.1740427566563829</v>
      </c>
      <c r="X1394" s="27">
        <f>IF(('Activity data'!AQ6*EF!$H19)*kgtoGg=0,"NO",('Activity data'!AQ6*EF!$H19)*kgtoGg)</f>
        <v>2.1914236249315668</v>
      </c>
      <c r="Y1394" s="27">
        <f>IF(('Activity data'!AR6*EF!$H19)*kgtoGg=0,"NO",('Activity data'!AR6*EF!$H19)*kgtoGg)</f>
        <v>2.2087843363665458</v>
      </c>
      <c r="Z1394" s="27">
        <f>IF(('Activity data'!AS6*EF!$H19)*kgtoGg=0,"NO",('Activity data'!AS6*EF!$H19)*kgtoGg)</f>
        <v>2.2280398982082943</v>
      </c>
      <c r="AA1394" s="27">
        <f>IF(('Activity data'!AT6*EF!$H19)*kgtoGg=0,"NO",('Activity data'!AT6*EF!$H19)*kgtoGg)</f>
        <v>2.2472476760569431</v>
      </c>
      <c r="AB1394" s="27">
        <f>IF(('Activity data'!AU6*EF!$H19)*kgtoGg=0,"NO",('Activity data'!AU6*EF!$H19)*kgtoGg)</f>
        <v>2.2682397556152867</v>
      </c>
      <c r="AC1394" s="27">
        <f>IF(('Activity data'!AV6*EF!$H19)*kgtoGg=0,"NO",('Activity data'!AV6*EF!$H19)*kgtoGg)</f>
        <v>2.289345385981524</v>
      </c>
      <c r="AD1394" s="27">
        <f>IF(('Activity data'!AW6*EF!$H19)*kgtoGg=0,"NO",('Activity data'!AW6*EF!$H19)*kgtoGg)</f>
        <v>2.3135153673402695</v>
      </c>
      <c r="AE1394" s="27">
        <f>IF(('Activity data'!AX6*EF!$H19)*kgtoGg=0,"NO",('Activity data'!AX6*EF!$H19)*kgtoGg)</f>
        <v>2.3392779733378202</v>
      </c>
      <c r="AF1394" s="27">
        <f>IF(('Activity data'!AY6*EF!$H19)*kgtoGg=0,"NO",('Activity data'!AY6*EF!$H19)*kgtoGg)</f>
        <v>2.36649697879038</v>
      </c>
      <c r="AG1394" s="27">
        <f>IF(('Activity data'!AZ6*EF!$H19)*kgtoGg=0,"NO",('Activity data'!AZ6*EF!$H19)*kgtoGg)</f>
        <v>2.3976576714685529</v>
      </c>
      <c r="AH1394" s="27">
        <f>IF(('Activity data'!BA6*EF!$H19)*kgtoGg=0,"NO",('Activity data'!BA6*EF!$H19)*kgtoGg)</f>
        <v>2.4272394850840642</v>
      </c>
      <c r="AI1394" s="27">
        <f>IF(('Activity data'!BB6*EF!$H19)*kgtoGg=0,"NO",('Activity data'!BB6*EF!$H19)*kgtoGg)</f>
        <v>2.4579840643689557</v>
      </c>
      <c r="AJ1394" s="27">
        <f>IF(('Activity data'!BC6*EF!$H19)*kgtoGg=0,"NO",('Activity data'!BC6*EF!$H19)*kgtoGg)</f>
        <v>2.4917001794659104</v>
      </c>
      <c r="AK1394" s="27">
        <f>IF(('Activity data'!BD6*EF!$H19)*kgtoGg=0,"NO",('Activity data'!BD6*EF!$H19)*kgtoGg)</f>
        <v>2.5233083284106681</v>
      </c>
      <c r="AL1394" s="27">
        <f>IF(('Activity data'!BE6*EF!$H19)*kgtoGg=0,"NO",('Activity data'!BE6*EF!$H19)*kgtoGg)</f>
        <v>2.5553398689742997</v>
      </c>
      <c r="AM1394" s="27">
        <f>IF(('Activity data'!BF6*EF!$H19)*kgtoGg=0,"NO",('Activity data'!BF6*EF!$H19)*kgtoGg)</f>
        <v>2.5878823212630548</v>
      </c>
      <c r="AN1394" s="27">
        <f>IF(('Activity data'!BG6*EF!$H19)*kgtoGg=0,"NO",('Activity data'!BG6*EF!$H19)*kgtoGg)</f>
        <v>2.6214671181579678</v>
      </c>
      <c r="AO1394" s="27">
        <f>IF(('Activity data'!BH6*EF!$H19)*kgtoGg=0,"NO",('Activity data'!BH6*EF!$H19)*kgtoGg)</f>
        <v>2.6535484997669414</v>
      </c>
      <c r="AP1394" s="27">
        <f>IF(('Activity data'!BI6*EF!$H19)*kgtoGg=0,"NO",('Activity data'!BI6*EF!$H19)*kgtoGg)</f>
        <v>2.6867480201886997</v>
      </c>
      <c r="AQ1394" s="27">
        <f>IF(('Activity data'!BJ6*EF!$H19)*kgtoGg=0,"NO",('Activity data'!BJ6*EF!$H19)*kgtoGg)</f>
        <v>2.7212028468844967</v>
      </c>
      <c r="AR1394" s="27">
        <f>IF(('Activity data'!BK6*EF!$H19)*kgtoGg=0,"NO",('Activity data'!BK6*EF!$H19)*kgtoGg)</f>
        <v>2.7570567433422304</v>
      </c>
      <c r="AS1394" s="27">
        <f>IF(('Activity data'!BL6*EF!$H19)*kgtoGg=0,"NO",('Activity data'!BL6*EF!$H19)*kgtoGg)</f>
        <v>2.7922265458719244</v>
      </c>
      <c r="AT1394" s="27">
        <f>IF(('Activity data'!BM6*EF!$H19)*kgtoGg=0,"NO",('Activity data'!BM6*EF!$H19)*kgtoGg)</f>
        <v>2.7966287493581405</v>
      </c>
      <c r="AU1394" s="27">
        <f>IF(('Activity data'!BN6*EF!$H19)*kgtoGg=0,"NO",('Activity data'!BN6*EF!$H19)*kgtoGg)</f>
        <v>2.7963946913420741</v>
      </c>
      <c r="AV1394" s="27">
        <f>IF(('Activity data'!BO6*EF!$H19)*kgtoGg=0,"NO",('Activity data'!BO6*EF!$H19)*kgtoGg)</f>
        <v>2.7976665107466849</v>
      </c>
      <c r="AW1394" s="27">
        <f>IF(('Activity data'!BP6*EF!$H19)*kgtoGg=0,"NO",('Activity data'!BP6*EF!$H19)*kgtoGg)</f>
        <v>2.7976014369686593</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0.43571951838874362</v>
      </c>
      <c r="T1395" s="27">
        <f>IF(('Activity data'!AM7*EF!$H20)*kgtoGg=0,"NO",('Activity data'!AM7*EF!$H20)*kgtoGg)</f>
        <v>0.44035467928685268</v>
      </c>
      <c r="U1395" s="27">
        <f>IF(('Activity data'!AN7*EF!$H20)*kgtoGg=0,"NO",('Activity data'!AN7*EF!$H20)*kgtoGg)</f>
        <v>0.44334726946447206</v>
      </c>
      <c r="V1395" s="27">
        <f>IF(('Activity data'!AO7*EF!$H20)*kgtoGg=0,"NO",('Activity data'!AO7*EF!$H20)*kgtoGg)</f>
        <v>0.44596837855268867</v>
      </c>
      <c r="W1395" s="27">
        <f>IF(('Activity data'!AP7*EF!$H20)*kgtoGg=0,"NO",('Activity data'!AP7*EF!$H20)*kgtoGg)</f>
        <v>0.44902290585544563</v>
      </c>
      <c r="X1395" s="27">
        <f>IF(('Activity data'!AQ7*EF!$H20)*kgtoGg=0,"NO",('Activity data'!AQ7*EF!$H20)*kgtoGg)</f>
        <v>0.45261271932867114</v>
      </c>
      <c r="Y1395" s="27">
        <f>IF(('Activity data'!AR7*EF!$H20)*kgtoGg=0,"NO",('Activity data'!AR7*EF!$H20)*kgtoGg)</f>
        <v>0.45619836964414207</v>
      </c>
      <c r="Z1395" s="27">
        <f>IF(('Activity data'!AS7*EF!$H20)*kgtoGg=0,"NO",('Activity data'!AS7*EF!$H20)*kgtoGg)</f>
        <v>0.46017537897645111</v>
      </c>
      <c r="AA1395" s="27">
        <f>IF(('Activity data'!AT7*EF!$H20)*kgtoGg=0,"NO",('Activity data'!AT7*EF!$H20)*kgtoGg)</f>
        <v>0.46414251908821719</v>
      </c>
      <c r="AB1395" s="27">
        <f>IF(('Activity data'!AU7*EF!$H20)*kgtoGg=0,"NO",('Activity data'!AU7*EF!$H20)*kgtoGg)</f>
        <v>0.46847818568648275</v>
      </c>
      <c r="AC1395" s="27">
        <f>IF(('Activity data'!AV7*EF!$H20)*kgtoGg=0,"NO",('Activity data'!AV7*EF!$H20)*kgtoGg)</f>
        <v>0.47283730486569064</v>
      </c>
      <c r="AD1395" s="27">
        <f>IF(('Activity data'!AW7*EF!$H20)*kgtoGg=0,"NO",('Activity data'!AW7*EF!$H20)*kgtoGg)</f>
        <v>0.47782932962276903</v>
      </c>
      <c r="AE1395" s="27">
        <f>IF(('Activity data'!AX7*EF!$H20)*kgtoGg=0,"NO",('Activity data'!AX7*EF!$H20)*kgtoGg)</f>
        <v>0.48315029222666028</v>
      </c>
      <c r="AF1395" s="27">
        <f>IF(('Activity data'!AY7*EF!$H20)*kgtoGg=0,"NO",('Activity data'!AY7*EF!$H20)*kgtoGg)</f>
        <v>0.48877205697134296</v>
      </c>
      <c r="AG1395" s="27">
        <f>IF(('Activity data'!AZ7*EF!$H20)*kgtoGg=0,"NO",('Activity data'!AZ7*EF!$H20)*kgtoGg)</f>
        <v>0.49520793075164554</v>
      </c>
      <c r="AH1395" s="27">
        <f>IF(('Activity data'!BA7*EF!$H20)*kgtoGg=0,"NO",('Activity data'!BA7*EF!$H20)*kgtoGg)</f>
        <v>0.50131770567186829</v>
      </c>
      <c r="AI1395" s="27">
        <f>IF(('Activity data'!BB7*EF!$H20)*kgtoGg=0,"NO",('Activity data'!BB7*EF!$H20)*kgtoGg)</f>
        <v>0.50766763613553445</v>
      </c>
      <c r="AJ1395" s="27">
        <f>IF(('Activity data'!BC7*EF!$H20)*kgtoGg=0,"NO",('Activity data'!BC7*EF!$H20)*kgtoGg)</f>
        <v>0.51463130229556664</v>
      </c>
      <c r="AK1395" s="27">
        <f>IF(('Activity data'!BD7*EF!$H20)*kgtoGg=0,"NO",('Activity data'!BD7*EF!$H20)*kgtoGg)</f>
        <v>0.52115959289354707</v>
      </c>
      <c r="AL1395" s="27">
        <f>IF(('Activity data'!BE7*EF!$H20)*kgtoGg=0,"NO",('Activity data'!BE7*EF!$H20)*kgtoGg)</f>
        <v>0.52777533003987098</v>
      </c>
      <c r="AM1395" s="27">
        <f>IF(('Activity data'!BF7*EF!$H20)*kgtoGg=0,"NO",('Activity data'!BF7*EF!$H20)*kgtoGg)</f>
        <v>0.53449658998088179</v>
      </c>
      <c r="AN1395" s="27">
        <f>IF(('Activity data'!BG7*EF!$H20)*kgtoGg=0,"NO",('Activity data'!BG7*EF!$H20)*kgtoGg)</f>
        <v>0.54143313391413539</v>
      </c>
      <c r="AO1395" s="27">
        <f>IF(('Activity data'!BH7*EF!$H20)*kgtoGg=0,"NO",('Activity data'!BH7*EF!$H20)*kgtoGg)</f>
        <v>0.54805916514089648</v>
      </c>
      <c r="AP1395" s="27">
        <f>IF(('Activity data'!BI7*EF!$H20)*kgtoGg=0,"NO",('Activity data'!BI7*EF!$H20)*kgtoGg)</f>
        <v>0.55491613475988966</v>
      </c>
      <c r="AQ1395" s="27">
        <f>IF(('Activity data'!BJ7*EF!$H20)*kgtoGg=0,"NO",('Activity data'!BJ7*EF!$H20)*kgtoGg)</f>
        <v>0.56203237309343868</v>
      </c>
      <c r="AR1395" s="27">
        <f>IF(('Activity data'!BK7*EF!$H20)*kgtoGg=0,"NO",('Activity data'!BK7*EF!$H20)*kgtoGg)</f>
        <v>0.5694375727954224</v>
      </c>
      <c r="AS1395" s="27">
        <f>IF(('Activity data'!BL7*EF!$H20)*kgtoGg=0,"NO",('Activity data'!BL7*EF!$H20)*kgtoGg)</f>
        <v>0.57670148096001295</v>
      </c>
      <c r="AT1395" s="27">
        <f>IF(('Activity data'!BM7*EF!$H20)*kgtoGg=0,"NO",('Activity data'!BM7*EF!$H20)*kgtoGg)</f>
        <v>0.57761070420113625</v>
      </c>
      <c r="AU1395" s="27">
        <f>IF(('Activity data'!BN7*EF!$H20)*kgtoGg=0,"NO",('Activity data'!BN7*EF!$H20)*kgtoGg)</f>
        <v>0.57756236227676927</v>
      </c>
      <c r="AV1395" s="27">
        <f>IF(('Activity data'!BO7*EF!$H20)*kgtoGg=0,"NO",('Activity data'!BO7*EF!$H20)*kgtoGg)</f>
        <v>0.57782504158380354</v>
      </c>
      <c r="AW1395" s="27">
        <f>IF(('Activity data'!BP7*EF!$H20)*kgtoGg=0,"NO",('Activity data'!BP7*EF!$H20)*kgtoGg)</f>
        <v>0.57781160136197973</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7.615946366368484E-2</v>
      </c>
      <c r="T1396" s="27">
        <f>IF(('Activity data'!AM8*EF!$H21)*kgtoGg=0,"NO",('Activity data'!AM8*EF!$H21)*kgtoGg)</f>
        <v>7.7391533409946547E-2</v>
      </c>
      <c r="U1396" s="27">
        <f>IF(('Activity data'!AN8*EF!$H21)*kgtoGg=0,"NO",('Activity data'!AN8*EF!$H21)*kgtoGg)</f>
        <v>7.7658293559970212E-2</v>
      </c>
      <c r="V1396" s="27">
        <f>IF(('Activity data'!AO8*EF!$H21)*kgtoGg=0,"NO",('Activity data'!AO8*EF!$H21)*kgtoGg)</f>
        <v>7.7675252172538387E-2</v>
      </c>
      <c r="W1396" s="27">
        <f>IF(('Activity data'!AP8*EF!$H21)*kgtoGg=0,"NO",('Activity data'!AP8*EF!$H21)*kgtoGg)</f>
        <v>7.7873458630094372E-2</v>
      </c>
      <c r="X1396" s="27">
        <f>IF(('Activity data'!AQ8*EF!$H21)*kgtoGg=0,"NO",('Activity data'!AQ8*EF!$H21)*kgtoGg)</f>
        <v>7.8298102464037178E-2</v>
      </c>
      <c r="Y1396" s="27">
        <f>IF(('Activity data'!AR8*EF!$H21)*kgtoGg=0,"NO",('Activity data'!AR8*EF!$H21)*kgtoGg)</f>
        <v>7.8819552468321966E-2</v>
      </c>
      <c r="Z1396" s="27">
        <f>IF(('Activity data'!AS8*EF!$H21)*kgtoGg=0,"NO",('Activity data'!AS8*EF!$H21)*kgtoGg)</f>
        <v>7.9482676581567518E-2</v>
      </c>
      <c r="AA1396" s="27">
        <f>IF(('Activity data'!AT8*EF!$H21)*kgtoGg=0,"NO",('Activity data'!AT8*EF!$H21)*kgtoGg)</f>
        <v>8.0084749931794041E-2</v>
      </c>
      <c r="AB1396" s="27">
        <f>IF(('Activity data'!AU8*EF!$H21)*kgtoGg=0,"NO",('Activity data'!AU8*EF!$H21)*kgtoGg)</f>
        <v>8.0811462799247516E-2</v>
      </c>
      <c r="AC1396" s="27">
        <f>IF(('Activity data'!AV8*EF!$H21)*kgtoGg=0,"NO",('Activity data'!AV8*EF!$H21)*kgtoGg)</f>
        <v>8.14929836859066E-2</v>
      </c>
      <c r="AD1396" s="27">
        <f>IF(('Activity data'!AW8*EF!$H21)*kgtoGg=0,"NO",('Activity data'!AW8*EF!$H21)*kgtoGg)</f>
        <v>8.183793215244331E-2</v>
      </c>
      <c r="AE1396" s="27">
        <f>IF(('Activity data'!AX8*EF!$H21)*kgtoGg=0,"NO",('Activity data'!AX8*EF!$H21)*kgtoGg)</f>
        <v>8.2241131726828398E-2</v>
      </c>
      <c r="AF1396" s="27">
        <f>IF(('Activity data'!AY8*EF!$H21)*kgtoGg=0,"NO",('Activity data'!AY8*EF!$H21)*kgtoGg)</f>
        <v>8.2682741716636352E-2</v>
      </c>
      <c r="AG1396" s="27">
        <f>IF(('Activity data'!AZ8*EF!$H21)*kgtoGg=0,"NO",('Activity data'!AZ8*EF!$H21)*kgtoGg)</f>
        <v>8.3379171649412123E-2</v>
      </c>
      <c r="AH1396" s="27">
        <f>IF(('Activity data'!BA8*EF!$H21)*kgtoGg=0,"NO",('Activity data'!BA8*EF!$H21)*kgtoGg)</f>
        <v>8.3825171279243701E-2</v>
      </c>
      <c r="AI1396" s="27">
        <f>IF(('Activity data'!BB8*EF!$H21)*kgtoGg=0,"NO",('Activity data'!BB8*EF!$H21)*kgtoGg)</f>
        <v>8.4363076194934383E-2</v>
      </c>
      <c r="AJ1396" s="27">
        <f>IF(('Activity data'!BC8*EF!$H21)*kgtoGg=0,"NO",('Activity data'!BC8*EF!$H21)*kgtoGg)</f>
        <v>8.5040385108283129E-2</v>
      </c>
      <c r="AK1396" s="27">
        <f>IF(('Activity data'!BD8*EF!$H21)*kgtoGg=0,"NO",('Activity data'!BD8*EF!$H21)*kgtoGg)</f>
        <v>8.5428615601358865E-2</v>
      </c>
      <c r="AL1396" s="27">
        <f>IF(('Activity data'!BE8*EF!$H21)*kgtoGg=0,"NO",('Activity data'!BE8*EF!$H21)*kgtoGg)</f>
        <v>8.5744184207767651E-2</v>
      </c>
      <c r="AM1396" s="27">
        <f>IF(('Activity data'!BF8*EF!$H21)*kgtoGg=0,"NO",('Activity data'!BF8*EF!$H21)*kgtoGg)</f>
        <v>8.5993941955073358E-2</v>
      </c>
      <c r="AN1396" s="27">
        <f>IF(('Activity data'!BG8*EF!$H21)*kgtoGg=0,"NO",('Activity data'!BG8*EF!$H21)*kgtoGg)</f>
        <v>8.6735954425739129E-2</v>
      </c>
      <c r="AO1396" s="27">
        <f>IF(('Activity data'!BH8*EF!$H21)*kgtoGg=0,"NO",('Activity data'!BH8*EF!$H21)*kgtoGg)</f>
        <v>8.7276800597416201E-2</v>
      </c>
      <c r="AP1396" s="27">
        <f>IF(('Activity data'!BI8*EF!$H21)*kgtoGg=0,"NO",('Activity data'!BI8*EF!$H21)*kgtoGg)</f>
        <v>8.7815962181331475E-2</v>
      </c>
      <c r="AQ1396" s="27">
        <f>IF(('Activity data'!BJ8*EF!$H21)*kgtoGg=0,"NO",('Activity data'!BJ8*EF!$H21)*kgtoGg)</f>
        <v>8.8359956229312392E-2</v>
      </c>
      <c r="AR1396" s="27">
        <f>IF(('Activity data'!BK8*EF!$H21)*kgtoGg=0,"NO",('Activity data'!BK8*EF!$H21)*kgtoGg)</f>
        <v>8.8914972724679478E-2</v>
      </c>
      <c r="AS1396" s="27">
        <f>IF(('Activity data'!BL8*EF!$H21)*kgtoGg=0,"NO",('Activity data'!BL8*EF!$H21)*kgtoGg)</f>
        <v>8.9406092640963095E-2</v>
      </c>
      <c r="AT1396" s="27">
        <f>IF(('Activity data'!BM8*EF!$H21)*kgtoGg=0,"NO",('Activity data'!BM8*EF!$H21)*kgtoGg)</f>
        <v>8.7757575443135699E-2</v>
      </c>
      <c r="AU1396" s="27">
        <f>IF(('Activity data'!BN8*EF!$H21)*kgtoGg=0,"NO",('Activity data'!BN8*EF!$H21)*kgtoGg)</f>
        <v>8.5810111568456568E-2</v>
      </c>
      <c r="AV1396" s="27">
        <f>IF(('Activity data'!BO8*EF!$H21)*kgtoGg=0,"NO",('Activity data'!BO8*EF!$H21)*kgtoGg)</f>
        <v>8.3975808498172863E-2</v>
      </c>
      <c r="AW1396" s="27">
        <f>IF(('Activity data'!BP8*EF!$H21)*kgtoGg=0,"NO",('Activity data'!BP8*EF!$H21)*kgtoGg)</f>
        <v>8.2070908389478128E-2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5.5944129053042968E-2</v>
      </c>
      <c r="T1397" s="27">
        <f>IF(('Activity data'!AM9*EF!$H22)*kgtoGg=0,"NO",('Activity data'!AM9*EF!$H22)*kgtoGg)</f>
        <v>5.6849165217577838E-2</v>
      </c>
      <c r="U1397" s="27">
        <f>IF(('Activity data'!AN9*EF!$H22)*kgtoGg=0,"NO",('Activity data'!AN9*EF!$H22)*kgtoGg)</f>
        <v>5.7045118071513815E-2</v>
      </c>
      <c r="V1397" s="27">
        <f>IF(('Activity data'!AO9*EF!$H22)*kgtoGg=0,"NO",('Activity data'!AO9*EF!$H22)*kgtoGg)</f>
        <v>5.7057575286473525E-2</v>
      </c>
      <c r="W1397" s="27">
        <f>IF(('Activity data'!AP9*EF!$H22)*kgtoGg=0,"NO",('Activity data'!AP9*EF!$H22)*kgtoGg)</f>
        <v>5.7203170949930729E-2</v>
      </c>
      <c r="X1397" s="27">
        <f>IF(('Activity data'!AQ9*EF!$H22)*kgtoGg=0,"NO",('Activity data'!AQ9*EF!$H22)*kgtoGg)</f>
        <v>5.7515099741243927E-2</v>
      </c>
      <c r="Y1397" s="27">
        <f>IF(('Activity data'!AR9*EF!$H22)*kgtoGg=0,"NO",('Activity data'!AR9*EF!$H22)*kgtoGg)</f>
        <v>5.7898139023968405E-2</v>
      </c>
      <c r="Z1397" s="27">
        <f>IF(('Activity data'!AS9*EF!$H22)*kgtoGg=0,"NO",('Activity data'!AS9*EF!$H22)*kgtoGg)</f>
        <v>5.8385247246439821E-2</v>
      </c>
      <c r="AA1397" s="27">
        <f>IF(('Activity data'!AT9*EF!$H22)*kgtoGg=0,"NO",('Activity data'!AT9*EF!$H22)*kgtoGg)</f>
        <v>5.8827509672987485E-2</v>
      </c>
      <c r="AB1397" s="27">
        <f>IF(('Activity data'!AU9*EF!$H22)*kgtoGg=0,"NO",('Activity data'!AU9*EF!$H22)*kgtoGg)</f>
        <v>5.9361328012634086E-2</v>
      </c>
      <c r="AC1397" s="27">
        <f>IF(('Activity data'!AV9*EF!$H22)*kgtoGg=0,"NO",('Activity data'!AV9*EF!$H22)*kgtoGg)</f>
        <v>5.9861949873680376E-2</v>
      </c>
      <c r="AD1397" s="27">
        <f>IF(('Activity data'!AW9*EF!$H22)*kgtoGg=0,"NO",('Activity data'!AW9*EF!$H22)*kgtoGg)</f>
        <v>6.0115337182364649E-2</v>
      </c>
      <c r="AE1397" s="27">
        <f>IF(('Activity data'!AX9*EF!$H22)*kgtoGg=0,"NO",('Activity data'!AX9*EF!$H22)*kgtoGg)</f>
        <v>6.0411513756337638E-2</v>
      </c>
      <c r="AF1397" s="27">
        <f>IF(('Activity data'!AY9*EF!$H22)*kgtoGg=0,"NO",('Activity data'!AY9*EF!$H22)*kgtoGg)</f>
        <v>6.073590530365771E-2</v>
      </c>
      <c r="AG1397" s="27">
        <f>IF(('Activity data'!AZ9*EF!$H22)*kgtoGg=0,"NO",('Activity data'!AZ9*EF!$H22)*kgtoGg)</f>
        <v>6.1247478838466964E-2</v>
      </c>
      <c r="AH1397" s="27">
        <f>IF(('Activity data'!BA9*EF!$H22)*kgtoGg=0,"NO",('Activity data'!BA9*EF!$H22)*kgtoGg)</f>
        <v>6.157509486474428E-2</v>
      </c>
      <c r="AI1397" s="27">
        <f>IF(('Activity data'!BB9*EF!$H22)*kgtoGg=0,"NO",('Activity data'!BB9*EF!$H22)*kgtoGg)</f>
        <v>6.1970221360836131E-2</v>
      </c>
      <c r="AJ1397" s="27">
        <f>IF(('Activity data'!BC9*EF!$H22)*kgtoGg=0,"NO",('Activity data'!BC9*EF!$H22)*kgtoGg)</f>
        <v>6.2467749250797192E-2</v>
      </c>
      <c r="AK1397" s="27">
        <f>IF(('Activity data'!BD9*EF!$H22)*kgtoGg=0,"NO",('Activity data'!BD9*EF!$H22)*kgtoGg)</f>
        <v>6.2752930051214392E-2</v>
      </c>
      <c r="AL1397" s="27">
        <f>IF(('Activity data'!BE9*EF!$H22)*kgtoGg=0,"NO",('Activity data'!BE9*EF!$H22)*kgtoGg)</f>
        <v>6.2984735922642046E-2</v>
      </c>
      <c r="AM1397" s="27">
        <f>IF(('Activity data'!BF9*EF!$H22)*kgtoGg=0,"NO",('Activity data'!BF9*EF!$H22)*kgtoGg)</f>
        <v>6.3168199394876681E-2</v>
      </c>
      <c r="AN1397" s="27">
        <f>IF(('Activity data'!BG9*EF!$H22)*kgtoGg=0,"NO",('Activity data'!BG9*EF!$H22)*kgtoGg)</f>
        <v>6.3713256298129115E-2</v>
      </c>
      <c r="AO1397" s="27">
        <f>IF(('Activity data'!BH9*EF!$H22)*kgtoGg=0,"NO",('Activity data'!BH9*EF!$H22)*kgtoGg)</f>
        <v>6.4110543339957013E-2</v>
      </c>
      <c r="AP1397" s="27">
        <f>IF(('Activity data'!BI9*EF!$H22)*kgtoGg=0,"NO",('Activity data'!BI9*EF!$H22)*kgtoGg)</f>
        <v>6.4506592941411631E-2</v>
      </c>
      <c r="AQ1397" s="27">
        <f>IF(('Activity data'!BJ9*EF!$H22)*kgtoGg=0,"NO",('Activity data'!BJ9*EF!$H22)*kgtoGg)</f>
        <v>6.4906192305171875E-2</v>
      </c>
      <c r="AR1397" s="27">
        <f>IF(('Activity data'!BK9*EF!$H22)*kgtoGg=0,"NO",('Activity data'!BK9*EF!$H22)*kgtoGg)</f>
        <v>6.5313888380613E-2</v>
      </c>
      <c r="AS1397" s="27">
        <f>IF(('Activity data'!BL9*EF!$H22)*kgtoGg=0,"NO",('Activity data'!BL9*EF!$H22)*kgtoGg)</f>
        <v>6.5674648221286505E-2</v>
      </c>
      <c r="AT1397" s="27">
        <f>IF(('Activity data'!BM9*EF!$H22)*kgtoGg=0,"NO",('Activity data'!BM9*EF!$H22)*kgtoGg)</f>
        <v>6.4463704046723053E-2</v>
      </c>
      <c r="AU1397" s="27">
        <f>IF(('Activity data'!BN9*EF!$H22)*kgtoGg=0,"NO",('Activity data'!BN9*EF!$H22)*kgtoGg)</f>
        <v>6.3033163899902933E-2</v>
      </c>
      <c r="AV1397" s="27">
        <f>IF(('Activity data'!BO9*EF!$H22)*kgtoGg=0,"NO",('Activity data'!BO9*EF!$H22)*kgtoGg)</f>
        <v>6.1685747797558775E-2</v>
      </c>
      <c r="AW1397" s="27">
        <f>IF(('Activity data'!BP9*EF!$H22)*kgtoGg=0,"NO",('Activity data'!BP9*EF!$H22)*kgtoGg)</f>
        <v>6.0286473532910972E-2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0.52286962702415485</v>
      </c>
      <c r="T1398" s="27">
        <f>IF(('Activity data'!AM10*EF!$H23)*kgtoGg=0,"NO",('Activity data'!AM10*EF!$H23)*kgtoGg)</f>
        <v>0.54412948178544618</v>
      </c>
      <c r="U1398" s="27">
        <f>IF(('Activity data'!AN10*EF!$H23)*kgtoGg=0,"NO",('Activity data'!AN10*EF!$H23)*kgtoGg)</f>
        <v>0.55897912888628398</v>
      </c>
      <c r="V1398" s="27">
        <f>IF(('Activity data'!AO10*EF!$H23)*kgtoGg=0,"NO",('Activity data'!AO10*EF!$H23)*kgtoGg)</f>
        <v>0.57221762538202869</v>
      </c>
      <c r="W1398" s="27">
        <f>IF(('Activity data'!AP10*EF!$H23)*kgtoGg=0,"NO",('Activity data'!AP10*EF!$H23)*kgtoGg)</f>
        <v>0.58697775142863484</v>
      </c>
      <c r="X1398" s="27">
        <f>IF(('Activity data'!AQ10*EF!$H23)*kgtoGg=0,"NO",('Activity data'!AQ10*EF!$H23)*kgtoGg)</f>
        <v>0.60371186310957092</v>
      </c>
      <c r="Y1398" s="27">
        <f>IF(('Activity data'!AR10*EF!$H23)*kgtoGg=0,"NO",('Activity data'!AR10*EF!$H23)*kgtoGg)</f>
        <v>0.62152751133509232</v>
      </c>
      <c r="Z1398" s="27">
        <f>IF(('Activity data'!AS10*EF!$H23)*kgtoGg=0,"NO",('Activity data'!AS10*EF!$H23)*kgtoGg)</f>
        <v>0.64085025366994364</v>
      </c>
      <c r="AA1398" s="27">
        <f>IF(('Activity data'!AT10*EF!$H23)*kgtoGg=0,"NO",('Activity data'!AT10*EF!$H23)*kgtoGg)</f>
        <v>0.66009856929980304</v>
      </c>
      <c r="AB1398" s="27">
        <f>IF(('Activity data'!AU10*EF!$H23)*kgtoGg=0,"NO",('Activity data'!AU10*EF!$H23)*kgtoGg)</f>
        <v>0.68081773464147688</v>
      </c>
      <c r="AC1398" s="27">
        <f>IF(('Activity data'!AV10*EF!$H23)*kgtoGg=0,"NO",('Activity data'!AV10*EF!$H23)*kgtoGg)</f>
        <v>0.70162871909164637</v>
      </c>
      <c r="AD1398" s="27">
        <f>IF(('Activity data'!AW10*EF!$H23)*kgtoGg=0,"NO",('Activity data'!AW10*EF!$H23)*kgtoGg)</f>
        <v>0.72796501494461918</v>
      </c>
      <c r="AE1398" s="27">
        <f>IF(('Activity data'!AX10*EF!$H23)*kgtoGg=0,"NO",('Activity data'!AX10*EF!$H23)*kgtoGg)</f>
        <v>0.7558582967991917</v>
      </c>
      <c r="AF1398" s="27">
        <f>IF(('Activity data'!AY10*EF!$H23)*kgtoGg=0,"NO",('Activity data'!AY10*EF!$H23)*kgtoGg)</f>
        <v>0.7852307319832883</v>
      </c>
      <c r="AG1398" s="27">
        <f>IF(('Activity data'!AZ10*EF!$H23)*kgtoGg=0,"NO",('Activity data'!AZ10*EF!$H23)*kgtoGg)</f>
        <v>0.81830574874483564</v>
      </c>
      <c r="AH1398" s="27">
        <f>IF(('Activity data'!BA10*EF!$H23)*kgtoGg=0,"NO",('Activity data'!BA10*EF!$H23)*kgtoGg)</f>
        <v>0.85027877301240928</v>
      </c>
      <c r="AI1398" s="27">
        <f>IF(('Activity data'!BB10*EF!$H23)*kgtoGg=0,"NO",('Activity data'!BB10*EF!$H23)*kgtoGg)</f>
        <v>0.88456582508044801</v>
      </c>
      <c r="AJ1398" s="27">
        <f>IF(('Activity data'!BC10*EF!$H23)*kgtoGg=0,"NO",('Activity data'!BC10*EF!$H23)*kgtoGg)</f>
        <v>0.92185922096781137</v>
      </c>
      <c r="AK1398" s="27">
        <f>IF(('Activity data'!BD10*EF!$H23)*kgtoGg=0,"NO",('Activity data'!BD10*EF!$H23)*kgtoGg)</f>
        <v>0.95759973684673139</v>
      </c>
      <c r="AL1398" s="27">
        <f>IF(('Activity data'!BE10*EF!$H23)*kgtoGg=0,"NO",('Activity data'!BE10*EF!$H23)*kgtoGg)</f>
        <v>0.99406592200897448</v>
      </c>
      <c r="AM1398" s="27">
        <f>IF(('Activity data'!BF10*EF!$H23)*kgtoGg=0,"NO",('Activity data'!BF10*EF!$H23)*kgtoGg)</f>
        <v>1.0313497634238211</v>
      </c>
      <c r="AN1398" s="27">
        <f>IF(('Activity data'!BG10*EF!$H23)*kgtoGg=0,"NO",('Activity data'!BG10*EF!$H23)*kgtoGg)</f>
        <v>1.0695997979763594</v>
      </c>
      <c r="AO1398" s="27">
        <f>IF(('Activity data'!BH10*EF!$H23)*kgtoGg=0,"NO",('Activity data'!BH10*EF!$H23)*kgtoGg)</f>
        <v>1.1067415080871619</v>
      </c>
      <c r="AP1398" s="27">
        <f>IF(('Activity data'!BI10*EF!$H23)*kgtoGg=0,"NO",('Activity data'!BI10*EF!$H23)*kgtoGg)</f>
        <v>1.1452298194592354</v>
      </c>
      <c r="AQ1398" s="27">
        <f>IF(('Activity data'!BJ10*EF!$H23)*kgtoGg=0,"NO",('Activity data'!BJ10*EF!$H23)*kgtoGg)</f>
        <v>1.185218557648545</v>
      </c>
      <c r="AR1398" s="27">
        <f>IF(('Activity data'!BK10*EF!$H23)*kgtoGg=0,"NO",('Activity data'!BK10*EF!$H23)*kgtoGg)</f>
        <v>1.2268713125051185</v>
      </c>
      <c r="AS1398" s="27">
        <f>IF(('Activity data'!BL10*EF!$H23)*kgtoGg=0,"NO",('Activity data'!BL10*EF!$H23)*kgtoGg)</f>
        <v>1.2692152100845446</v>
      </c>
      <c r="AT1398" s="27">
        <f>IF(('Activity data'!BM10*EF!$H23)*kgtoGg=0,"NO",('Activity data'!BM10*EF!$H23)*kgtoGg)</f>
        <v>1.2819327760402979</v>
      </c>
      <c r="AU1398" s="27">
        <f>IF(('Activity data'!BN10*EF!$H23)*kgtoGg=0,"NO",('Activity data'!BN10*EF!$H23)*kgtoGg)</f>
        <v>1.2900474515194176</v>
      </c>
      <c r="AV1398" s="27">
        <f>IF(('Activity data'!BO10*EF!$H23)*kgtoGg=0,"NO",('Activity data'!BO10*EF!$H23)*kgtoGg)</f>
        <v>1.2995346724155679</v>
      </c>
      <c r="AW1398" s="27">
        <f>IF(('Activity data'!BP10*EF!$H23)*kgtoGg=0,"NO",('Activity data'!BP10*EF!$H23)*kgtoGg)</f>
        <v>1.3076007643813732</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3.6784089815169091E-2</v>
      </c>
      <c r="T1399" s="27">
        <f>IF(('Activity data'!AM11*EF!$H24)*kgtoGg=0,"NO",('Activity data'!AM11*EF!$H24)*kgtoGg)</f>
        <v>3.6839557928462316E-2</v>
      </c>
      <c r="U1399" s="27">
        <f>IF(('Activity data'!AN11*EF!$H24)*kgtoGg=0,"NO",('Activity data'!AN11*EF!$H24)*kgtoGg)</f>
        <v>3.6901448147972048E-2</v>
      </c>
      <c r="V1399" s="27">
        <f>IF(('Activity data'!AO11*EF!$H24)*kgtoGg=0,"NO",('Activity data'!AO11*EF!$H24)*kgtoGg)</f>
        <v>3.697119129911304E-2</v>
      </c>
      <c r="W1399" s="27">
        <f>IF(('Activity data'!AP11*EF!$H24)*kgtoGg=0,"NO",('Activity data'!AP11*EF!$H24)*kgtoGg)</f>
        <v>3.7049558924140212E-2</v>
      </c>
      <c r="X1399" s="27">
        <f>IF(('Activity data'!AQ11*EF!$H24)*kgtoGg=0,"NO",('Activity data'!AQ11*EF!$H24)*kgtoGg)</f>
        <v>3.7136287753369662E-2</v>
      </c>
      <c r="Y1399" s="27">
        <f>IF(('Activity data'!AR11*EF!$H24)*kgtoGg=0,"NO",('Activity data'!AR11*EF!$H24)*kgtoGg)</f>
        <v>3.7189728340772221E-2</v>
      </c>
      <c r="Z1399" s="27">
        <f>IF(('Activity data'!AS11*EF!$H24)*kgtoGg=0,"NO",('Activity data'!AS11*EF!$H24)*kgtoGg)</f>
        <v>3.7250154126370436E-2</v>
      </c>
      <c r="AA1399" s="27">
        <f>IF(('Activity data'!AT11*EF!$H24)*kgtoGg=0,"NO",('Activity data'!AT11*EF!$H24)*kgtoGg)</f>
        <v>3.7316626807571335E-2</v>
      </c>
      <c r="AB1399" s="27">
        <f>IF(('Activity data'!AU11*EF!$H24)*kgtoGg=0,"NO",('Activity data'!AU11*EF!$H24)*kgtoGg)</f>
        <v>3.7389447857305524E-2</v>
      </c>
      <c r="AC1399" s="27">
        <f>IF(('Activity data'!AV11*EF!$H24)*kgtoGg=0,"NO",('Activity data'!AV11*EF!$H24)*kgtoGg)</f>
        <v>3.7467826796806859E-2</v>
      </c>
      <c r="AD1399" s="27">
        <f>IF(('Activity data'!AW11*EF!$H24)*kgtoGg=0,"NO",('Activity data'!AW11*EF!$H24)*kgtoGg)</f>
        <v>3.7519856050110517E-2</v>
      </c>
      <c r="AE1399" s="27">
        <f>IF(('Activity data'!AX11*EF!$H24)*kgtoGg=0,"NO",('Activity data'!AX11*EF!$H24)*kgtoGg)</f>
        <v>3.757716867035879E-2</v>
      </c>
      <c r="AF1399" s="27">
        <f>IF(('Activity data'!AY11*EF!$H24)*kgtoGg=0,"NO",('Activity data'!AY11*EF!$H24)*kgtoGg)</f>
        <v>3.7639518479429895E-2</v>
      </c>
      <c r="AG1399" s="27">
        <f>IF(('Activity data'!AZ11*EF!$H24)*kgtoGg=0,"NO",('Activity data'!AZ11*EF!$H24)*kgtoGg)</f>
        <v>3.7707514498001492E-2</v>
      </c>
      <c r="AH1399" s="27">
        <f>IF(('Activity data'!BA11*EF!$H24)*kgtoGg=0,"NO",('Activity data'!BA11*EF!$H24)*kgtoGg)</f>
        <v>3.7779224529041207E-2</v>
      </c>
      <c r="AI1399" s="27">
        <f>IF(('Activity data'!BB11*EF!$H24)*kgtoGg=0,"NO",('Activity data'!BB11*EF!$H24)*kgtoGg)</f>
        <v>3.7824567175435662E-2</v>
      </c>
      <c r="AJ1399" s="27">
        <f>IF(('Activity data'!BC11*EF!$H24)*kgtoGg=0,"NO",('Activity data'!BC11*EF!$H24)*kgtoGg)</f>
        <v>3.7874539169459702E-2</v>
      </c>
      <c r="AK1399" s="27">
        <f>IF(('Activity data'!BD11*EF!$H24)*kgtoGg=0,"NO",('Activity data'!BD11*EF!$H24)*kgtoGg)</f>
        <v>3.7927379765553451E-2</v>
      </c>
      <c r="AL1399" s="27">
        <f>IF(('Activity data'!BE11*EF!$H24)*kgtoGg=0,"NO",('Activity data'!BE11*EF!$H24)*kgtoGg)</f>
        <v>3.7983768735957858E-2</v>
      </c>
      <c r="AM1399" s="27">
        <f>IF(('Activity data'!BF11*EF!$H24)*kgtoGg=0,"NO",('Activity data'!BF11*EF!$H24)*kgtoGg)</f>
        <v>3.8043615322241195E-2</v>
      </c>
      <c r="AN1399" s="27">
        <f>IF(('Activity data'!BG11*EF!$H24)*kgtoGg=0,"NO",('Activity data'!BG11*EF!$H24)*kgtoGg)</f>
        <v>3.8078295188778213E-2</v>
      </c>
      <c r="AO1399" s="27">
        <f>IF(('Activity data'!BH11*EF!$H24)*kgtoGg=0,"NO",('Activity data'!BH11*EF!$H24)*kgtoGg)</f>
        <v>3.8115397958673719E-2</v>
      </c>
      <c r="AP1399" s="27">
        <f>IF(('Activity data'!BI11*EF!$H24)*kgtoGg=0,"NO",('Activity data'!BI11*EF!$H24)*kgtoGg)</f>
        <v>3.8155658748970339E-2</v>
      </c>
      <c r="AQ1399" s="27">
        <f>IF(('Activity data'!BJ11*EF!$H24)*kgtoGg=0,"NO",('Activity data'!BJ11*EF!$H24)*kgtoGg)</f>
        <v>3.8199026971930949E-2</v>
      </c>
      <c r="AR1399" s="27">
        <f>IF(('Activity data'!BK11*EF!$H24)*kgtoGg=0,"NO",('Activity data'!BK11*EF!$H24)*kgtoGg)</f>
        <v>3.8245460447806377E-2</v>
      </c>
      <c r="AS1399" s="27">
        <f>IF(('Activity data'!BL11*EF!$H24)*kgtoGg=0,"NO",('Activity data'!BL11*EF!$H24)*kgtoGg)</f>
        <v>3.8265244837760212E-2</v>
      </c>
      <c r="AT1399" s="27">
        <f>IF(('Activity data'!BM11*EF!$H24)*kgtoGg=0,"NO",('Activity data'!BM11*EF!$H24)*kgtoGg)</f>
        <v>3.8277549511254755E-2</v>
      </c>
      <c r="AU1399" s="27">
        <f>IF(('Activity data'!BN11*EF!$H24)*kgtoGg=0,"NO",('Activity data'!BN11*EF!$H24)*kgtoGg)</f>
        <v>3.8290627568622206E-2</v>
      </c>
      <c r="AV1399" s="27">
        <f>IF(('Activity data'!BO11*EF!$H24)*kgtoGg=0,"NO",('Activity data'!BO11*EF!$H24)*kgtoGg)</f>
        <v>3.8306363888152228E-2</v>
      </c>
      <c r="AW1399" s="27">
        <f>IF(('Activity data'!BP11*EF!$H24)*kgtoGg=0,"NO",('Activity data'!BP11*EF!$H24)*kgtoGg)</f>
        <v>3.8323784786407848E-2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4.200918389270311E-3</v>
      </c>
      <c r="T1400" s="27">
        <f>IF(('Activity data'!AM12*EF!$H25)*kgtoGg=0,"NO",('Activity data'!AM12*EF!$H25)*kgtoGg)</f>
        <v>4.207253112198688E-3</v>
      </c>
      <c r="U1400" s="27">
        <f>IF(('Activity data'!AN12*EF!$H25)*kgtoGg=0,"NO",('Activity data'!AN12*EF!$H25)*kgtoGg)</f>
        <v>4.2143212702681378E-3</v>
      </c>
      <c r="V1400" s="27">
        <f>IF(('Activity data'!AO12*EF!$H25)*kgtoGg=0,"NO",('Activity data'!AO12*EF!$H25)*kgtoGg)</f>
        <v>4.2222862705610905E-3</v>
      </c>
      <c r="W1400" s="27">
        <f>IF(('Activity data'!AP12*EF!$H25)*kgtoGg=0,"NO",('Activity data'!AP12*EF!$H25)*kgtoGg)</f>
        <v>4.2312362268806386E-3</v>
      </c>
      <c r="X1400" s="27">
        <f>IF(('Activity data'!AQ12*EF!$H25)*kgtoGg=0,"NO",('Activity data'!AQ12*EF!$H25)*kgtoGg)</f>
        <v>4.2411410725739966E-3</v>
      </c>
      <c r="Y1400" s="27">
        <f>IF(('Activity data'!AR12*EF!$H25)*kgtoGg=0,"NO",('Activity data'!AR12*EF!$H25)*kgtoGg)</f>
        <v>4.2472442423814013E-3</v>
      </c>
      <c r="Z1400" s="27">
        <f>IF(('Activity data'!AS12*EF!$H25)*kgtoGg=0,"NO",('Activity data'!AS12*EF!$H25)*kgtoGg)</f>
        <v>4.2541451551178899E-3</v>
      </c>
      <c r="AA1400" s="27">
        <f>IF(('Activity data'!AT12*EF!$H25)*kgtoGg=0,"NO",('Activity data'!AT12*EF!$H25)*kgtoGg)</f>
        <v>4.2617366521548999E-3</v>
      </c>
      <c r="AB1400" s="27">
        <f>IF(('Activity data'!AU12*EF!$H25)*kgtoGg=0,"NO",('Activity data'!AU12*EF!$H25)*kgtoGg)</f>
        <v>4.2700531631380849E-3</v>
      </c>
      <c r="AC1400" s="27">
        <f>IF(('Activity data'!AV12*EF!$H25)*kgtoGg=0,"NO",('Activity data'!AV12*EF!$H25)*kgtoGg)</f>
        <v>4.2790044116245134E-3</v>
      </c>
      <c r="AD1400" s="27">
        <f>IF(('Activity data'!AW12*EF!$H25)*kgtoGg=0,"NO",('Activity data'!AW12*EF!$H25)*kgtoGg)</f>
        <v>4.284946400350661E-3</v>
      </c>
      <c r="AE1400" s="27">
        <f>IF(('Activity data'!AX12*EF!$H25)*kgtoGg=0,"NO",('Activity data'!AX12*EF!$H25)*kgtoGg)</f>
        <v>4.2914917747651979E-3</v>
      </c>
      <c r="AF1400" s="27">
        <f>IF(('Activity data'!AY12*EF!$H25)*kgtoGg=0,"NO",('Activity data'!AY12*EF!$H25)*kgtoGg)</f>
        <v>4.2986124201532016E-3</v>
      </c>
      <c r="AG1400" s="27">
        <f>IF(('Activity data'!AZ12*EF!$H25)*kgtoGg=0,"NO",('Activity data'!AZ12*EF!$H25)*kgtoGg)</f>
        <v>4.3063778895789757E-3</v>
      </c>
      <c r="AH1400" s="27">
        <f>IF(('Activity data'!BA12*EF!$H25)*kgtoGg=0,"NO",('Activity data'!BA12*EF!$H25)*kgtoGg)</f>
        <v>4.3145675169315497E-3</v>
      </c>
      <c r="AI1400" s="27">
        <f>IF(('Activity data'!BB12*EF!$H25)*kgtoGg=0,"NO",('Activity data'!BB12*EF!$H25)*kgtoGg)</f>
        <v>4.3197458632767711E-3</v>
      </c>
      <c r="AJ1400" s="27">
        <f>IF(('Activity data'!BC12*EF!$H25)*kgtoGg=0,"NO",('Activity data'!BC12*EF!$H25)*kgtoGg)</f>
        <v>4.3254529031872034E-3</v>
      </c>
      <c r="AK1400" s="27">
        <f>IF(('Activity data'!BD12*EF!$H25)*kgtoGg=0,"NO",('Activity data'!BD12*EF!$H25)*kgtoGg)</f>
        <v>4.3314875511272664E-3</v>
      </c>
      <c r="AL1400" s="27">
        <f>IF(('Activity data'!BE12*EF!$H25)*kgtoGg=0,"NO",('Activity data'!BE12*EF!$H25)*kgtoGg)</f>
        <v>4.3379274403270328E-3</v>
      </c>
      <c r="AM1400" s="27">
        <f>IF(('Activity data'!BF12*EF!$H25)*kgtoGg=0,"NO",('Activity data'!BF12*EF!$H25)*kgtoGg)</f>
        <v>4.3447622057409914E-3</v>
      </c>
      <c r="AN1400" s="27">
        <f>IF(('Activity data'!BG12*EF!$H25)*kgtoGg=0,"NO",('Activity data'!BG12*EF!$H25)*kgtoGg)</f>
        <v>4.3487228118020589E-3</v>
      </c>
      <c r="AO1400" s="27">
        <f>IF(('Activity data'!BH12*EF!$H25)*kgtoGg=0,"NO",('Activity data'!BH12*EF!$H25)*kgtoGg)</f>
        <v>4.3529601249755016E-3</v>
      </c>
      <c r="AP1400" s="27">
        <f>IF(('Activity data'!BI12*EF!$H25)*kgtoGg=0,"NO",('Activity data'!BI12*EF!$H25)*kgtoGg)</f>
        <v>4.3575580991315416E-3</v>
      </c>
      <c r="AQ1400" s="27">
        <f>IF(('Activity data'!BJ12*EF!$H25)*kgtoGg=0,"NO",('Activity data'!BJ12*EF!$H25)*kgtoGg)</f>
        <v>4.3625109569094744E-3</v>
      </c>
      <c r="AR1400" s="27">
        <f>IF(('Activity data'!BK12*EF!$H25)*kgtoGg=0,"NO",('Activity data'!BK12*EF!$H25)*kgtoGg)</f>
        <v>4.3678138811808912E-3</v>
      </c>
      <c r="AS1400" s="27">
        <f>IF(('Activity data'!BL12*EF!$H25)*kgtoGg=0,"NO",('Activity data'!BL12*EF!$H25)*kgtoGg)</f>
        <v>4.370073352816457E-3</v>
      </c>
      <c r="AT1400" s="27">
        <f>IF(('Activity data'!BM12*EF!$H25)*kgtoGg=0,"NO",('Activity data'!BM12*EF!$H25)*kgtoGg)</f>
        <v>4.3714786051801012E-3</v>
      </c>
      <c r="AU1400" s="27">
        <f>IF(('Activity data'!BN12*EF!$H25)*kgtoGg=0,"NO",('Activity data'!BN12*EF!$H25)*kgtoGg)</f>
        <v>4.3729721816683845E-3</v>
      </c>
      <c r="AV1400" s="27">
        <f>IF(('Activity data'!BO12*EF!$H25)*kgtoGg=0,"NO",('Activity data'!BO12*EF!$H25)*kgtoGg)</f>
        <v>4.3747693443663138E-3</v>
      </c>
      <c r="AW1400" s="27">
        <f>IF(('Activity data'!BP12*EF!$H25)*kgtoGg=0,"NO",('Activity data'!BP12*EF!$H25)*kgtoGg)</f>
        <v>4.3767588939842977E-3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1.6437382879249268E-2</v>
      </c>
      <c r="T1401" s="27">
        <f>IF(('Activity data'!AM13*EF!$H26)*kgtoGg=0,"NO",('Activity data'!AM13*EF!$H26)*kgtoGg)</f>
        <v>1.6484766183064346E-2</v>
      </c>
      <c r="U1401" s="27">
        <f>IF(('Activity data'!AN13*EF!$H26)*kgtoGg=0,"NO",('Activity data'!AN13*EF!$H26)*kgtoGg)</f>
        <v>1.6535135518036832E-2</v>
      </c>
      <c r="V1401" s="27">
        <f>IF(('Activity data'!AO13*EF!$H26)*kgtoGg=0,"NO",('Activity data'!AO13*EF!$H26)*kgtoGg)</f>
        <v>1.6589538511775512E-2</v>
      </c>
      <c r="W1401" s="27">
        <f>IF(('Activity data'!AP13*EF!$H26)*kgtoGg=0,"NO",('Activity data'!AP13*EF!$H26)*kgtoGg)</f>
        <v>1.6648558169658729E-2</v>
      </c>
      <c r="X1401" s="27">
        <f>IF(('Activity data'!AQ13*EF!$H26)*kgtoGg=0,"NO",('Activity data'!AQ13*EF!$H26)*kgtoGg)</f>
        <v>1.6712068789171211E-2</v>
      </c>
      <c r="Y1401" s="27">
        <f>IF(('Activity data'!AR13*EF!$H26)*kgtoGg=0,"NO",('Activity data'!AR13*EF!$H26)*kgtoGg)</f>
        <v>1.6752249981117868E-2</v>
      </c>
      <c r="Z1401" s="27">
        <f>IF(('Activity data'!AS13*EF!$H26)*kgtoGg=0,"NO",('Activity data'!AS13*EF!$H26)*kgtoGg)</f>
        <v>1.6796209343588896E-2</v>
      </c>
      <c r="AA1401" s="27">
        <f>IF(('Activity data'!AT13*EF!$H26)*kgtoGg=0,"NO",('Activity data'!AT13*EF!$H26)*kgtoGg)</f>
        <v>1.6843354453350164E-2</v>
      </c>
      <c r="AB1401" s="27">
        <f>IF(('Activity data'!AU13*EF!$H26)*kgtoGg=0,"NO",('Activity data'!AU13*EF!$H26)*kgtoGg)</f>
        <v>1.6893917157457878E-2</v>
      </c>
      <c r="AC1401" s="27">
        <f>IF(('Activity data'!AV13*EF!$H26)*kgtoGg=0,"NO",('Activity data'!AV13*EF!$H26)*kgtoGg)</f>
        <v>1.6947398864027248E-2</v>
      </c>
      <c r="AD1401" s="27">
        <f>IF(('Activity data'!AW13*EF!$H26)*kgtoGg=0,"NO",('Activity data'!AW13*EF!$H26)*kgtoGg)</f>
        <v>1.6982707012130935E-2</v>
      </c>
      <c r="AE1401" s="27">
        <f>IF(('Activity data'!AX13*EF!$H26)*kgtoGg=0,"NO",('Activity data'!AX13*EF!$H26)*kgtoGg)</f>
        <v>1.7020885338231165E-2</v>
      </c>
      <c r="AF1401" s="27">
        <f>IF(('Activity data'!AY13*EF!$H26)*kgtoGg=0,"NO",('Activity data'!AY13*EF!$H26)*kgtoGg)</f>
        <v>1.7061788593829553E-2</v>
      </c>
      <c r="AG1401" s="27">
        <f>IF(('Activity data'!AZ13*EF!$H26)*kgtoGg=0,"NO",('Activity data'!AZ13*EF!$H26)*kgtoGg)</f>
        <v>1.7105832856550169E-2</v>
      </c>
      <c r="AH1401" s="27">
        <f>IF(('Activity data'!BA13*EF!$H26)*kgtoGg=0,"NO",('Activity data'!BA13*EF!$H26)*kgtoGg)</f>
        <v>1.7151760252911648E-2</v>
      </c>
      <c r="AI1401" s="27">
        <f>IF(('Activity data'!BB13*EF!$H26)*kgtoGg=0,"NO",('Activity data'!BB13*EF!$H26)*kgtoGg)</f>
        <v>1.7179872939394939E-2</v>
      </c>
      <c r="AJ1401" s="27">
        <f>IF(('Activity data'!BC13*EF!$H26)*kgtoGg=0,"NO",('Activity data'!BC13*EF!$H26)*kgtoGg)</f>
        <v>1.7210571607110457E-2</v>
      </c>
      <c r="AK1401" s="27">
        <f>IF(('Activity data'!BD13*EF!$H26)*kgtoGg=0,"NO",('Activity data'!BD13*EF!$H26)*kgtoGg)</f>
        <v>1.7242713874330656E-2</v>
      </c>
      <c r="AL1401" s="27">
        <f>IF(('Activity data'!BE13*EF!$H26)*kgtoGg=0,"NO",('Activity data'!BE13*EF!$H26)*kgtoGg)</f>
        <v>1.7276754955363009E-2</v>
      </c>
      <c r="AM1401" s="27">
        <f>IF(('Activity data'!BF13*EF!$H26)*kgtoGg=0,"NO",('Activity data'!BF13*EF!$H26)*kgtoGg)</f>
        <v>1.7312644227064383E-2</v>
      </c>
      <c r="AN1401" s="27">
        <f>IF(('Activity data'!BG13*EF!$H26)*kgtoGg=0,"NO",('Activity data'!BG13*EF!$H26)*kgtoGg)</f>
        <v>1.7331800050979288E-2</v>
      </c>
      <c r="AO1401" s="27">
        <f>IF(('Activity data'!BH13*EF!$H26)*kgtoGg=0,"NO",('Activity data'!BH13*EF!$H26)*kgtoGg)</f>
        <v>1.7352212109467094E-2</v>
      </c>
      <c r="AP1401" s="27">
        <f>IF(('Activity data'!BI13*EF!$H26)*kgtoGg=0,"NO",('Activity data'!BI13*EF!$H26)*kgtoGg)</f>
        <v>1.7374363732215552E-2</v>
      </c>
      <c r="AQ1401" s="27">
        <f>IF(('Activity data'!BJ13*EF!$H26)*kgtoGg=0,"NO",('Activity data'!BJ13*EF!$H26)*kgtoGg)</f>
        <v>1.7398226519339408E-2</v>
      </c>
      <c r="AR1401" s="27">
        <f>IF(('Activity data'!BK13*EF!$H26)*kgtoGg=0,"NO",('Activity data'!BK13*EF!$H26)*kgtoGg)</f>
        <v>1.7423776991464291E-2</v>
      </c>
      <c r="AS1401" s="27">
        <f>IF(('Activity data'!BL13*EF!$H26)*kgtoGg=0,"NO",('Activity data'!BL13*EF!$H26)*kgtoGg)</f>
        <v>1.7431884454636632E-2</v>
      </c>
      <c r="AT1401" s="27">
        <f>IF(('Activity data'!BM13*EF!$H26)*kgtoGg=0,"NO",('Activity data'!BM13*EF!$H26)*kgtoGg)</f>
        <v>1.7434968852253756E-2</v>
      </c>
      <c r="AU1401" s="27">
        <f>IF(('Activity data'!BN13*EF!$H26)*kgtoGg=0,"NO",('Activity data'!BN13*EF!$H26)*kgtoGg)</f>
        <v>1.7438360998688136E-2</v>
      </c>
      <c r="AV1401" s="27">
        <f>IF(('Activity data'!BO13*EF!$H26)*kgtoGg=0,"NO",('Activity data'!BO13*EF!$H26)*kgtoGg)</f>
        <v>1.7443275753281213E-2</v>
      </c>
      <c r="AW1401" s="27">
        <f>IF(('Activity data'!BP13*EF!$H26)*kgtoGg=0,"NO",('Activity data'!BP13*EF!$H26)*kgtoGg)</f>
        <v>1.7449090887826105E-2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2.7683061491625756E-2</v>
      </c>
      <c r="T1402" s="27">
        <f>IF(('Activity data'!AM14*EF!$H27)*kgtoGg=0,"NO",('Activity data'!AM14*EF!$H27)*kgtoGg)</f>
        <v>2.7762862207033147E-2</v>
      </c>
      <c r="U1402" s="27">
        <f>IF(('Activity data'!AN14*EF!$H27)*kgtoGg=0,"NO",('Activity data'!AN14*EF!$H27)*kgtoGg)</f>
        <v>2.7847691854646691E-2</v>
      </c>
      <c r="V1402" s="27">
        <f>IF(('Activity data'!AO14*EF!$H27)*kgtoGg=0,"NO",('Activity data'!AO14*EF!$H27)*kgtoGg)</f>
        <v>2.7939314799251682E-2</v>
      </c>
      <c r="W1402" s="27">
        <f>IF(('Activity data'!AP14*EF!$H27)*kgtoGg=0,"NO",('Activity data'!AP14*EF!$H27)*kgtoGg)</f>
        <v>2.8038712910885274E-2</v>
      </c>
      <c r="X1402" s="27">
        <f>IF(('Activity data'!AQ14*EF!$H27)*kgtoGg=0,"NO",('Activity data'!AQ14*EF!$H27)*kgtoGg)</f>
        <v>2.8145674487326664E-2</v>
      </c>
      <c r="Y1402" s="27">
        <f>IF(('Activity data'!AR14*EF!$H27)*kgtoGg=0,"NO",('Activity data'!AR14*EF!$H27)*kgtoGg)</f>
        <v>2.8213345747139587E-2</v>
      </c>
      <c r="Z1402" s="27">
        <f>IF(('Activity data'!AS14*EF!$H27)*kgtoGg=0,"NO",('Activity data'!AS14*EF!$H27)*kgtoGg)</f>
        <v>2.8287380022751329E-2</v>
      </c>
      <c r="AA1402" s="27">
        <f>IF(('Activity data'!AT14*EF!$H27)*kgtoGg=0,"NO",('Activity data'!AT14*EF!$H27)*kgtoGg)</f>
        <v>2.8366779583018205E-2</v>
      </c>
      <c r="AB1402" s="27">
        <f>IF(('Activity data'!AU14*EF!$H27)*kgtoGg=0,"NO",('Activity data'!AU14*EF!$H27)*kgtoGg)</f>
        <v>2.8451934893768058E-2</v>
      </c>
      <c r="AC1402" s="27">
        <f>IF(('Activity data'!AV14*EF!$H27)*kgtoGg=0,"NO",('Activity data'!AV14*EF!$H27)*kgtoGg)</f>
        <v>2.8542006250170299E-2</v>
      </c>
      <c r="AD1402" s="27">
        <f>IF(('Activity data'!AW14*EF!$H27)*kgtoGg=0,"NO",('Activity data'!AW14*EF!$H27)*kgtoGg)</f>
        <v>2.8601470560413008E-2</v>
      </c>
      <c r="AE1402" s="27">
        <f>IF(('Activity data'!AX14*EF!$H27)*kgtoGg=0,"NO",('Activity data'!AX14*EF!$H27)*kgtoGg)</f>
        <v>2.8665768688457115E-2</v>
      </c>
      <c r="AF1402" s="27">
        <f>IF(('Activity data'!AY14*EF!$H27)*kgtoGg=0,"NO",('Activity data'!AY14*EF!$H27)*kgtoGg)</f>
        <v>2.8734656013663078E-2</v>
      </c>
      <c r="AG1402" s="27">
        <f>IF(('Activity data'!AZ14*EF!$H27)*kgtoGg=0,"NO",('Activity data'!AZ14*EF!$H27)*kgtoGg)</f>
        <v>2.8808833274252866E-2</v>
      </c>
      <c r="AH1402" s="27">
        <f>IF(('Activity data'!BA14*EF!$H27)*kgtoGg=0,"NO",('Activity data'!BA14*EF!$H27)*kgtoGg)</f>
        <v>2.8886182019303399E-2</v>
      </c>
      <c r="AI1402" s="27">
        <f>IF(('Activity data'!BB14*EF!$H27)*kgtoGg=0,"NO",('Activity data'!BB14*EF!$H27)*kgtoGg)</f>
        <v>2.8933528073984294E-2</v>
      </c>
      <c r="AJ1402" s="27">
        <f>IF(('Activity data'!BC14*EF!$H27)*kgtoGg=0,"NO",('Activity data'!BC14*EF!$H27)*kgtoGg)</f>
        <v>2.8985229315740518E-2</v>
      </c>
      <c r="AK1402" s="27">
        <f>IF(('Activity data'!BD14*EF!$H27)*kgtoGg=0,"NO",('Activity data'!BD14*EF!$H27)*kgtoGg)</f>
        <v>2.9039361799389138E-2</v>
      </c>
      <c r="AL1402" s="27">
        <f>IF(('Activity data'!BE14*EF!$H27)*kgtoGg=0,"NO",('Activity data'!BE14*EF!$H27)*kgtoGg)</f>
        <v>2.9096692175300115E-2</v>
      </c>
      <c r="AM1402" s="27">
        <f>IF(('Activity data'!BF14*EF!$H27)*kgtoGg=0,"NO",('Activity data'!BF14*EF!$H27)*kgtoGg)</f>
        <v>2.9157135186374163E-2</v>
      </c>
      <c r="AN1402" s="27">
        <f>IF(('Activity data'!BG14*EF!$H27)*kgtoGg=0,"NO",('Activity data'!BG14*EF!$H27)*kgtoGg)</f>
        <v>2.9189396517466496E-2</v>
      </c>
      <c r="AO1402" s="27">
        <f>IF(('Activity data'!BH14*EF!$H27)*kgtoGg=0,"NO",('Activity data'!BH14*EF!$H27)*kgtoGg)</f>
        <v>2.9223773539309921E-2</v>
      </c>
      <c r="AP1402" s="27">
        <f>IF(('Activity data'!BI14*EF!$H27)*kgtoGg=0,"NO",('Activity data'!BI14*EF!$H27)*kgtoGg)</f>
        <v>2.9261080252865827E-2</v>
      </c>
      <c r="AQ1402" s="27">
        <f>IF(('Activity data'!BJ14*EF!$H27)*kgtoGg=0,"NO",('Activity data'!BJ14*EF!$H27)*kgtoGg)</f>
        <v>2.9301268828392974E-2</v>
      </c>
      <c r="AR1402" s="27">
        <f>IF(('Activity data'!BK14*EF!$H27)*kgtoGg=0,"NO",('Activity data'!BK14*EF!$H27)*kgtoGg)</f>
        <v>2.9344299723041426E-2</v>
      </c>
      <c r="AS1402" s="27">
        <f>IF(('Activity data'!BL14*EF!$H27)*kgtoGg=0,"NO",('Activity data'!BL14*EF!$H27)*kgtoGg)</f>
        <v>2.9357953928409133E-2</v>
      </c>
      <c r="AT1402" s="27">
        <f>IF(('Activity data'!BM14*EF!$H27)*kgtoGg=0,"NO",('Activity data'!BM14*EF!$H27)*kgtoGg)</f>
        <v>2.9363148524746446E-2</v>
      </c>
      <c r="AU1402" s="27">
        <f>IF(('Activity data'!BN14*EF!$H27)*kgtoGg=0,"NO",('Activity data'!BN14*EF!$H27)*kgtoGg)</f>
        <v>2.9368861417061555E-2</v>
      </c>
      <c r="AV1402" s="27">
        <f>IF(('Activity data'!BO14*EF!$H27)*kgtoGg=0,"NO",('Activity data'!BO14*EF!$H27)*kgtoGg)</f>
        <v>2.9377138613900979E-2</v>
      </c>
      <c r="AW1402" s="27">
        <f>IF(('Activity data'!BP14*EF!$H27)*kgtoGg=0,"NO",('Activity data'!BP14*EF!$H27)*kgtoGg)</f>
        <v>2.9386932187997955E-2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3.9372179078561824E-3</v>
      </c>
      <c r="T1403" s="27">
        <f>IF(('Activity data'!AM15*EF!$H28)*kgtoGg=0,"NO",('Activity data'!AM15*EF!$H28)*kgtoGg)</f>
        <v>3.9864333672827218E-3</v>
      </c>
      <c r="U1403" s="27">
        <f>IF(('Activity data'!AN15*EF!$H28)*kgtoGg=0,"NO",('Activity data'!AN15*EF!$H28)*kgtoGg)</f>
        <v>4.0098810779398324E-3</v>
      </c>
      <c r="V1403" s="27">
        <f>IF(('Activity data'!AO15*EF!$H28)*kgtoGg=0,"NO",('Activity data'!AO15*EF!$H28)*kgtoGg)</f>
        <v>4.0262920461846766E-3</v>
      </c>
      <c r="W1403" s="27">
        <f>IF(('Activity data'!AP15*EF!$H28)*kgtoGg=0,"NO",('Activity data'!AP15*EF!$H28)*kgtoGg)</f>
        <v>4.0473225985176902E-3</v>
      </c>
      <c r="X1403" s="27">
        <f>IF(('Activity data'!AQ15*EF!$H28)*kgtoGg=0,"NO",('Activity data'!AQ15*EF!$H28)*kgtoGg)</f>
        <v>4.074383306542164E-3</v>
      </c>
      <c r="Y1403" s="27">
        <f>IF(('Activity data'!AR15*EF!$H28)*kgtoGg=0,"NO",('Activity data'!AR15*EF!$H28)*kgtoGg)</f>
        <v>4.1080985475620913E-3</v>
      </c>
      <c r="Z1403" s="27">
        <f>IF(('Activity data'!AS15*EF!$H28)*kgtoGg=0,"NO",('Activity data'!AS15*EF!$H28)*kgtoGg)</f>
        <v>4.1458897675838548E-3</v>
      </c>
      <c r="AA1403" s="27">
        <f>IF(('Activity data'!AT15*EF!$H28)*kgtoGg=0,"NO",('Activity data'!AT15*EF!$H28)*kgtoGg)</f>
        <v>4.1821304640093163E-3</v>
      </c>
      <c r="AB1403" s="27">
        <f>IF(('Activity data'!AU15*EF!$H28)*kgtoGg=0,"NO",('Activity data'!AU15*EF!$H28)*kgtoGg)</f>
        <v>4.2221229305497961E-3</v>
      </c>
      <c r="AC1403" s="27">
        <f>IF(('Activity data'!AV15*EF!$H28)*kgtoGg=0,"NO",('Activity data'!AV15*EF!$H28)*kgtoGg)</f>
        <v>4.2610671586769686E-3</v>
      </c>
      <c r="AD1403" s="27">
        <f>IF(('Activity data'!AW15*EF!$H28)*kgtoGg=0,"NO",('Activity data'!AW15*EF!$H28)*kgtoGg)</f>
        <v>4.3141633883196449E-3</v>
      </c>
      <c r="AE1403" s="27">
        <f>IF(('Activity data'!AX15*EF!$H28)*kgtoGg=0,"NO",('Activity data'!AX15*EF!$H28)*kgtoGg)</f>
        <v>4.3704957891268431E-3</v>
      </c>
      <c r="AF1403" s="27">
        <f>IF(('Activity data'!AY15*EF!$H28)*kgtoGg=0,"NO",('Activity data'!AY15*EF!$H28)*kgtoGg)</f>
        <v>4.4296512445585103E-3</v>
      </c>
      <c r="AG1403" s="27">
        <f>IF(('Activity data'!AZ15*EF!$H28)*kgtoGg=0,"NO",('Activity data'!AZ15*EF!$H28)*kgtoGg)</f>
        <v>4.4985669451235956E-3</v>
      </c>
      <c r="AH1403" s="27">
        <f>IF(('Activity data'!BA15*EF!$H28)*kgtoGg=0,"NO",('Activity data'!BA15*EF!$H28)*kgtoGg)</f>
        <v>4.5617145795403069E-3</v>
      </c>
      <c r="AI1403" s="27">
        <f>IF(('Activity data'!BB15*EF!$H28)*kgtoGg=0,"NO",('Activity data'!BB15*EF!$H28)*kgtoGg)</f>
        <v>4.6334656998874083E-3</v>
      </c>
      <c r="AJ1403" s="27">
        <f>IF(('Activity data'!BC15*EF!$H28)*kgtoGg=0,"NO",('Activity data'!BC15*EF!$H28)*kgtoGg)</f>
        <v>4.7123005451398577E-3</v>
      </c>
      <c r="AK1403" s="27">
        <f>IF(('Activity data'!BD15*EF!$H28)*kgtoGg=0,"NO",('Activity data'!BD15*EF!$H28)*kgtoGg)</f>
        <v>4.7841221537826282E-3</v>
      </c>
      <c r="AL1403" s="27">
        <f>IF(('Activity data'!BE15*EF!$H28)*kgtoGg=0,"NO",('Activity data'!BE15*EF!$H28)*kgtoGg)</f>
        <v>4.8559702127132821E-3</v>
      </c>
      <c r="AM1403" s="27">
        <f>IF(('Activity data'!BF15*EF!$H28)*kgtoGg=0,"NO",('Activity data'!BF15*EF!$H28)*kgtoGg)</f>
        <v>4.9280850035983512E-3</v>
      </c>
      <c r="AN1403" s="27">
        <f>IF(('Activity data'!BG15*EF!$H28)*kgtoGg=0,"NO",('Activity data'!BG15*EF!$H28)*kgtoGg)</f>
        <v>5.0084446943362898E-3</v>
      </c>
      <c r="AO1403" s="27">
        <f>IF(('Activity data'!BH15*EF!$H28)*kgtoGg=0,"NO",('Activity data'!BH15*EF!$H28)*kgtoGg)</f>
        <v>5.0837335089823875E-3</v>
      </c>
      <c r="AP1403" s="27">
        <f>IF(('Activity data'!BI15*EF!$H28)*kgtoGg=0,"NO",('Activity data'!BI15*EF!$H28)*kgtoGg)</f>
        <v>5.1611191065489073E-3</v>
      </c>
      <c r="AQ1403" s="27">
        <f>IF(('Activity data'!BJ15*EF!$H28)*kgtoGg=0,"NO",('Activity data'!BJ15*EF!$H28)*kgtoGg)</f>
        <v>5.2409553047308866E-3</v>
      </c>
      <c r="AR1403" s="27">
        <f>IF(('Activity data'!BK15*EF!$H28)*kgtoGg=0,"NO",('Activity data'!BK15*EF!$H28)*kgtoGg)</f>
        <v>5.3236082001030466E-3</v>
      </c>
      <c r="AS1403" s="27">
        <f>IF(('Activity data'!BL15*EF!$H28)*kgtoGg=0,"NO",('Activity data'!BL15*EF!$H28)*kgtoGg)</f>
        <v>5.410394166455691E-3</v>
      </c>
      <c r="AT1403" s="27">
        <f>IF(('Activity data'!BM15*EF!$H28)*kgtoGg=0,"NO",('Activity data'!BM15*EF!$H28)*kgtoGg)</f>
        <v>5.4135877415440467E-3</v>
      </c>
      <c r="AU1403" s="27">
        <f>IF(('Activity data'!BN15*EF!$H28)*kgtoGg=0,"NO",('Activity data'!BN15*EF!$H28)*kgtoGg)</f>
        <v>5.4038846879758207E-3</v>
      </c>
      <c r="AV1403" s="27">
        <f>IF(('Activity data'!BO15*EF!$H28)*kgtoGg=0,"NO",('Activity data'!BO15*EF!$H28)*kgtoGg)</f>
        <v>5.3978417071706688E-3</v>
      </c>
      <c r="AW1403" s="27">
        <f>IF(('Activity data'!BP15*EF!$H28)*kgtoGg=0,"NO",('Activity data'!BP15*EF!$H28)*kgtoGg)</f>
        <v>5.3878450747085888E-3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19.377199881674734</v>
      </c>
      <c r="T1405" s="27">
        <f>IF(('Activity data'!AM17*EF!$H30)*kgtoGg=0,"NO",('Activity data'!AM17*EF!$H30)*kgtoGg)</f>
        <v>19.621630956276206</v>
      </c>
      <c r="U1405" s="27">
        <f>IF(('Activity data'!AN17*EF!$H30)*kgtoGg=0,"NO",('Activity data'!AN17*EF!$H30)*kgtoGg)</f>
        <v>19.617580871084247</v>
      </c>
      <c r="V1405" s="27">
        <f>IF(('Activity data'!AO17*EF!$H30)*kgtoGg=0,"NO",('Activity data'!AO17*EF!$H30)*kgtoGg)</f>
        <v>19.551822898524588</v>
      </c>
      <c r="W1405" s="27">
        <f>IF(('Activity data'!AP17*EF!$H30)*kgtoGg=0,"NO",('Activity data'!AP17*EF!$H30)*kgtoGg)</f>
        <v>19.536119957821917</v>
      </c>
      <c r="X1405" s="27">
        <f>IF(('Activity data'!AQ17*EF!$H30)*kgtoGg=0,"NO",('Activity data'!AQ17*EF!$H30)*kgtoGg)</f>
        <v>19.581755541481652</v>
      </c>
      <c r="Y1405" s="27">
        <f>IF(('Activity data'!AR17*EF!$H30)*kgtoGg=0,"NO",('Activity data'!AR17*EF!$H30)*kgtoGg)</f>
        <v>19.661580383529479</v>
      </c>
      <c r="Z1405" s="27">
        <f>IF(('Activity data'!AS17*EF!$H30)*kgtoGg=0,"NO",('Activity data'!AS17*EF!$H30)*kgtoGg)</f>
        <v>19.780063818708143</v>
      </c>
      <c r="AA1405" s="27">
        <f>IF(('Activity data'!AT17*EF!$H30)*kgtoGg=0,"NO",('Activity data'!AT17*EF!$H30)*kgtoGg)</f>
        <v>19.884752401709957</v>
      </c>
      <c r="AB1405" s="27">
        <f>IF(('Activity data'!AU17*EF!$H30)*kgtoGg=0,"NO",('Activity data'!AU17*EF!$H30)*kgtoGg)</f>
        <v>20.023384298830091</v>
      </c>
      <c r="AC1405" s="27">
        <f>IF(('Activity data'!AV17*EF!$H30)*kgtoGg=0,"NO",('Activity data'!AV17*EF!$H30)*kgtoGg)</f>
        <v>20.152132015537255</v>
      </c>
      <c r="AD1405" s="27">
        <f>IF(('Activity data'!AW17*EF!$H30)*kgtoGg=0,"NO",('Activity data'!AW17*EF!$H30)*kgtoGg)</f>
        <v>20.379211706739977</v>
      </c>
      <c r="AE1405" s="27">
        <f>IF(('Activity data'!AX17*EF!$H30)*kgtoGg=0,"NO",('Activity data'!AX17*EF!$H30)*kgtoGg)</f>
        <v>20.630471558924892</v>
      </c>
      <c r="AF1405" s="27">
        <f>IF(('Activity data'!AY17*EF!$H30)*kgtoGg=0,"NO",('Activity data'!AY17*EF!$H30)*kgtoGg)</f>
        <v>20.901400351963218</v>
      </c>
      <c r="AG1405" s="27">
        <f>IF(('Activity data'!AZ17*EF!$H30)*kgtoGg=0,"NO",('Activity data'!AZ17*EF!$H30)*kgtoGg)</f>
        <v>21.250005465019576</v>
      </c>
      <c r="AH1405" s="27">
        <f>IF(('Activity data'!BA17*EF!$H30)*kgtoGg=0,"NO",('Activity data'!BA17*EF!$H30)*kgtoGg)</f>
        <v>21.543381212071822</v>
      </c>
      <c r="AI1405" s="27">
        <f>IF(('Activity data'!BB17*EF!$H30)*kgtoGg=0,"NO",('Activity data'!BB17*EF!$H30)*kgtoGg)</f>
        <v>21.877032547755228</v>
      </c>
      <c r="AJ1405" s="27">
        <f>IF(('Activity data'!BC17*EF!$H30)*kgtoGg=0,"NO",('Activity data'!BC17*EF!$H30)*kgtoGg)</f>
        <v>22.260599809876492</v>
      </c>
      <c r="AK1405" s="27">
        <f>IF(('Activity data'!BD17*EF!$H30)*kgtoGg=0,"NO",('Activity data'!BD17*EF!$H30)*kgtoGg)</f>
        <v>22.578028569126211</v>
      </c>
      <c r="AL1405" s="27">
        <f>IF(('Activity data'!BE17*EF!$H30)*kgtoGg=0,"NO",('Activity data'!BE17*EF!$H30)*kgtoGg)</f>
        <v>22.887728589740387</v>
      </c>
      <c r="AM1405" s="27">
        <f>IF(('Activity data'!BF17*EF!$H30)*kgtoGg=0,"NO",('Activity data'!BF17*EF!$H30)*kgtoGg)</f>
        <v>23.191659657234435</v>
      </c>
      <c r="AN1405" s="27">
        <f>IF(('Activity data'!BG17*EF!$H30)*kgtoGg=0,"NO",('Activity data'!BG17*EF!$H30)*kgtoGg)</f>
        <v>23.527083840639943</v>
      </c>
      <c r="AO1405" s="27">
        <f>IF(('Activity data'!BH17*EF!$H30)*kgtoGg=0,"NO",('Activity data'!BH17*EF!$H30)*kgtoGg)</f>
        <v>23.813331635172794</v>
      </c>
      <c r="AP1405" s="27">
        <f>IF(('Activity data'!BI17*EF!$H30)*kgtoGg=0,"NO",('Activity data'!BI17*EF!$H30)*kgtoGg)</f>
        <v>24.106587789778082</v>
      </c>
      <c r="AQ1405" s="27">
        <f>IF(('Activity data'!BJ17*EF!$H30)*kgtoGg=0,"NO",('Activity data'!BJ17*EF!$H30)*kgtoGg)</f>
        <v>24.409008340831178</v>
      </c>
      <c r="AR1405" s="27">
        <f>IF(('Activity data'!BK17*EF!$H30)*kgtoGg=0,"NO",('Activity data'!BK17*EF!$H30)*kgtoGg)</f>
        <v>24.722722117225889</v>
      </c>
      <c r="AS1405" s="27">
        <f>IF(('Activity data'!BL17*EF!$H30)*kgtoGg=0,"NO",('Activity data'!BL17*EF!$H30)*kgtoGg)</f>
        <v>25.029933546854007</v>
      </c>
      <c r="AT1405" s="27">
        <f>IF(('Activity data'!BM17*EF!$H30)*kgtoGg=0,"NO",('Activity data'!BM17*EF!$H30)*kgtoGg)</f>
        <v>24.720260764815329</v>
      </c>
      <c r="AU1405" s="27">
        <f>IF(('Activity data'!BN17*EF!$H30)*kgtoGg=0,"NO",('Activity data'!BN17*EF!$H30)*kgtoGg)</f>
        <v>24.322990887968082</v>
      </c>
      <c r="AV1405" s="27">
        <f>IF(('Activity data'!BO17*EF!$H30)*kgtoGg=0,"NO",('Activity data'!BO17*EF!$H30)*kgtoGg)</f>
        <v>23.958302397489952</v>
      </c>
      <c r="AW1405" s="27">
        <f>IF(('Activity data'!BP17*EF!$H30)*kgtoGg=0,"NO",('Activity data'!BP17*EF!$H30)*kgtoGg)</f>
        <v>23.571900775266911</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6.4869656548252941E-2</v>
      </c>
      <c r="T1406" s="27">
        <f>IF(('Activity data'!AM18*EF!$H31)*kgtoGg=0,"NO",('Activity data'!AM18*EF!$H31)*kgtoGg)</f>
        <v>6.5687946082135129E-2</v>
      </c>
      <c r="U1406" s="27">
        <f>IF(('Activity data'!AN18*EF!$H31)*kgtoGg=0,"NO",('Activity data'!AN18*EF!$H31)*kgtoGg)</f>
        <v>6.5674387485588778E-2</v>
      </c>
      <c r="V1406" s="27">
        <f>IF(('Activity data'!AO18*EF!$H31)*kgtoGg=0,"NO",('Activity data'!AO18*EF!$H31)*kgtoGg)</f>
        <v>6.5454247469420163E-2</v>
      </c>
      <c r="W1406" s="27">
        <f>IF(('Activity data'!AP18*EF!$H31)*kgtoGg=0,"NO",('Activity data'!AP18*EF!$H31)*kgtoGg)</f>
        <v>6.5401678244950162E-2</v>
      </c>
      <c r="X1406" s="27">
        <f>IF(('Activity data'!AQ18*EF!$H31)*kgtoGg=0,"NO",('Activity data'!AQ18*EF!$H31)*kgtoGg)</f>
        <v>6.5554453912046687E-2</v>
      </c>
      <c r="Y1406" s="27">
        <f>IF(('Activity data'!AR18*EF!$H31)*kgtoGg=0,"NO",('Activity data'!AR18*EF!$H31)*kgtoGg)</f>
        <v>6.5821686026040549E-2</v>
      </c>
      <c r="Z1406" s="27">
        <f>IF(('Activity data'!AS18*EF!$H31)*kgtoGg=0,"NO",('Activity data'!AS18*EF!$H31)*kgtoGg)</f>
        <v>6.621833671827837E-2</v>
      </c>
      <c r="AA1406" s="27">
        <f>IF(('Activity data'!AT18*EF!$H31)*kgtoGg=0,"NO",('Activity data'!AT18*EF!$H31)*kgtoGg)</f>
        <v>6.6568805953530139E-2</v>
      </c>
      <c r="AB1406" s="27">
        <f>IF(('Activity data'!AU18*EF!$H31)*kgtoGg=0,"NO",('Activity data'!AU18*EF!$H31)*kgtoGg)</f>
        <v>6.7032908280374615E-2</v>
      </c>
      <c r="AC1406" s="27">
        <f>IF(('Activity data'!AV18*EF!$H31)*kgtoGg=0,"NO",('Activity data'!AV18*EF!$H31)*kgtoGg)</f>
        <v>6.7463921028096938E-2</v>
      </c>
      <c r="AD1406" s="27">
        <f>IF(('Activity data'!AW18*EF!$H31)*kgtoGg=0,"NO",('Activity data'!AW18*EF!$H31)*kgtoGg)</f>
        <v>6.8224122794469558E-2</v>
      </c>
      <c r="AE1406" s="27">
        <f>IF(('Activity data'!AX18*EF!$H31)*kgtoGg=0,"NO",('Activity data'!AX18*EF!$H31)*kgtoGg)</f>
        <v>6.9065273240103045E-2</v>
      </c>
      <c r="AF1406" s="27">
        <f>IF(('Activity data'!AY18*EF!$H31)*kgtoGg=0,"NO",('Activity data'!AY18*EF!$H31)*kgtoGg)</f>
        <v>6.9972270012637228E-2</v>
      </c>
      <c r="AG1406" s="27">
        <f>IF(('Activity data'!AZ18*EF!$H31)*kgtoGg=0,"NO",('Activity data'!AZ18*EF!$H31)*kgtoGg)</f>
        <v>7.1139306224939358E-2</v>
      </c>
      <c r="AH1406" s="27">
        <f>IF(('Activity data'!BA18*EF!$H31)*kgtoGg=0,"NO",('Activity data'!BA18*EF!$H31)*kgtoGg)</f>
        <v>7.2121449365696463E-2</v>
      </c>
      <c r="AI1406" s="27">
        <f>IF(('Activity data'!BB18*EF!$H31)*kgtoGg=0,"NO",('Activity data'!BB18*EF!$H31)*kgtoGg)</f>
        <v>7.3238424350978909E-2</v>
      </c>
      <c r="AJ1406" s="27">
        <f>IF(('Activity data'!BC18*EF!$H31)*kgtoGg=0,"NO",('Activity data'!BC18*EF!$H31)*kgtoGg)</f>
        <v>7.4522504440408713E-2</v>
      </c>
      <c r="AK1406" s="27">
        <f>IF(('Activity data'!BD18*EF!$H31)*kgtoGg=0,"NO",('Activity data'!BD18*EF!$H31)*kgtoGg)</f>
        <v>7.5585170600473497E-2</v>
      </c>
      <c r="AL1406" s="27">
        <f>IF(('Activity data'!BE18*EF!$H31)*kgtoGg=0,"NO",('Activity data'!BE18*EF!$H31)*kgtoGg)</f>
        <v>7.662196302109707E-2</v>
      </c>
      <c r="AM1406" s="27">
        <f>IF(('Activity data'!BF18*EF!$H31)*kgtoGg=0,"NO",('Activity data'!BF18*EF!$H31)*kgtoGg)</f>
        <v>7.7639442537388206E-2</v>
      </c>
      <c r="AN1406" s="27">
        <f>IF(('Activity data'!BG18*EF!$H31)*kgtoGg=0,"NO",('Activity data'!BG18*EF!$H31)*kgtoGg)</f>
        <v>7.8762352540296898E-2</v>
      </c>
      <c r="AO1406" s="27">
        <f>IF(('Activity data'!BH18*EF!$H31)*kgtoGg=0,"NO",('Activity data'!BH18*EF!$H31)*kgtoGg)</f>
        <v>7.9720633212036346E-2</v>
      </c>
      <c r="AP1406" s="27">
        <f>IF(('Activity data'!BI18*EF!$H31)*kgtoGg=0,"NO",('Activity data'!BI18*EF!$H31)*kgtoGg)</f>
        <v>8.070237598942788E-2</v>
      </c>
      <c r="AQ1406" s="27">
        <f>IF(('Activity data'!BJ18*EF!$H31)*kgtoGg=0,"NO",('Activity data'!BJ18*EF!$H31)*kgtoGg)</f>
        <v>8.1714798702706537E-2</v>
      </c>
      <c r="AR1406" s="27">
        <f>IF(('Activity data'!BK18*EF!$H31)*kgtoGg=0,"NO",('Activity data'!BK18*EF!$H31)*kgtoGg)</f>
        <v>8.2765028098772481E-2</v>
      </c>
      <c r="AS1406" s="27">
        <f>IF(('Activity data'!BL18*EF!$H31)*kgtoGg=0,"NO",('Activity data'!BL18*EF!$H31)*kgtoGg)</f>
        <v>8.3793489385716236E-2</v>
      </c>
      <c r="AT1406" s="27">
        <f>IF(('Activity data'!BM18*EF!$H31)*kgtoGg=0,"NO",('Activity data'!BM18*EF!$H31)*kgtoGg)</f>
        <v>8.2756788152521604E-2</v>
      </c>
      <c r="AU1406" s="27">
        <f>IF(('Activity data'!BN18*EF!$H31)*kgtoGg=0,"NO",('Activity data'!BN18*EF!$H31)*kgtoGg)</f>
        <v>8.1426835392297475E-2</v>
      </c>
      <c r="AV1406" s="27">
        <f>IF(('Activity data'!BO18*EF!$H31)*kgtoGg=0,"NO",('Activity data'!BO18*EF!$H31)*kgtoGg)</f>
        <v>8.0205956355652461E-2</v>
      </c>
      <c r="AW1406" s="27">
        <f>IF(('Activity data'!BP18*EF!$H31)*kgtoGg=0,"NO",('Activity data'!BP18*EF!$H31)*kgtoGg)</f>
        <v>7.8912387590487312E-2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0.59994215914204641</v>
      </c>
      <c r="T1407" s="27">
        <f>IF(('Activity data'!AM19*EF!$H32)*kgtoGg=0,"NO",('Activity data'!AM19*EF!$H32)*kgtoGg)</f>
        <v>0.61494292789376837</v>
      </c>
      <c r="U1407" s="27">
        <f>IF(('Activity data'!AN19*EF!$H32)*kgtoGg=0,"NO",('Activity data'!AN19*EF!$H32)*kgtoGg)</f>
        <v>0.62598476024630745</v>
      </c>
      <c r="V1407" s="27">
        <f>IF(('Activity data'!AO19*EF!$H32)*kgtoGg=0,"NO",('Activity data'!AO19*EF!$H32)*kgtoGg)</f>
        <v>0.63603105497564771</v>
      </c>
      <c r="W1407" s="27">
        <f>IF(('Activity data'!AP19*EF!$H32)*kgtoGg=0,"NO",('Activity data'!AP19*EF!$H32)*kgtoGg)</f>
        <v>0.64699879006556338</v>
      </c>
      <c r="X1407" s="27">
        <f>IF(('Activity data'!AQ19*EF!$H32)*kgtoGg=0,"NO",('Activity data'!AQ19*EF!$H32)*kgtoGg)</f>
        <v>0.65915615829681906</v>
      </c>
      <c r="Y1407" s="27">
        <f>IF(('Activity data'!AR19*EF!$H32)*kgtoGg=0,"NO",('Activity data'!AR19*EF!$H32)*kgtoGg)</f>
        <v>0.67152465177143505</v>
      </c>
      <c r="Z1407" s="27">
        <f>IF(('Activity data'!AS19*EF!$H32)*kgtoGg=0,"NO",('Activity data'!AS19*EF!$H32)*kgtoGg)</f>
        <v>0.68477686806901517</v>
      </c>
      <c r="AA1407" s="27">
        <f>IF(('Activity data'!AT19*EF!$H32)*kgtoGg=0,"NO",('Activity data'!AT19*EF!$H32)*kgtoGg)</f>
        <v>0.69795298357886826</v>
      </c>
      <c r="AB1407" s="27">
        <f>IF(('Activity data'!AU19*EF!$H32)*kgtoGg=0,"NO",('Activity data'!AU19*EF!$H32)*kgtoGg)</f>
        <v>0.71198308194922444</v>
      </c>
      <c r="AC1407" s="27">
        <f>IF(('Activity data'!AV19*EF!$H32)*kgtoGg=0,"NO",('Activity data'!AV19*EF!$H32)*kgtoGg)</f>
        <v>0.72603400894374959</v>
      </c>
      <c r="AD1407" s="27">
        <f>IF(('Activity data'!AW19*EF!$H32)*kgtoGg=0,"NO",('Activity data'!AW19*EF!$H32)*kgtoGg)</f>
        <v>0.74186147053475093</v>
      </c>
      <c r="AE1407" s="27">
        <f>IF(('Activity data'!AX19*EF!$H32)*kgtoGg=0,"NO",('Activity data'!AX19*EF!$H32)*kgtoGg)</f>
        <v>0.75849204460135511</v>
      </c>
      <c r="AF1407" s="27">
        <f>IF(('Activity data'!AY19*EF!$H32)*kgtoGg=0,"NO",('Activity data'!AY19*EF!$H32)*kgtoGg)</f>
        <v>0.77586781908487135</v>
      </c>
      <c r="AG1407" s="27">
        <f>IF(('Activity data'!AZ19*EF!$H32)*kgtoGg=0,"NO",('Activity data'!AZ19*EF!$H32)*kgtoGg)</f>
        <v>0.79528365425354652</v>
      </c>
      <c r="AH1407" s="27">
        <f>IF(('Activity data'!BA19*EF!$H32)*kgtoGg=0,"NO",('Activity data'!BA19*EF!$H32)*kgtoGg)</f>
        <v>0.81390134450083207</v>
      </c>
      <c r="AI1407" s="27">
        <f>IF(('Activity data'!BB19*EF!$H32)*kgtoGg=0,"NO",('Activity data'!BB19*EF!$H32)*kgtoGg)</f>
        <v>0.83337744593584484</v>
      </c>
      <c r="AJ1407" s="27">
        <f>IF(('Activity data'!BC19*EF!$H32)*kgtoGg=0,"NO",('Activity data'!BC19*EF!$H32)*kgtoGg)</f>
        <v>0.85443122517106096</v>
      </c>
      <c r="AK1407" s="27">
        <f>IF(('Activity data'!BD19*EF!$H32)*kgtoGg=0,"NO",('Activity data'!BD19*EF!$H32)*kgtoGg)</f>
        <v>0.87441537837700556</v>
      </c>
      <c r="AL1407" s="27">
        <f>IF(('Activity data'!BE19*EF!$H32)*kgtoGg=0,"NO",('Activity data'!BE19*EF!$H32)*kgtoGg)</f>
        <v>0.89465104442848542</v>
      </c>
      <c r="AM1407" s="27">
        <f>IF(('Activity data'!BF19*EF!$H32)*kgtoGg=0,"NO",('Activity data'!BF19*EF!$H32)*kgtoGg)</f>
        <v>0.91518721311964357</v>
      </c>
      <c r="AN1407" s="27">
        <f>IF(('Activity data'!BG19*EF!$H32)*kgtoGg=0,"NO",('Activity data'!BG19*EF!$H32)*kgtoGg)</f>
        <v>0.93653448015462948</v>
      </c>
      <c r="AO1407" s="27">
        <f>IF(('Activity data'!BH19*EF!$H32)*kgtoGg=0,"NO",('Activity data'!BH19*EF!$H32)*kgtoGg)</f>
        <v>0.95712127067386477</v>
      </c>
      <c r="AP1407" s="27">
        <f>IF(('Activity data'!BI19*EF!$H32)*kgtoGg=0,"NO",('Activity data'!BI19*EF!$H32)*kgtoGg)</f>
        <v>0.97833942301329824</v>
      </c>
      <c r="AQ1407" s="27">
        <f>IF(('Activity data'!BJ19*EF!$H32)*kgtoGg=0,"NO",('Activity data'!BJ19*EF!$H32)*kgtoGg)</f>
        <v>1.0002685137061929</v>
      </c>
      <c r="AR1407" s="27">
        <f>IF(('Activity data'!BK19*EF!$H32)*kgtoGg=0,"NO",('Activity data'!BK19*EF!$H32)*kgtoGg)</f>
        <v>1.0229924143306466</v>
      </c>
      <c r="AS1407" s="27">
        <f>IF(('Activity data'!BL19*EF!$H32)*kgtoGg=0,"NO",('Activity data'!BL19*EF!$H32)*kgtoGg)</f>
        <v>1.0456268249911065</v>
      </c>
      <c r="AT1407" s="27">
        <f>IF(('Activity data'!BM19*EF!$H32)*kgtoGg=0,"NO",('Activity data'!BM19*EF!$H32)*kgtoGg)</f>
        <v>1.0516655617301693</v>
      </c>
      <c r="AU1407" s="27">
        <f>IF(('Activity data'!BN19*EF!$H32)*kgtoGg=0,"NO",('Activity data'!BN19*EF!$H32)*kgtoGg)</f>
        <v>1.0551330282926035</v>
      </c>
      <c r="AV1407" s="27">
        <f>IF(('Activity data'!BO19*EF!$H32)*kgtoGg=0,"NO",('Activity data'!BO19*EF!$H32)*kgtoGg)</f>
        <v>1.0593510706366738</v>
      </c>
      <c r="AW1407" s="27">
        <f>IF(('Activity data'!BP19*EF!$H32)*kgtoGg=0,"NO",('Activity data'!BP19*EF!$H32)*kgtoGg)</f>
        <v>1.0627773035068668</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1.9531194903852347</v>
      </c>
      <c r="T1408" s="27">
        <f>IF(('Activity data'!AM20*EF!$H33)*kgtoGg=0,"NO",('Activity data'!AM20*EF!$H33)*kgtoGg)</f>
        <v>2.0295094312446431</v>
      </c>
      <c r="U1408" s="27">
        <f>IF(('Activity data'!AN20*EF!$H33)*kgtoGg=0,"NO",('Activity data'!AN20*EF!$H33)*kgtoGg)</f>
        <v>2.067242880953005</v>
      </c>
      <c r="V1408" s="27">
        <f>IF(('Activity data'!AO20*EF!$H33)*kgtoGg=0,"NO",('Activity data'!AO20*EF!$H33)*kgtoGg)</f>
        <v>2.094913159160134</v>
      </c>
      <c r="W1408" s="27">
        <f>IF(('Activity data'!AP20*EF!$H33)*kgtoGg=0,"NO",('Activity data'!AP20*EF!$H33)*kgtoGg)</f>
        <v>2.1304341993706162</v>
      </c>
      <c r="X1408" s="27">
        <f>IF(('Activity data'!AQ20*EF!$H33)*kgtoGg=0,"NO",('Activity data'!AQ20*EF!$H33)*kgtoGg)</f>
        <v>2.1760413173573192</v>
      </c>
      <c r="Y1408" s="27">
        <f>IF(('Activity data'!AR20*EF!$H33)*kgtoGg=0,"NO",('Activity data'!AR20*EF!$H33)*kgtoGg)</f>
        <v>2.2294921213964933</v>
      </c>
      <c r="Z1408" s="27">
        <f>IF(('Activity data'!AS20*EF!$H33)*kgtoGg=0,"NO",('Activity data'!AS20*EF!$H33)*kgtoGg)</f>
        <v>2.2899554284589527</v>
      </c>
      <c r="AA1408" s="27">
        <f>IF(('Activity data'!AT20*EF!$H33)*kgtoGg=0,"NO",('Activity data'!AT20*EF!$H33)*kgtoGg)</f>
        <v>2.3487067031337783</v>
      </c>
      <c r="AB1408" s="27">
        <f>IF(('Activity data'!AU20*EF!$H33)*kgtoGg=0,"NO",('Activity data'!AU20*EF!$H33)*kgtoGg)</f>
        <v>2.4140193115756508</v>
      </c>
      <c r="AC1408" s="27">
        <f>IF(('Activity data'!AV20*EF!$H33)*kgtoGg=0,"NO",('Activity data'!AV20*EF!$H33)*kgtoGg)</f>
        <v>2.4784293875670027</v>
      </c>
      <c r="AD1408" s="27">
        <f>IF(('Activity data'!AW20*EF!$H33)*kgtoGg=0,"NO",('Activity data'!AW20*EF!$H33)*kgtoGg)</f>
        <v>2.5627465144197079</v>
      </c>
      <c r="AE1408" s="27">
        <f>IF(('Activity data'!AX20*EF!$H33)*kgtoGg=0,"NO",('Activity data'!AX20*EF!$H33)*kgtoGg)</f>
        <v>2.6527841135186923</v>
      </c>
      <c r="AF1408" s="27">
        <f>IF(('Activity data'!AY20*EF!$H33)*kgtoGg=0,"NO",('Activity data'!AY20*EF!$H33)*kgtoGg)</f>
        <v>2.7479347449852871</v>
      </c>
      <c r="AG1408" s="27">
        <f>IF(('Activity data'!AZ20*EF!$H33)*kgtoGg=0,"NO",('Activity data'!AZ20*EF!$H33)*kgtoGg)</f>
        <v>2.8591626548735847</v>
      </c>
      <c r="AH1408" s="27">
        <f>IF(('Activity data'!BA20*EF!$H33)*kgtoGg=0,"NO",('Activity data'!BA20*EF!$H33)*kgtoGg)</f>
        <v>2.962081100155074</v>
      </c>
      <c r="AI1408" s="27">
        <f>IF(('Activity data'!BB20*EF!$H33)*kgtoGg=0,"NO",('Activity data'!BB20*EF!$H33)*kgtoGg)</f>
        <v>3.0759326155602094</v>
      </c>
      <c r="AJ1408" s="27">
        <f>IF(('Activity data'!BC20*EF!$H33)*kgtoGg=0,"NO",('Activity data'!BC20*EF!$H33)*kgtoGg)</f>
        <v>3.2015497832224034</v>
      </c>
      <c r="AK1408" s="27">
        <f>IF(('Activity data'!BD20*EF!$H33)*kgtoGg=0,"NO",('Activity data'!BD20*EF!$H33)*kgtoGg)</f>
        <v>3.3166981049814392</v>
      </c>
      <c r="AL1408" s="27">
        <f>IF(('Activity data'!BE20*EF!$H33)*kgtoGg=0,"NO",('Activity data'!BE20*EF!$H33)*kgtoGg)</f>
        <v>3.4325123981628018</v>
      </c>
      <c r="AM1408" s="27">
        <f>IF(('Activity data'!BF20*EF!$H33)*kgtoGg=0,"NO",('Activity data'!BF20*EF!$H33)*kgtoGg)</f>
        <v>3.5493960290021462</v>
      </c>
      <c r="AN1408" s="27">
        <f>IF(('Activity data'!BG20*EF!$H33)*kgtoGg=0,"NO",('Activity data'!BG20*EF!$H33)*kgtoGg)</f>
        <v>3.6762100678477463</v>
      </c>
      <c r="AO1408" s="27">
        <f>IF(('Activity data'!BH20*EF!$H33)*kgtoGg=0,"NO",('Activity data'!BH20*EF!$H33)*kgtoGg)</f>
        <v>3.7954221026982808</v>
      </c>
      <c r="AP1408" s="27">
        <f>IF(('Activity data'!BI20*EF!$H33)*kgtoGg=0,"NO",('Activity data'!BI20*EF!$H33)*kgtoGg)</f>
        <v>3.9184155018322455</v>
      </c>
      <c r="AQ1408" s="27">
        <f>IF(('Activity data'!BJ20*EF!$H33)*kgtoGg=0,"NO",('Activity data'!BJ20*EF!$H33)*kgtoGg)</f>
        <v>4.045775893893186</v>
      </c>
      <c r="AR1408" s="27">
        <f>IF(('Activity data'!BK20*EF!$H33)*kgtoGg=0,"NO",('Activity data'!BK20*EF!$H33)*kgtoGg)</f>
        <v>4.1781107741008192</v>
      </c>
      <c r="AS1408" s="27">
        <f>IF(('Activity data'!BL20*EF!$H33)*kgtoGg=0,"NO",('Activity data'!BL20*EF!$H33)*kgtoGg)</f>
        <v>4.3130195967011318</v>
      </c>
      <c r="AT1408" s="27">
        <f>IF(('Activity data'!BM20*EF!$H33)*kgtoGg=0,"NO",('Activity data'!BM20*EF!$H33)*kgtoGg)</f>
        <v>4.315530629247248</v>
      </c>
      <c r="AU1408" s="27">
        <f>IF(('Activity data'!BN20*EF!$H33)*kgtoGg=0,"NO",('Activity data'!BN20*EF!$H33)*kgtoGg)</f>
        <v>4.2979257352367837</v>
      </c>
      <c r="AV1408" s="27">
        <f>IF(('Activity data'!BO20*EF!$H33)*kgtoGg=0,"NO",('Activity data'!BO20*EF!$H33)*kgtoGg)</f>
        <v>4.2864663365102249</v>
      </c>
      <c r="AW1408" s="27">
        <f>IF(('Activity data'!BP20*EF!$H33)*kgtoGg=0,"NO",('Activity data'!BP20*EF!$H33)*kgtoGg)</f>
        <v>4.2690602367558386</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2.499758996425196E-2</v>
      </c>
      <c r="T1409" s="27">
        <f>IF(('Activity data'!AM21*EF!$H34)*kgtoGg=0,"NO",('Activity data'!AM21*EF!$H34)*kgtoGg)</f>
        <v>2.5622621995573705E-2</v>
      </c>
      <c r="U1409" s="27">
        <f>IF(('Activity data'!AN21*EF!$H34)*kgtoGg=0,"NO",('Activity data'!AN21*EF!$H34)*kgtoGg)</f>
        <v>2.6082698343596174E-2</v>
      </c>
      <c r="V1409" s="27">
        <f>IF(('Activity data'!AO21*EF!$H34)*kgtoGg=0,"NO",('Activity data'!AO21*EF!$H34)*kgtoGg)</f>
        <v>2.6501293957318681E-2</v>
      </c>
      <c r="W1409" s="27">
        <f>IF(('Activity data'!AP21*EF!$H34)*kgtoGg=0,"NO",('Activity data'!AP21*EF!$H34)*kgtoGg)</f>
        <v>2.6958282919398502E-2</v>
      </c>
      <c r="X1409" s="27">
        <f>IF(('Activity data'!AQ21*EF!$H34)*kgtoGg=0,"NO",('Activity data'!AQ21*EF!$H34)*kgtoGg)</f>
        <v>2.7464839929034146E-2</v>
      </c>
      <c r="Y1409" s="27">
        <f>IF(('Activity data'!AR21*EF!$H34)*kgtoGg=0,"NO",('Activity data'!AR21*EF!$H34)*kgtoGg)</f>
        <v>2.7980193823809819E-2</v>
      </c>
      <c r="Z1409" s="27">
        <f>IF(('Activity data'!AS21*EF!$H34)*kgtoGg=0,"NO",('Activity data'!AS21*EF!$H34)*kgtoGg)</f>
        <v>2.853236950287566E-2</v>
      </c>
      <c r="AA1409" s="27">
        <f>IF(('Activity data'!AT21*EF!$H34)*kgtoGg=0,"NO",('Activity data'!AT21*EF!$H34)*kgtoGg)</f>
        <v>2.9081374315786203E-2</v>
      </c>
      <c r="AB1409" s="27">
        <f>IF(('Activity data'!AU21*EF!$H34)*kgtoGg=0,"NO",('Activity data'!AU21*EF!$H34)*kgtoGg)</f>
        <v>2.9665961747884381E-2</v>
      </c>
      <c r="AC1409" s="27">
        <f>IF(('Activity data'!AV21*EF!$H34)*kgtoGg=0,"NO",('Activity data'!AV21*EF!$H34)*kgtoGg)</f>
        <v>3.0251417039322926E-2</v>
      </c>
      <c r="AD1409" s="27">
        <f>IF(('Activity data'!AW21*EF!$H34)*kgtoGg=0,"NO",('Activity data'!AW21*EF!$H34)*kgtoGg)</f>
        <v>3.091089460561465E-2</v>
      </c>
      <c r="AE1409" s="27">
        <f>IF(('Activity data'!AX21*EF!$H34)*kgtoGg=0,"NO",('Activity data'!AX21*EF!$H34)*kgtoGg)</f>
        <v>3.1603835191723155E-2</v>
      </c>
      <c r="AF1409" s="27">
        <f>IF(('Activity data'!AY21*EF!$H34)*kgtoGg=0,"NO",('Activity data'!AY21*EF!$H34)*kgtoGg)</f>
        <v>3.2327825795203005E-2</v>
      </c>
      <c r="AG1409" s="27">
        <f>IF(('Activity data'!AZ21*EF!$H34)*kgtoGg=0,"NO",('Activity data'!AZ21*EF!$H34)*kgtoGg)</f>
        <v>3.3136818927231144E-2</v>
      </c>
      <c r="AH1409" s="27">
        <f>IF(('Activity data'!BA21*EF!$H34)*kgtoGg=0,"NO",('Activity data'!BA21*EF!$H34)*kgtoGg)</f>
        <v>3.3912556020868033E-2</v>
      </c>
      <c r="AI1409" s="27">
        <f>IF(('Activity data'!BB21*EF!$H34)*kgtoGg=0,"NO",('Activity data'!BB21*EF!$H34)*kgtoGg)</f>
        <v>3.4724060247326903E-2</v>
      </c>
      <c r="AJ1409" s="27">
        <f>IF(('Activity data'!BC21*EF!$H34)*kgtoGg=0,"NO",('Activity data'!BC21*EF!$H34)*kgtoGg)</f>
        <v>3.5601301048794241E-2</v>
      </c>
      <c r="AK1409" s="27">
        <f>IF(('Activity data'!BD21*EF!$H34)*kgtoGg=0,"NO",('Activity data'!BD21*EF!$H34)*kgtoGg)</f>
        <v>3.6433974099041928E-2</v>
      </c>
      <c r="AL1409" s="27">
        <f>IF(('Activity data'!BE21*EF!$H34)*kgtoGg=0,"NO",('Activity data'!BE21*EF!$H34)*kgtoGg)</f>
        <v>3.7277126851186934E-2</v>
      </c>
      <c r="AM1409" s="27">
        <f>IF(('Activity data'!BF21*EF!$H34)*kgtoGg=0,"NO",('Activity data'!BF21*EF!$H34)*kgtoGg)</f>
        <v>3.813280054665185E-2</v>
      </c>
      <c r="AN1409" s="27">
        <f>IF(('Activity data'!BG21*EF!$H34)*kgtoGg=0,"NO",('Activity data'!BG21*EF!$H34)*kgtoGg)</f>
        <v>3.9022270006442927E-2</v>
      </c>
      <c r="AO1409" s="27">
        <f>IF(('Activity data'!BH21*EF!$H34)*kgtoGg=0,"NO",('Activity data'!BH21*EF!$H34)*kgtoGg)</f>
        <v>3.98800529447444E-2</v>
      </c>
      <c r="AP1409" s="27">
        <f>IF(('Activity data'!BI21*EF!$H34)*kgtoGg=0,"NO",('Activity data'!BI21*EF!$H34)*kgtoGg)</f>
        <v>4.0764142625554133E-2</v>
      </c>
      <c r="AQ1409" s="27">
        <f>IF(('Activity data'!BJ21*EF!$H34)*kgtoGg=0,"NO",('Activity data'!BJ21*EF!$H34)*kgtoGg)</f>
        <v>4.167785473775807E-2</v>
      </c>
      <c r="AR1409" s="27">
        <f>IF(('Activity data'!BK21*EF!$H34)*kgtoGg=0,"NO",('Activity data'!BK21*EF!$H34)*kgtoGg)</f>
        <v>4.2624683930443649E-2</v>
      </c>
      <c r="AS1409" s="27">
        <f>IF(('Activity data'!BL21*EF!$H34)*kgtoGg=0,"NO",('Activity data'!BL21*EF!$H34)*kgtoGg)</f>
        <v>4.3567784374629485E-2</v>
      </c>
      <c r="AT1409" s="27">
        <f>IF(('Activity data'!BM21*EF!$H34)*kgtoGg=0,"NO",('Activity data'!BM21*EF!$H34)*kgtoGg)</f>
        <v>4.3819398405423766E-2</v>
      </c>
      <c r="AU1409" s="27">
        <f>IF(('Activity data'!BN21*EF!$H34)*kgtoGg=0,"NO",('Activity data'!BN21*EF!$H34)*kgtoGg)</f>
        <v>4.3963876178858524E-2</v>
      </c>
      <c r="AV1409" s="27">
        <f>IF(('Activity data'!BO21*EF!$H34)*kgtoGg=0,"NO",('Activity data'!BO21*EF!$H34)*kgtoGg)</f>
        <v>4.413962794319478E-2</v>
      </c>
      <c r="AW1409" s="27">
        <f>IF(('Activity data'!BP21*EF!$H34)*kgtoGg=0,"NO",('Activity data'!BP21*EF!$H34)*kgtoGg)</f>
        <v>4.4282387646119477E-2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8.1379978766051519E-2</v>
      </c>
      <c r="T1410" s="27">
        <f>IF(('Activity data'!AM22*EF!$H35)*kgtoGg=0,"NO",('Activity data'!AM22*EF!$H35)*kgtoGg)</f>
        <v>8.4562892968526898E-2</v>
      </c>
      <c r="U1410" s="27">
        <f>IF(('Activity data'!AN22*EF!$H35)*kgtoGg=0,"NO",('Activity data'!AN22*EF!$H35)*kgtoGg)</f>
        <v>8.6135120039708635E-2</v>
      </c>
      <c r="V1410" s="27">
        <f>IF(('Activity data'!AO22*EF!$H35)*kgtoGg=0,"NO",('Activity data'!AO22*EF!$H35)*kgtoGg)</f>
        <v>8.7288048298338999E-2</v>
      </c>
      <c r="W1410" s="27">
        <f>IF(('Activity data'!AP22*EF!$H35)*kgtoGg=0,"NO",('Activity data'!AP22*EF!$H35)*kgtoGg)</f>
        <v>8.8768091640442429E-2</v>
      </c>
      <c r="X1410" s="27">
        <f>IF(('Activity data'!AQ22*EF!$H35)*kgtoGg=0,"NO",('Activity data'!AQ22*EF!$H35)*kgtoGg)</f>
        <v>9.0668388223221708E-2</v>
      </c>
      <c r="Y1410" s="27">
        <f>IF(('Activity data'!AR22*EF!$H35)*kgtoGg=0,"NO",('Activity data'!AR22*EF!$H35)*kgtoGg)</f>
        <v>9.2895505058187319E-2</v>
      </c>
      <c r="Z1410" s="27">
        <f>IF(('Activity data'!AS22*EF!$H35)*kgtoGg=0,"NO",('Activity data'!AS22*EF!$H35)*kgtoGg)</f>
        <v>9.5414809519123109E-2</v>
      </c>
      <c r="AA1410" s="27">
        <f>IF(('Activity data'!AT22*EF!$H35)*kgtoGg=0,"NO",('Activity data'!AT22*EF!$H35)*kgtoGg)</f>
        <v>9.786277929724084E-2</v>
      </c>
      <c r="AB1410" s="27">
        <f>IF(('Activity data'!AU22*EF!$H35)*kgtoGg=0,"NO",('Activity data'!AU22*EF!$H35)*kgtoGg)</f>
        <v>0.10058413798231887</v>
      </c>
      <c r="AC1410" s="27">
        <f>IF(('Activity data'!AV22*EF!$H35)*kgtoGg=0,"NO",('Activity data'!AV22*EF!$H35)*kgtoGg)</f>
        <v>0.1032678911486252</v>
      </c>
      <c r="AD1410" s="27">
        <f>IF(('Activity data'!AW22*EF!$H35)*kgtoGg=0,"NO",('Activity data'!AW22*EF!$H35)*kgtoGg)</f>
        <v>0.10678110476748792</v>
      </c>
      <c r="AE1410" s="27">
        <f>IF(('Activity data'!AX22*EF!$H35)*kgtoGg=0,"NO",('Activity data'!AX22*EF!$H35)*kgtoGg)</f>
        <v>0.1105326713966123</v>
      </c>
      <c r="AF1410" s="27">
        <f>IF(('Activity data'!AY22*EF!$H35)*kgtoGg=0,"NO",('Activity data'!AY22*EF!$H35)*kgtoGg)</f>
        <v>0.11449728104105371</v>
      </c>
      <c r="AG1410" s="27">
        <f>IF(('Activity data'!AZ22*EF!$H35)*kgtoGg=0,"NO",('Activity data'!AZ22*EF!$H35)*kgtoGg)</f>
        <v>0.11913177728639947</v>
      </c>
      <c r="AH1410" s="27">
        <f>IF(('Activity data'!BA22*EF!$H35)*kgtoGg=0,"NO",('Activity data'!BA22*EF!$H35)*kgtoGg)</f>
        <v>0.12342004583979488</v>
      </c>
      <c r="AI1410" s="27">
        <f>IF(('Activity data'!BB22*EF!$H35)*kgtoGg=0,"NO",('Activity data'!BB22*EF!$H35)*kgtoGg)</f>
        <v>0.12816385898167551</v>
      </c>
      <c r="AJ1410" s="27">
        <f>IF(('Activity data'!BC22*EF!$H35)*kgtoGg=0,"NO",('Activity data'!BC22*EF!$H35)*kgtoGg)</f>
        <v>0.1333979076342669</v>
      </c>
      <c r="AK1410" s="27">
        <f>IF(('Activity data'!BD22*EF!$H35)*kgtoGg=0,"NO",('Activity data'!BD22*EF!$H35)*kgtoGg)</f>
        <v>0.13819575437422676</v>
      </c>
      <c r="AL1410" s="27">
        <f>IF(('Activity data'!BE22*EF!$H35)*kgtoGg=0,"NO",('Activity data'!BE22*EF!$H35)*kgtoGg)</f>
        <v>0.1430213499234502</v>
      </c>
      <c r="AM1410" s="27">
        <f>IF(('Activity data'!BF22*EF!$H35)*kgtoGg=0,"NO",('Activity data'!BF22*EF!$H35)*kgtoGg)</f>
        <v>0.1478915012084229</v>
      </c>
      <c r="AN1410" s="27">
        <f>IF(('Activity data'!BG22*EF!$H35)*kgtoGg=0,"NO",('Activity data'!BG22*EF!$H35)*kgtoGg)</f>
        <v>0.15317541949365626</v>
      </c>
      <c r="AO1410" s="27">
        <f>IF(('Activity data'!BH22*EF!$H35)*kgtoGg=0,"NO",('Activity data'!BH22*EF!$H35)*kgtoGg)</f>
        <v>0.15814258761242853</v>
      </c>
      <c r="AP1410" s="27">
        <f>IF(('Activity data'!BI22*EF!$H35)*kgtoGg=0,"NO",('Activity data'!BI22*EF!$H35)*kgtoGg)</f>
        <v>0.16326731257634369</v>
      </c>
      <c r="AQ1410" s="27">
        <f>IF(('Activity data'!BJ22*EF!$H35)*kgtoGg=0,"NO",('Activity data'!BJ22*EF!$H35)*kgtoGg)</f>
        <v>0.16857399557888289</v>
      </c>
      <c r="AR1410" s="27">
        <f>IF(('Activity data'!BK22*EF!$H35)*kgtoGg=0,"NO",('Activity data'!BK22*EF!$H35)*kgtoGg)</f>
        <v>0.17408794892086762</v>
      </c>
      <c r="AS1410" s="27">
        <f>IF(('Activity data'!BL22*EF!$H35)*kgtoGg=0,"NO",('Activity data'!BL22*EF!$H35)*kgtoGg)</f>
        <v>0.1797091498625473</v>
      </c>
      <c r="AT1410" s="27">
        <f>IF(('Activity data'!BM22*EF!$H35)*kgtoGg=0,"NO",('Activity data'!BM22*EF!$H35)*kgtoGg)</f>
        <v>0.17981377621863548</v>
      </c>
      <c r="AU1410" s="27">
        <f>IF(('Activity data'!BN22*EF!$H35)*kgtoGg=0,"NO",('Activity data'!BN22*EF!$H35)*kgtoGg)</f>
        <v>0.17908023896819947</v>
      </c>
      <c r="AV1410" s="27">
        <f>IF(('Activity data'!BO22*EF!$H35)*kgtoGg=0,"NO",('Activity data'!BO22*EF!$H35)*kgtoGg)</f>
        <v>0.17860276402125955</v>
      </c>
      <c r="AW1410" s="27">
        <f>IF(('Activity data'!BP22*EF!$H35)*kgtoGg=0,"NO",('Activity data'!BP22*EF!$H35)*kgtoGg)</f>
        <v>0.17787750986482673</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5.9905199350711535E-2</v>
      </c>
      <c r="T1411" s="27">
        <f>IF(('Activity data'!AM5*EF!$H36*EF!$H54)*NtoN2O*kgtoGg=0,"NO",('Activity data'!AM5*EF!$H36*EF!$H54)*NtoN2O*kgtoGg)</f>
        <v>6.0542467652693173E-2</v>
      </c>
      <c r="U1411" s="27">
        <f>IF(('Activity data'!AN5*EF!$H36*EF!$H54)*NtoN2O*kgtoGg=0,"NO",('Activity data'!AN5*EF!$H36*EF!$H54)*NtoN2O*kgtoGg)</f>
        <v>6.0953905983085629E-2</v>
      </c>
      <c r="V1411" s="27">
        <f>IF(('Activity data'!AO5*EF!$H36*EF!$H54)*NtoN2O*kgtoGg=0,"NO",('Activity data'!AO5*EF!$H36*EF!$H54)*NtoN2O*kgtoGg)</f>
        <v>6.131427097896696E-2</v>
      </c>
      <c r="W1411" s="27">
        <f>IF(('Activity data'!AP5*EF!$H36*EF!$H54)*NtoN2O*kgtoGg=0,"NO",('Activity data'!AP5*EF!$H36*EF!$H54)*NtoN2O*kgtoGg)</f>
        <v>6.1734224777847707E-2</v>
      </c>
      <c r="X1411" s="27">
        <f>IF(('Activity data'!AQ5*EF!$H36*EF!$H54)*NtoN2O*kgtoGg=0,"NO",('Activity data'!AQ5*EF!$H36*EF!$H54)*NtoN2O*kgtoGg)</f>
        <v>6.2227772766105582E-2</v>
      </c>
      <c r="Y1411" s="27">
        <f>IF(('Activity data'!AR5*EF!$H36*EF!$H54)*NtoN2O*kgtoGg=0,"NO",('Activity data'!AR5*EF!$H36*EF!$H54)*NtoN2O*kgtoGg)</f>
        <v>6.2720748379740093E-2</v>
      </c>
      <c r="Z1411" s="27">
        <f>IF(('Activity data'!AS5*EF!$H36*EF!$H54)*NtoN2O*kgtoGg=0,"NO",('Activity data'!AS5*EF!$H36*EF!$H54)*NtoN2O*kgtoGg)</f>
        <v>6.326753025848772E-2</v>
      </c>
      <c r="AA1411" s="27">
        <f>IF(('Activity data'!AT5*EF!$H36*EF!$H54)*NtoN2O*kgtoGg=0,"NO",('Activity data'!AT5*EF!$H36*EF!$H54)*NtoN2O*kgtoGg)</f>
        <v>6.3812955260622986E-2</v>
      </c>
      <c r="AB1411" s="27">
        <f>IF(('Activity data'!AU5*EF!$H36*EF!$H54)*NtoN2O*kgtoGg=0,"NO",('Activity data'!AU5*EF!$H36*EF!$H54)*NtoN2O*kgtoGg)</f>
        <v>6.4409047381645629E-2</v>
      </c>
      <c r="AC1411" s="27">
        <f>IF(('Activity data'!AV5*EF!$H36*EF!$H54)*NtoN2O*kgtoGg=0,"NO",('Activity data'!AV5*EF!$H36*EF!$H54)*NtoN2O*kgtoGg)</f>
        <v>6.5008363896980115E-2</v>
      </c>
      <c r="AD1411" s="27">
        <f>IF(('Activity data'!AW5*EF!$H36*EF!$H54)*NtoN2O*kgtoGg=0,"NO",('Activity data'!AW5*EF!$H36*EF!$H54)*NtoN2O*kgtoGg)</f>
        <v>6.5694695873436737E-2</v>
      </c>
      <c r="AE1411" s="27">
        <f>IF(('Activity data'!AX5*EF!$H36*EF!$H54)*NtoN2O*kgtoGg=0,"NO",('Activity data'!AX5*EF!$H36*EF!$H54)*NtoN2O*kgtoGg)</f>
        <v>6.6426252097271987E-2</v>
      </c>
      <c r="AF1411" s="27">
        <f>IF(('Activity data'!AY5*EF!$H36*EF!$H54)*NtoN2O*kgtoGg=0,"NO",('Activity data'!AY5*EF!$H36*EF!$H54)*NtoN2O*kgtoGg)</f>
        <v>6.7199164311483497E-2</v>
      </c>
      <c r="AG1411" s="27">
        <f>IF(('Activity data'!AZ5*EF!$H36*EF!$H54)*NtoN2O*kgtoGg=0,"NO",('Activity data'!AZ5*EF!$H36*EF!$H54)*NtoN2O*kgtoGg)</f>
        <v>6.8084004869535045E-2</v>
      </c>
      <c r="AH1411" s="27">
        <f>IF(('Activity data'!BA5*EF!$H36*EF!$H54)*NtoN2O*kgtoGg=0,"NO",('Activity data'!BA5*EF!$H36*EF!$H54)*NtoN2O*kgtoGg)</f>
        <v>6.8924011500262505E-2</v>
      </c>
      <c r="AI1411" s="27">
        <f>IF(('Activity data'!BB5*EF!$H36*EF!$H54)*NtoN2O*kgtoGg=0,"NO",('Activity data'!BB5*EF!$H36*EF!$H54)*NtoN2O*kgtoGg)</f>
        <v>6.9797036081983663E-2</v>
      </c>
      <c r="AJ1411" s="27">
        <f>IF(('Activity data'!BC5*EF!$H36*EF!$H54)*NtoN2O*kgtoGg=0,"NO",('Activity data'!BC5*EF!$H36*EF!$H54)*NtoN2O*kgtoGg)</f>
        <v>7.0754440540409483E-2</v>
      </c>
      <c r="AK1411" s="27">
        <f>IF(('Activity data'!BD5*EF!$H36*EF!$H54)*NtoN2O*kgtoGg=0,"NO",('Activity data'!BD5*EF!$H36*EF!$H54)*NtoN2O*kgtoGg)</f>
        <v>7.1651987088559452E-2</v>
      </c>
      <c r="AL1411" s="27">
        <f>IF(('Activity data'!BE5*EF!$H36*EF!$H54)*NtoN2O*kgtoGg=0,"NO",('Activity data'!BE5*EF!$H36*EF!$H54)*NtoN2O*kgtoGg)</f>
        <v>7.256155628589081E-2</v>
      </c>
      <c r="AM1411" s="27">
        <f>IF(('Activity data'!BF5*EF!$H36*EF!$H54)*NtoN2O*kgtoGg=0,"NO",('Activity data'!BF5*EF!$H36*EF!$H54)*NtoN2O*kgtoGg)</f>
        <v>7.3485633357634389E-2</v>
      </c>
      <c r="AN1411" s="27">
        <f>IF(('Activity data'!BG5*EF!$H36*EF!$H54)*NtoN2O*kgtoGg=0,"NO",('Activity data'!BG5*EF!$H36*EF!$H54)*NtoN2O*kgtoGg)</f>
        <v>7.4439308897952486E-2</v>
      </c>
      <c r="AO1411" s="27">
        <f>IF(('Activity data'!BH5*EF!$H36*EF!$H54)*NtoN2O*kgtoGg=0,"NO",('Activity data'!BH5*EF!$H36*EF!$H54)*NtoN2O*kgtoGg)</f>
        <v>7.5350293384052608E-2</v>
      </c>
      <c r="AP1411" s="27">
        <f>IF(('Activity data'!BI5*EF!$H36*EF!$H54)*NtoN2O*kgtoGg=0,"NO",('Activity data'!BI5*EF!$H36*EF!$H54)*NtoN2O*kgtoGg)</f>
        <v>7.6293028594737106E-2</v>
      </c>
      <c r="AQ1411" s="27">
        <f>IF(('Activity data'!BJ5*EF!$H36*EF!$H54)*NtoN2O*kgtoGg=0,"NO",('Activity data'!BJ5*EF!$H36*EF!$H54)*NtoN2O*kgtoGg)</f>
        <v>7.7271409543965289E-2</v>
      </c>
      <c r="AR1411" s="27">
        <f>IF(('Activity data'!BK5*EF!$H36*EF!$H54)*NtoN2O*kgtoGg=0,"NO",('Activity data'!BK5*EF!$H36*EF!$H54)*NtoN2O*kgtoGg)</f>
        <v>7.8289518546792614E-2</v>
      </c>
      <c r="AS1411" s="27">
        <f>IF(('Activity data'!BL5*EF!$H36*EF!$H54)*NtoN2O*kgtoGg=0,"NO",('Activity data'!BL5*EF!$H36*EF!$H54)*NtoN2O*kgtoGg)</f>
        <v>7.9288201984877266E-2</v>
      </c>
      <c r="AT1411" s="27">
        <f>IF(('Activity data'!BM5*EF!$H36*EF!$H54)*NtoN2O*kgtoGg=0,"NO",('Activity data'!BM5*EF!$H36*EF!$H54)*NtoN2O*kgtoGg)</f>
        <v>7.9413207171046579E-2</v>
      </c>
      <c r="AU1411" s="27">
        <f>IF(('Activity data'!BN5*EF!$H36*EF!$H54)*NtoN2O*kgtoGg=0,"NO",('Activity data'!BN5*EF!$H36*EF!$H54)*NtoN2O*kgtoGg)</f>
        <v>7.9406560848139351E-2</v>
      </c>
      <c r="AV1411" s="27">
        <f>IF(('Activity data'!BO5*EF!$H36*EF!$H54)*NtoN2O*kgtoGg=0,"NO",('Activity data'!BO5*EF!$H36*EF!$H54)*NtoN2O*kgtoGg)</f>
        <v>7.9442675494348886E-2</v>
      </c>
      <c r="AW1411" s="27">
        <f>IF(('Activity data'!BP5*EF!$H36*EF!$H54)*NtoN2O*kgtoGg=0,"NO",('Activity data'!BP5*EF!$H36*EF!$H54)*NtoN2O*kgtoGg)</f>
        <v>7.944082765615551E-2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0.26230283090767742</v>
      </c>
      <c r="T1412" s="27">
        <f>IF(('Activity data'!AM6*EF!$H37*EF!$H55)*NtoN2O*kgtoGg=0,"NO",('Activity data'!AM6*EF!$H37*EF!$H55)*NtoN2O*kgtoGg)</f>
        <v>0.26509319437310713</v>
      </c>
      <c r="U1412" s="27">
        <f>IF(('Activity data'!AN6*EF!$H37*EF!$H55)*NtoN2O*kgtoGg=0,"NO",('Activity data'!AN6*EF!$H37*EF!$H55)*NtoN2O*kgtoGg)</f>
        <v>0.26689473146797682</v>
      </c>
      <c r="V1412" s="27">
        <f>IF(('Activity data'!AO6*EF!$H37*EF!$H55)*NtoN2O*kgtoGg=0,"NO",('Activity data'!AO6*EF!$H37*EF!$H55)*NtoN2O*kgtoGg)</f>
        <v>0.26847263721913406</v>
      </c>
      <c r="W1412" s="27">
        <f>IF(('Activity data'!AP6*EF!$H37*EF!$H55)*NtoN2O*kgtoGg=0,"NO",('Activity data'!AP6*EF!$H37*EF!$H55)*NtoN2O*kgtoGg)</f>
        <v>0.27031146041796794</v>
      </c>
      <c r="X1412" s="27">
        <f>IF(('Activity data'!AQ6*EF!$H37*EF!$H55)*NtoN2O*kgtoGg=0,"NO",('Activity data'!AQ6*EF!$H37*EF!$H55)*NtoN2O*kgtoGg)</f>
        <v>0.27247252549932949</v>
      </c>
      <c r="Y1412" s="27">
        <f>IF(('Activity data'!AR6*EF!$H37*EF!$H55)*NtoN2O*kgtoGg=0,"NO",('Activity data'!AR6*EF!$H37*EF!$H55)*NtoN2O*kgtoGg)</f>
        <v>0.27463108436277217</v>
      </c>
      <c r="Z1412" s="27">
        <f>IF(('Activity data'!AS6*EF!$H37*EF!$H55)*NtoN2O*kgtoGg=0,"NO",('Activity data'!AS6*EF!$H37*EF!$H55)*NtoN2O*kgtoGg)</f>
        <v>0.27702524106768295</v>
      </c>
      <c r="AA1412" s="27">
        <f>IF(('Activity data'!AT6*EF!$H37*EF!$H55)*NtoN2O*kgtoGg=0,"NO",('Activity data'!AT6*EF!$H37*EF!$H55)*NtoN2O*kgtoGg)</f>
        <v>0.27941345650905608</v>
      </c>
      <c r="AB1412" s="27">
        <f>IF(('Activity data'!AU6*EF!$H37*EF!$H55)*NtoN2O*kgtoGg=0,"NO",('Activity data'!AU6*EF!$H37*EF!$H55)*NtoN2O*kgtoGg)</f>
        <v>0.28202352462535807</v>
      </c>
      <c r="AC1412" s="27">
        <f>IF(('Activity data'!AV6*EF!$H37*EF!$H55)*NtoN2O*kgtoGg=0,"NO",('Activity data'!AV6*EF!$H37*EF!$H55)*NtoN2O*kgtoGg)</f>
        <v>0.28464771117820842</v>
      </c>
      <c r="AD1412" s="27">
        <f>IF(('Activity data'!AW6*EF!$H37*EF!$H55)*NtoN2O*kgtoGg=0,"NO",('Activity data'!AW6*EF!$H37*EF!$H55)*NtoN2O*kgtoGg)</f>
        <v>0.2876529064253367</v>
      </c>
      <c r="AE1412" s="27">
        <f>IF(('Activity data'!AX6*EF!$H37*EF!$H55)*NtoN2O*kgtoGg=0,"NO",('Activity data'!AX6*EF!$H37*EF!$H55)*NtoN2O*kgtoGg)</f>
        <v>0.29085612201530103</v>
      </c>
      <c r="AF1412" s="27">
        <f>IF(('Activity data'!AY6*EF!$H37*EF!$H55)*NtoN2O*kgtoGg=0,"NO",('Activity data'!AY6*EF!$H37*EF!$H55)*NtoN2O*kgtoGg)</f>
        <v>0.29424042027368569</v>
      </c>
      <c r="AG1412" s="27">
        <f>IF(('Activity data'!AZ6*EF!$H37*EF!$H55)*NtoN2O*kgtoGg=0,"NO",('Activity data'!AZ6*EF!$H37*EF!$H55)*NtoN2O*kgtoGg)</f>
        <v>0.29811481157518288</v>
      </c>
      <c r="AH1412" s="27">
        <f>IF(('Activity data'!BA6*EF!$H37*EF!$H55)*NtoN2O*kgtoGg=0,"NO",('Activity data'!BA6*EF!$H37*EF!$H55)*NtoN2O*kgtoGg)</f>
        <v>0.30179289160177769</v>
      </c>
      <c r="AI1412" s="27">
        <f>IF(('Activity data'!BB6*EF!$H37*EF!$H55)*NtoN2O*kgtoGg=0,"NO",('Activity data'!BB6*EF!$H37*EF!$H55)*NtoN2O*kgtoGg)</f>
        <v>0.30561554508961269</v>
      </c>
      <c r="AJ1412" s="27">
        <f>IF(('Activity data'!BC6*EF!$H37*EF!$H55)*NtoN2O*kgtoGg=0,"NO",('Activity data'!BC6*EF!$H37*EF!$H55)*NtoN2O*kgtoGg)</f>
        <v>0.30980766701710183</v>
      </c>
      <c r="AK1412" s="27">
        <f>IF(('Activity data'!BD6*EF!$H37*EF!$H55)*NtoN2O*kgtoGg=0,"NO",('Activity data'!BD6*EF!$H37*EF!$H55)*NtoN2O*kgtoGg)</f>
        <v>0.3137376931751461</v>
      </c>
      <c r="AL1412" s="27">
        <f>IF(('Activity data'!BE6*EF!$H37*EF!$H55)*NtoN2O*kgtoGg=0,"NO",('Activity data'!BE6*EF!$H37*EF!$H55)*NtoN2O*kgtoGg)</f>
        <v>0.31772036209123911</v>
      </c>
      <c r="AM1412" s="27">
        <f>IF(('Activity data'!BF6*EF!$H37*EF!$H55)*NtoN2O*kgtoGg=0,"NO",('Activity data'!BF6*EF!$H37*EF!$H55)*NtoN2O*kgtoGg)</f>
        <v>0.32176655565243856</v>
      </c>
      <c r="AN1412" s="27">
        <f>IF(('Activity data'!BG6*EF!$H37*EF!$H55)*NtoN2O*kgtoGg=0,"NO",('Activity data'!BG6*EF!$H37*EF!$H55)*NtoN2O*kgtoGg)</f>
        <v>0.32594235001927385</v>
      </c>
      <c r="AO1412" s="27">
        <f>IF(('Activity data'!BH6*EF!$H37*EF!$H55)*NtoN2O*kgtoGg=0,"NO",('Activity data'!BH6*EF!$H37*EF!$H55)*NtoN2O*kgtoGg)</f>
        <v>0.32993121596424962</v>
      </c>
      <c r="AP1412" s="27">
        <f>IF(('Activity data'!BI6*EF!$H37*EF!$H55)*NtoN2O*kgtoGg=0,"NO",('Activity data'!BI6*EF!$H37*EF!$H55)*NtoN2O*kgtoGg)</f>
        <v>0.33405910665218791</v>
      </c>
      <c r="AQ1412" s="27">
        <f>IF(('Activity data'!BJ6*EF!$H37*EF!$H55)*NtoN2O*kgtoGg=0,"NO",('Activity data'!BJ6*EF!$H37*EF!$H55)*NtoN2O*kgtoGg)</f>
        <v>0.33834307691637577</v>
      </c>
      <c r="AR1412" s="27">
        <f>IF(('Activity data'!BK6*EF!$H37*EF!$H55)*NtoN2O*kgtoGg=0,"NO",('Activity data'!BK6*EF!$H37*EF!$H55)*NtoN2O*kgtoGg)</f>
        <v>0.34280100171269862</v>
      </c>
      <c r="AS1412" s="27">
        <f>IF(('Activity data'!BL6*EF!$H37*EF!$H55)*NtoN2O*kgtoGg=0,"NO",('Activity data'!BL6*EF!$H37*EF!$H55)*NtoN2O*kgtoGg)</f>
        <v>0.34717386910700609</v>
      </c>
      <c r="AT1412" s="27">
        <f>IF(('Activity data'!BM6*EF!$H37*EF!$H55)*NtoN2O*kgtoGg=0,"NO",('Activity data'!BM6*EF!$H37*EF!$H55)*NtoN2O*kgtoGg)</f>
        <v>0.34772122083216089</v>
      </c>
      <c r="AU1412" s="27">
        <f>IF(('Activity data'!BN6*EF!$H37*EF!$H55)*NtoN2O*kgtoGg=0,"NO",('Activity data'!BN6*EF!$H37*EF!$H55)*NtoN2O*kgtoGg)</f>
        <v>0.34769211902910219</v>
      </c>
      <c r="AV1412" s="27">
        <f>IF(('Activity data'!BO6*EF!$H37*EF!$H55)*NtoN2O*kgtoGg=0,"NO",('Activity data'!BO6*EF!$H37*EF!$H55)*NtoN2O*kgtoGg)</f>
        <v>0.34785025177952567</v>
      </c>
      <c r="AW1412" s="27">
        <f>IF(('Activity data'!BP6*EF!$H37*EF!$H55)*NtoN2O*kgtoGg=0,"NO",('Activity data'!BP6*EF!$H37*EF!$H55)*NtoN2O*kgtoGg)</f>
        <v>0.34784216077583252</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1.1670927062969525E-2</v>
      </c>
      <c r="T1413" s="27">
        <f>IF(('Activity data'!AM7*EF!$H38*EF!$H56)*NtoN2O*kgtoGg=0,"NO",('Activity data'!AM7*EF!$H38*EF!$H56)*NtoN2O*kgtoGg)</f>
        <v>1.1795081759933766E-2</v>
      </c>
      <c r="U1413" s="27">
        <f>IF(('Activity data'!AN7*EF!$H38*EF!$H56)*NtoN2O*kgtoGg=0,"NO",('Activity data'!AN7*EF!$H38*EF!$H56)*NtoN2O*kgtoGg)</f>
        <v>1.1875239522481353E-2</v>
      </c>
      <c r="V1413" s="27">
        <f>IF(('Activity data'!AO7*EF!$H38*EF!$H56)*NtoN2O*kgtoGg=0,"NO",('Activity data'!AO7*EF!$H38*EF!$H56)*NtoN2O*kgtoGg)</f>
        <v>1.1945447010788935E-2</v>
      </c>
      <c r="W1413" s="27">
        <f>IF(('Activity data'!AP7*EF!$H38*EF!$H56)*NtoN2O*kgtoGg=0,"NO",('Activity data'!AP7*EF!$H38*EF!$H56)*NtoN2O*kgtoGg)</f>
        <v>1.2027263784786468E-2</v>
      </c>
      <c r="X1413" s="27">
        <f>IF(('Activity data'!AQ7*EF!$H38*EF!$H56)*NtoN2O*kgtoGg=0,"NO",('Activity data'!AQ7*EF!$H38*EF!$H56)*NtoN2O*kgtoGg)</f>
        <v>1.2123418419700712E-2</v>
      </c>
      <c r="Y1413" s="27">
        <f>IF(('Activity data'!AR7*EF!$H38*EF!$H56)*NtoN2O*kgtoGg=0,"NO",('Activity data'!AR7*EF!$H38*EF!$H56)*NtoN2O*kgtoGg)</f>
        <v>1.2219461542716924E-2</v>
      </c>
      <c r="Z1413" s="27">
        <f>IF(('Activity data'!AS7*EF!$H38*EF!$H56)*NtoN2O*kgtoGg=0,"NO",('Activity data'!AS7*EF!$H38*EF!$H56)*NtoN2O*kgtoGg)</f>
        <v>1.2325987378460451E-2</v>
      </c>
      <c r="AA1413" s="27">
        <f>IF(('Activity data'!AT7*EF!$H38*EF!$H56)*NtoN2O*kgtoGg=0,"NO",('Activity data'!AT7*EF!$H38*EF!$H56)*NtoN2O*kgtoGg)</f>
        <v>1.2432248863060035E-2</v>
      </c>
      <c r="AB1413" s="27">
        <f>IF(('Activity data'!AU7*EF!$H38*EF!$H56)*NtoN2O*kgtoGg=0,"NO",('Activity data'!AU7*EF!$H38*EF!$H56)*NtoN2O*kgtoGg)</f>
        <v>1.254838148164189E-2</v>
      </c>
      <c r="AC1413" s="27">
        <f>IF(('Activity data'!AV7*EF!$H38*EF!$H56)*NtoN2O*kgtoGg=0,"NO",('Activity data'!AV7*EF!$H38*EF!$H56)*NtoN2O*kgtoGg)</f>
        <v>1.2665142287280017E-2</v>
      </c>
      <c r="AD1413" s="27">
        <f>IF(('Activity data'!AW7*EF!$H38*EF!$H56)*NtoN2O*kgtoGg=0,"NO",('Activity data'!AW7*EF!$H38*EF!$H56)*NtoN2O*kgtoGg)</f>
        <v>1.279885572993654E-2</v>
      </c>
      <c r="AE1413" s="27">
        <f>IF(('Activity data'!AX7*EF!$H38*EF!$H56)*NtoN2O*kgtoGg=0,"NO",('Activity data'!AX7*EF!$H38*EF!$H56)*NtoN2O*kgtoGg)</f>
        <v>1.2941379908528415E-2</v>
      </c>
      <c r="AF1413" s="27">
        <f>IF(('Activity data'!AY7*EF!$H38*EF!$H56)*NtoN2O*kgtoGg=0,"NO",('Activity data'!AY7*EF!$H38*EF!$H56)*NtoN2O*kgtoGg)</f>
        <v>1.3091961196562033E-2</v>
      </c>
      <c r="AG1413" s="27">
        <f>IF(('Activity data'!AZ7*EF!$H38*EF!$H56)*NtoN2O*kgtoGg=0,"NO",('Activity data'!AZ7*EF!$H38*EF!$H56)*NtoN2O*kgtoGg)</f>
        <v>1.3264348730988194E-2</v>
      </c>
      <c r="AH1413" s="27">
        <f>IF(('Activity data'!BA7*EF!$H38*EF!$H56)*NtoN2O*kgtoGg=0,"NO",('Activity data'!BA7*EF!$H38*EF!$H56)*NtoN2O*kgtoGg)</f>
        <v>1.3428001572909914E-2</v>
      </c>
      <c r="AI1413" s="27">
        <f>IF(('Activity data'!BB7*EF!$H38*EF!$H56)*NtoN2O*kgtoGg=0,"NO",('Activity data'!BB7*EF!$H38*EF!$H56)*NtoN2O*kgtoGg)</f>
        <v>1.3598087080142702E-2</v>
      </c>
      <c r="AJ1413" s="27">
        <f>IF(('Activity data'!BC7*EF!$H38*EF!$H56)*NtoN2O*kgtoGg=0,"NO",('Activity data'!BC7*EF!$H38*EF!$H56)*NtoN2O*kgtoGg)</f>
        <v>1.3784611751208953E-2</v>
      </c>
      <c r="AK1413" s="27">
        <f>IF(('Activity data'!BD7*EF!$H38*EF!$H56)*NtoN2O*kgtoGg=0,"NO",('Activity data'!BD7*EF!$H38*EF!$H56)*NtoN2O*kgtoGg)</f>
        <v>1.3959474708224619E-2</v>
      </c>
      <c r="AL1413" s="27">
        <f>IF(('Activity data'!BE7*EF!$H38*EF!$H56)*NtoN2O*kgtoGg=0,"NO",('Activity data'!BE7*EF!$H38*EF!$H56)*NtoN2O*kgtoGg)</f>
        <v>1.4136679957115114E-2</v>
      </c>
      <c r="AM1413" s="27">
        <f>IF(('Activity data'!BF7*EF!$H38*EF!$H56)*NtoN2O*kgtoGg=0,"NO",('Activity data'!BF7*EF!$H38*EF!$H56)*NtoN2O*kgtoGg)</f>
        <v>1.4316711677596386E-2</v>
      </c>
      <c r="AN1413" s="27">
        <f>IF(('Activity data'!BG7*EF!$H38*EF!$H56)*NtoN2O*kgtoGg=0,"NO",('Activity data'!BG7*EF!$H38*EF!$H56)*NtoN2O*kgtoGg)</f>
        <v>1.4502509868628669E-2</v>
      </c>
      <c r="AO1413" s="27">
        <f>IF(('Activity data'!BH7*EF!$H38*EF!$H56)*NtoN2O*kgtoGg=0,"NO",('Activity data'!BH7*EF!$H38*EF!$H56)*NtoN2O*kgtoGg)</f>
        <v>1.4679990848710658E-2</v>
      </c>
      <c r="AP1413" s="27">
        <f>IF(('Activity data'!BI7*EF!$H38*EF!$H56)*NtoN2O*kgtoGg=0,"NO",('Activity data'!BI7*EF!$H38*EF!$H56)*NtoN2O*kgtoGg)</f>
        <v>1.4863657608905846E-2</v>
      </c>
      <c r="AQ1413" s="27">
        <f>IF(('Activity data'!BJ7*EF!$H38*EF!$H56)*NtoN2O*kgtoGg=0,"NO",('Activity data'!BJ7*EF!$H38*EF!$H56)*NtoN2O*kgtoGg)</f>
        <v>1.5054268988585789E-2</v>
      </c>
      <c r="AR1413" s="27">
        <f>IF(('Activity data'!BK7*EF!$H38*EF!$H56)*NtoN2O*kgtoGg=0,"NO",('Activity data'!BK7*EF!$H38*EF!$H56)*NtoN2O*kgtoGg)</f>
        <v>1.5252620317734802E-2</v>
      </c>
      <c r="AS1413" s="27">
        <f>IF(('Activity data'!BL7*EF!$H38*EF!$H56)*NtoN2O*kgtoGg=0,"NO",('Activity data'!BL7*EF!$H38*EF!$H56)*NtoN2O*kgtoGg)</f>
        <v>1.5447187094762699E-2</v>
      </c>
      <c r="AT1413" s="27">
        <f>IF(('Activity data'!BM7*EF!$H38*EF!$H56)*NtoN2O*kgtoGg=0,"NO",('Activity data'!BM7*EF!$H38*EF!$H56)*NtoN2O*kgtoGg)</f>
        <v>1.5471541014390508E-2</v>
      </c>
      <c r="AU1413" s="27">
        <f>IF(('Activity data'!BN7*EF!$H38*EF!$H56)*NtoN2O*kgtoGg=0,"NO",('Activity data'!BN7*EF!$H38*EF!$H56)*NtoN2O*kgtoGg)</f>
        <v>1.5470246156002119E-2</v>
      </c>
      <c r="AV1413" s="27">
        <f>IF(('Activity data'!BO7*EF!$H38*EF!$H56)*NtoN2O*kgtoGg=0,"NO",('Activity data'!BO7*EF!$H38*EF!$H56)*NtoN2O*kgtoGg)</f>
        <v>1.5477282129613506E-2</v>
      </c>
      <c r="AW1413" s="27">
        <f>IF(('Activity data'!BP7*EF!$H38*EF!$H56)*NtoN2O*kgtoGg=0,"NO",('Activity data'!BP7*EF!$H38*EF!$H56)*NtoN2O*kgtoGg)</f>
        <v>1.5476922127726977E-2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0.42165320205642409</v>
      </c>
      <c r="T1414" s="27">
        <f>IF(('Activity data'!AM8*EF!$H39*EF!$H57)*NtoN2O*kgtoGg=0,"NO",('Activity data'!AM8*EF!$H39*EF!$H57)*NtoN2O*kgtoGg)</f>
        <v>0.42847449685915795</v>
      </c>
      <c r="U1414" s="27">
        <f>IF(('Activity data'!AN8*EF!$H39*EF!$H57)*NtoN2O*kgtoGg=0,"NO",('Activity data'!AN8*EF!$H39*EF!$H57)*NtoN2O*kgtoGg)</f>
        <v>0.42995140158022116</v>
      </c>
      <c r="V1414" s="27">
        <f>IF(('Activity data'!AO8*EF!$H39*EF!$H57)*NtoN2O*kgtoGg=0,"NO",('Activity data'!AO8*EF!$H39*EF!$H57)*NtoN2O*kgtoGg)</f>
        <v>0.43004529212182702</v>
      </c>
      <c r="W1414" s="27">
        <f>IF(('Activity data'!AP8*EF!$H39*EF!$H57)*NtoN2O*kgtoGg=0,"NO",('Activity data'!AP8*EF!$H39*EF!$H57)*NtoN2O*kgtoGg)</f>
        <v>0.43114265262669882</v>
      </c>
      <c r="X1414" s="27">
        <f>IF(('Activity data'!AQ8*EF!$H39*EF!$H57)*NtoN2O*kgtoGg=0,"NO",('Activity data'!AQ8*EF!$H39*EF!$H57)*NtoN2O*kgtoGg)</f>
        <v>0.43349367275869694</v>
      </c>
      <c r="Y1414" s="27">
        <f>IF(('Activity data'!AR8*EF!$H39*EF!$H57)*NtoN2O*kgtoGg=0,"NO",('Activity data'!AR8*EF!$H39*EF!$H57)*NtoN2O*kgtoGg)</f>
        <v>0.4363806555897467</v>
      </c>
      <c r="Z1414" s="27">
        <f>IF(('Activity data'!AS8*EF!$H39*EF!$H57)*NtoN2O*kgtoGg=0,"NO",('Activity data'!AS8*EF!$H39*EF!$H57)*NtoN2O*kgtoGg)</f>
        <v>0.44005201030077179</v>
      </c>
      <c r="AA1414" s="27">
        <f>IF(('Activity data'!AT8*EF!$H39*EF!$H57)*NtoN2O*kgtoGg=0,"NO",('Activity data'!AT8*EF!$H39*EF!$H57)*NtoN2O*kgtoGg)</f>
        <v>0.44338536040309012</v>
      </c>
      <c r="AB1414" s="27">
        <f>IF(('Activity data'!AU8*EF!$H39*EF!$H57)*NtoN2O*kgtoGg=0,"NO",('Activity data'!AU8*EF!$H39*EF!$H57)*NtoN2O*kgtoGg)</f>
        <v>0.44740877118878691</v>
      </c>
      <c r="AC1414" s="27">
        <f>IF(('Activity data'!AV8*EF!$H39*EF!$H57)*NtoN2O*kgtoGg=0,"NO",('Activity data'!AV8*EF!$H39*EF!$H57)*NtoN2O*kgtoGg)</f>
        <v>0.45118197874966381</v>
      </c>
      <c r="AD1414" s="27">
        <f>IF(('Activity data'!AW8*EF!$H39*EF!$H57)*NtoN2O*kgtoGg=0,"NO",('Activity data'!AW8*EF!$H39*EF!$H57)*NtoN2O*kgtoGg)</f>
        <v>0.4530917693188562</v>
      </c>
      <c r="AE1414" s="27">
        <f>IF(('Activity data'!AX8*EF!$H39*EF!$H57)*NtoN2O*kgtoGg=0,"NO",('Activity data'!AX8*EF!$H39*EF!$H57)*NtoN2O*kgtoGg)</f>
        <v>0.45532406434075945</v>
      </c>
      <c r="AF1414" s="27">
        <f>IF(('Activity data'!AY8*EF!$H39*EF!$H57)*NtoN2O*kgtoGg=0,"NO",('Activity data'!AY8*EF!$H39*EF!$H57)*NtoN2O*kgtoGg)</f>
        <v>0.4577690167774639</v>
      </c>
      <c r="AG1414" s="27">
        <f>IF(('Activity data'!AZ8*EF!$H39*EF!$H57)*NtoN2O*kgtoGg=0,"NO",('Activity data'!AZ8*EF!$H39*EF!$H57)*NtoN2O*kgtoGg)</f>
        <v>0.46162476755401327</v>
      </c>
      <c r="AH1414" s="27">
        <f>IF(('Activity data'!BA8*EF!$H39*EF!$H57)*NtoN2O*kgtoGg=0,"NO",('Activity data'!BA8*EF!$H39*EF!$H57)*NtoN2O*kgtoGg)</f>
        <v>0.46409402302126446</v>
      </c>
      <c r="AI1414" s="27">
        <f>IF(('Activity data'!BB8*EF!$H39*EF!$H57)*NtoN2O*kgtoGg=0,"NO",('Activity data'!BB8*EF!$H39*EF!$H57)*NtoN2O*kgtoGg)</f>
        <v>0.46707210767669788</v>
      </c>
      <c r="AJ1414" s="27">
        <f>IF(('Activity data'!BC8*EF!$H39*EF!$H57)*NtoN2O*kgtoGg=0,"NO",('Activity data'!BC8*EF!$H39*EF!$H57)*NtoN2O*kgtoGg)</f>
        <v>0.47082199585022816</v>
      </c>
      <c r="AK1414" s="27">
        <f>IF(('Activity data'!BD8*EF!$H39*EF!$H57)*NtoN2O*kgtoGg=0,"NO",('Activity data'!BD8*EF!$H39*EF!$H57)*NtoN2O*kgtoGg)</f>
        <v>0.47297141527450626</v>
      </c>
      <c r="AL1414" s="27">
        <f>IF(('Activity data'!BE8*EF!$H39*EF!$H57)*NtoN2O*kgtoGg=0,"NO",('Activity data'!BE8*EF!$H39*EF!$H57)*NtoN2O*kgtoGg)</f>
        <v>0.47471854566329597</v>
      </c>
      <c r="AM1414" s="27">
        <f>IF(('Activity data'!BF8*EF!$H39*EF!$H57)*NtoN2O*kgtoGg=0,"NO",('Activity data'!BF8*EF!$H39*EF!$H57)*NtoN2O*kgtoGg)</f>
        <v>0.47610131740069805</v>
      </c>
      <c r="AN1414" s="27">
        <f>IF(('Activity data'!BG8*EF!$H39*EF!$H57)*NtoN2O*kgtoGg=0,"NO",('Activity data'!BG8*EF!$H39*EF!$H57)*NtoN2O*kgtoGg)</f>
        <v>0.48020943370261487</v>
      </c>
      <c r="AO1414" s="27">
        <f>IF(('Activity data'!BH8*EF!$H39*EF!$H57)*NtoN2O*kgtoGg=0,"NO",('Activity data'!BH8*EF!$H39*EF!$H57)*NtoN2O*kgtoGg)</f>
        <v>0.48320380248014</v>
      </c>
      <c r="AP1414" s="27">
        <f>IF(('Activity data'!BI8*EF!$H39*EF!$H57)*NtoN2O*kgtoGg=0,"NO",('Activity data'!BI8*EF!$H39*EF!$H57)*NtoN2O*kgtoGg)</f>
        <v>0.48618884461866663</v>
      </c>
      <c r="AQ1414" s="27">
        <f>IF(('Activity data'!BJ8*EF!$H39*EF!$H57)*NtoN2O*kgtoGg=0,"NO",('Activity data'!BJ8*EF!$H39*EF!$H57)*NtoN2O*kgtoGg)</f>
        <v>0.48920064146171827</v>
      </c>
      <c r="AR1414" s="27">
        <f>IF(('Activity data'!BK8*EF!$H39*EF!$H57)*NtoN2O*kgtoGg=0,"NO",('Activity data'!BK8*EF!$H39*EF!$H57)*NtoN2O*kgtoGg)</f>
        <v>0.49227346355378415</v>
      </c>
      <c r="AS1414" s="27">
        <f>IF(('Activity data'!BL8*EF!$H39*EF!$H57)*NtoN2O*kgtoGg=0,"NO",('Activity data'!BL8*EF!$H39*EF!$H57)*NtoN2O*kgtoGg)</f>
        <v>0.49499252531358245</v>
      </c>
      <c r="AT1414" s="27">
        <f>IF(('Activity data'!BM8*EF!$H39*EF!$H57)*NtoN2O*kgtoGg=0,"NO",('Activity data'!BM8*EF!$H39*EF!$H57)*NtoN2O*kgtoGg)</f>
        <v>0.48586558925507067</v>
      </c>
      <c r="AU1414" s="27">
        <f>IF(('Activity data'!BN8*EF!$H39*EF!$H57)*NtoN2O*kgtoGg=0,"NO",('Activity data'!BN8*EF!$H39*EF!$H57)*NtoN2O*kgtoGg)</f>
        <v>0.47508354932010177</v>
      </c>
      <c r="AV1414" s="27">
        <f>IF(('Activity data'!BO8*EF!$H39*EF!$H57)*NtoN2O*kgtoGg=0,"NO",('Activity data'!BO8*EF!$H39*EF!$H57)*NtoN2O*kgtoGg)</f>
        <v>0.46492801872783662</v>
      </c>
      <c r="AW1414" s="27">
        <f>IF(('Activity data'!BP8*EF!$H39*EF!$H57)*NtoN2O*kgtoGg=0,"NO",('Activity data'!BP8*EF!$H39*EF!$H57)*NtoN2O*kgtoGg)</f>
        <v>0.45438163103299062</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0.64584379583077745</v>
      </c>
      <c r="T1415" s="27">
        <f>IF(('Activity data'!AM9*EF!$H40*EF!$H58)*NtoN2O*kgtoGg=0,"NO",('Activity data'!AM9*EF!$H40*EF!$H58)*NtoN2O*kgtoGg)</f>
        <v>0.65629193403153729</v>
      </c>
      <c r="U1415" s="27">
        <f>IF(('Activity data'!AN9*EF!$H40*EF!$H58)*NtoN2O*kgtoGg=0,"NO",('Activity data'!AN9*EF!$H40*EF!$H58)*NtoN2O*kgtoGg)</f>
        <v>0.65855410053822983</v>
      </c>
      <c r="V1415" s="27">
        <f>IF(('Activity data'!AO9*EF!$H40*EF!$H58)*NtoN2O*kgtoGg=0,"NO",('Activity data'!AO9*EF!$H40*EF!$H58)*NtoN2O*kgtoGg)</f>
        <v>0.65869791214333018</v>
      </c>
      <c r="W1415" s="27">
        <f>IF(('Activity data'!AP9*EF!$H40*EF!$H58)*NtoN2O*kgtoGg=0,"NO",('Activity data'!AP9*EF!$H40*EF!$H58)*NtoN2O*kgtoGg)</f>
        <v>0.66037873294678828</v>
      </c>
      <c r="X1415" s="27">
        <f>IF(('Activity data'!AQ9*EF!$H40*EF!$H58)*NtoN2O*kgtoGg=0,"NO",('Activity data'!AQ9*EF!$H40*EF!$H58)*NtoN2O*kgtoGg)</f>
        <v>0.66397977702452537</v>
      </c>
      <c r="Y1415" s="27">
        <f>IF(('Activity data'!AR9*EF!$H40*EF!$H58)*NtoN2O*kgtoGg=0,"NO",('Activity data'!AR9*EF!$H40*EF!$H58)*NtoN2O*kgtoGg)</f>
        <v>0.66840175210027508</v>
      </c>
      <c r="Z1415" s="27">
        <f>IF(('Activity data'!AS9*EF!$H40*EF!$H58)*NtoN2O*kgtoGg=0,"NO",('Activity data'!AS9*EF!$H40*EF!$H58)*NtoN2O*kgtoGg)</f>
        <v>0.67402514509443601</v>
      </c>
      <c r="AA1415" s="27">
        <f>IF(('Activity data'!AT9*EF!$H40*EF!$H58)*NtoN2O*kgtoGg=0,"NO",('Activity data'!AT9*EF!$H40*EF!$H58)*NtoN2O*kgtoGg)</f>
        <v>0.67913081836435241</v>
      </c>
      <c r="AB1415" s="27">
        <f>IF(('Activity data'!AU9*EF!$H40*EF!$H58)*NtoN2O*kgtoGg=0,"NO",('Activity data'!AU9*EF!$H40*EF!$H58)*NtoN2O*kgtoGg)</f>
        <v>0.68529345363273886</v>
      </c>
      <c r="AC1415" s="27">
        <f>IF(('Activity data'!AV9*EF!$H40*EF!$H58)*NtoN2O*kgtoGg=0,"NO",('Activity data'!AV9*EF!$H40*EF!$H58)*NtoN2O*kgtoGg)</f>
        <v>0.69107285405396002</v>
      </c>
      <c r="AD1415" s="27">
        <f>IF(('Activity data'!AW9*EF!$H40*EF!$H58)*NtoN2O*kgtoGg=0,"NO",('Activity data'!AW9*EF!$H40*EF!$H58)*NtoN2O*kgtoGg)</f>
        <v>0.69399806933617181</v>
      </c>
      <c r="AE1415" s="27">
        <f>IF(('Activity data'!AX9*EF!$H40*EF!$H58)*NtoN2O*kgtoGg=0,"NO",('Activity data'!AX9*EF!$H40*EF!$H58)*NtoN2O*kgtoGg)</f>
        <v>0.69741726284241989</v>
      </c>
      <c r="AF1415" s="27">
        <f>IF(('Activity data'!AY9*EF!$H40*EF!$H58)*NtoN2O*kgtoGg=0,"NO",('Activity data'!AY9*EF!$H40*EF!$H58)*NtoN2O*kgtoGg)</f>
        <v>0.70116218249355922</v>
      </c>
      <c r="AG1415" s="27">
        <f>IF(('Activity data'!AZ9*EF!$H40*EF!$H58)*NtoN2O*kgtoGg=0,"NO",('Activity data'!AZ9*EF!$H40*EF!$H58)*NtoN2O*kgtoGg)</f>
        <v>0.70706801388570606</v>
      </c>
      <c r="AH1415" s="27">
        <f>IF(('Activity data'!BA9*EF!$H40*EF!$H58)*NtoN2O*kgtoGg=0,"NO",('Activity data'!BA9*EF!$H40*EF!$H58)*NtoN2O*kgtoGg)</f>
        <v>0.71085015834961085</v>
      </c>
      <c r="AI1415" s="27">
        <f>IF(('Activity data'!BB9*EF!$H40*EF!$H58)*NtoN2O*kgtoGg=0,"NO",('Activity data'!BB9*EF!$H40*EF!$H58)*NtoN2O*kgtoGg)</f>
        <v>0.71541167356825563</v>
      </c>
      <c r="AJ1415" s="27">
        <f>IF(('Activity data'!BC9*EF!$H40*EF!$H58)*NtoN2O*kgtoGg=0,"NO",('Activity data'!BC9*EF!$H40*EF!$H58)*NtoN2O*kgtoGg)</f>
        <v>0.72115535581736989</v>
      </c>
      <c r="AK1415" s="27">
        <f>IF(('Activity data'!BD9*EF!$H40*EF!$H58)*NtoN2O*kgtoGg=0,"NO",('Activity data'!BD9*EF!$H40*EF!$H58)*NtoN2O*kgtoGg)</f>
        <v>0.72444760924515816</v>
      </c>
      <c r="AL1415" s="27">
        <f>IF(('Activity data'!BE9*EF!$H40*EF!$H58)*NtoN2O*kgtoGg=0,"NO",('Activity data'!BE9*EF!$H40*EF!$H58)*NtoN2O*kgtoGg)</f>
        <v>0.72712367886019746</v>
      </c>
      <c r="AM1415" s="27">
        <f>IF(('Activity data'!BF9*EF!$H40*EF!$H58)*NtoN2O*kgtoGg=0,"NO",('Activity data'!BF9*EF!$H40*EF!$H58)*NtoN2O*kgtoGg)</f>
        <v>0.72924166241468225</v>
      </c>
      <c r="AN1415" s="27">
        <f>IF(('Activity data'!BG9*EF!$H40*EF!$H58)*NtoN2O*kgtoGg=0,"NO",('Activity data'!BG9*EF!$H40*EF!$H58)*NtoN2O*kgtoGg)</f>
        <v>0.73553404063736483</v>
      </c>
      <c r="AO1415" s="27">
        <f>IF(('Activity data'!BH9*EF!$H40*EF!$H58)*NtoN2O*kgtoGg=0,"NO",('Activity data'!BH9*EF!$H40*EF!$H58)*NtoN2O*kgtoGg)</f>
        <v>0.74012049815259839</v>
      </c>
      <c r="AP1415" s="27">
        <f>IF(('Activity data'!BI9*EF!$H40*EF!$H58)*NtoN2O*kgtoGg=0,"NO",('Activity data'!BI9*EF!$H40*EF!$H58)*NtoN2O*kgtoGg)</f>
        <v>0.74469267010826845</v>
      </c>
      <c r="AQ1415" s="27">
        <f>IF(('Activity data'!BJ9*EF!$H40*EF!$H58)*NtoN2O*kgtoGg=0,"NO",('Activity data'!BJ9*EF!$H40*EF!$H58)*NtoN2O*kgtoGg)</f>
        <v>0.74930582209170149</v>
      </c>
      <c r="AR1415" s="27">
        <f>IF(('Activity data'!BK9*EF!$H40*EF!$H58)*NtoN2O*kgtoGg=0,"NO",('Activity data'!BK9*EF!$H40*EF!$H58)*NtoN2O*kgtoGg)</f>
        <v>0.75401244609971041</v>
      </c>
      <c r="AS1415" s="27">
        <f>IF(('Activity data'!BL9*EF!$H40*EF!$H58)*NtoN2O*kgtoGg=0,"NO",('Activity data'!BL9*EF!$H40*EF!$H58)*NtoN2O*kgtoGg)</f>
        <v>0.75817721743189037</v>
      </c>
      <c r="AT1415" s="27">
        <f>IF(('Activity data'!BM9*EF!$H40*EF!$H58)*NtoN2O*kgtoGg=0,"NO",('Activity data'!BM9*EF!$H40*EF!$H58)*NtoN2O*kgtoGg)</f>
        <v>0.74419754171832797</v>
      </c>
      <c r="AU1415" s="27">
        <f>IF(('Activity data'!BN9*EF!$H40*EF!$H58)*NtoN2O*kgtoGg=0,"NO",('Activity data'!BN9*EF!$H40*EF!$H58)*NtoN2O*kgtoGg)</f>
        <v>0.72768275287185891</v>
      </c>
      <c r="AV1415" s="27">
        <f>IF(('Activity data'!BO9*EF!$H40*EF!$H58)*NtoN2O*kgtoGg=0,"NO",('Activity data'!BO9*EF!$H40*EF!$H58)*NtoN2O*kgtoGg)</f>
        <v>0.71212758479914884</v>
      </c>
      <c r="AW1415" s="27">
        <f>IF(('Activity data'!BP9*EF!$H40*EF!$H58)*NtoN2O*kgtoGg=0,"NO",('Activity data'!BP9*EF!$H40*EF!$H58)*NtoN2O*kgtoGg)</f>
        <v>0.6959737431398817</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1.0869418314074915</v>
      </c>
      <c r="T1416" s="27">
        <f>IF(('Activity data'!AM10*EF!$H41*EF!$H59)*NtoN2O*kgtoGg=0,"NO",('Activity data'!AM10*EF!$H41*EF!$H59)*NtoN2O*kgtoGg)</f>
        <v>1.131136835812725</v>
      </c>
      <c r="U1416" s="27">
        <f>IF(('Activity data'!AN10*EF!$H41*EF!$H59)*NtoN2O*kgtoGg=0,"NO",('Activity data'!AN10*EF!$H41*EF!$H59)*NtoN2O*kgtoGg)</f>
        <v>1.1620062950073664</v>
      </c>
      <c r="V1416" s="27">
        <f>IF(('Activity data'!AO10*EF!$H41*EF!$H59)*NtoN2O*kgtoGg=0,"NO",('Activity data'!AO10*EF!$H41*EF!$H59)*NtoN2O*kgtoGg)</f>
        <v>1.1895264929352176</v>
      </c>
      <c r="W1416" s="27">
        <f>IF(('Activity data'!AP10*EF!$H41*EF!$H59)*NtoN2O*kgtoGg=0,"NO",('Activity data'!AP10*EF!$H41*EF!$H59)*NtoN2O*kgtoGg)</f>
        <v>1.2202098556851493</v>
      </c>
      <c r="X1416" s="27">
        <f>IF(('Activity data'!AQ10*EF!$H41*EF!$H59)*NtoN2O*kgtoGg=0,"NO",('Activity data'!AQ10*EF!$H41*EF!$H59)*NtoN2O*kgtoGg)</f>
        <v>1.2549967414734373</v>
      </c>
      <c r="Y1416" s="27">
        <f>IF(('Activity data'!AR10*EF!$H41*EF!$H59)*NtoN2O*kgtoGg=0,"NO",('Activity data'!AR10*EF!$H41*EF!$H59)*NtoN2O*kgtoGg)</f>
        <v>1.2920319263629687</v>
      </c>
      <c r="Z1416" s="27">
        <f>IF(('Activity data'!AS10*EF!$H41*EF!$H59)*NtoN2O*kgtoGg=0,"NO",('Activity data'!AS10*EF!$H41*EF!$H59)*NtoN2O*kgtoGg)</f>
        <v>1.332200059786194</v>
      </c>
      <c r="AA1416" s="27">
        <f>IF(('Activity data'!AT10*EF!$H41*EF!$H59)*NtoN2O*kgtoGg=0,"NO",('Activity data'!AT10*EF!$H41*EF!$H59)*NtoN2O*kgtoGg)</f>
        <v>1.3722134749109216</v>
      </c>
      <c r="AB1416" s="27">
        <f>IF(('Activity data'!AU10*EF!$H41*EF!$H59)*NtoN2O*kgtoGg=0,"NO",('Activity data'!AU10*EF!$H41*EF!$H59)*NtoN2O*kgtoGg)</f>
        <v>1.4152844936845421</v>
      </c>
      <c r="AC1416" s="27">
        <f>IF(('Activity data'!AV10*EF!$H41*EF!$H59)*NtoN2O*kgtoGg=0,"NO",('Activity data'!AV10*EF!$H41*EF!$H59)*NtoN2O*kgtoGg)</f>
        <v>1.4585463861000587</v>
      </c>
      <c r="AD1416" s="27">
        <f>IF(('Activity data'!AW10*EF!$H41*EF!$H59)*NtoN2O*kgtoGg=0,"NO",('Activity data'!AW10*EF!$H41*EF!$H59)*NtoN2O*kgtoGg)</f>
        <v>1.513294300622922</v>
      </c>
      <c r="AE1416" s="27">
        <f>IF(('Activity data'!AX10*EF!$H41*EF!$H59)*NtoN2O*kgtoGg=0,"NO",('Activity data'!AX10*EF!$H41*EF!$H59)*NtoN2O*kgtoGg)</f>
        <v>1.5712788789881398</v>
      </c>
      <c r="AF1416" s="27">
        <f>IF(('Activity data'!AY10*EF!$H41*EF!$H59)*NtoN2O*kgtoGg=0,"NO",('Activity data'!AY10*EF!$H41*EF!$H59)*NtoN2O*kgtoGg)</f>
        <v>1.6323383225699046</v>
      </c>
      <c r="AG1416" s="27">
        <f>IF(('Activity data'!AZ10*EF!$H41*EF!$H59)*NtoN2O*kgtoGg=0,"NO",('Activity data'!AZ10*EF!$H41*EF!$H59)*NtoN2O*kgtoGg)</f>
        <v>1.7010946959267546</v>
      </c>
      <c r="AH1416" s="27">
        <f>IF(('Activity data'!BA10*EF!$H41*EF!$H59)*NtoN2O*kgtoGg=0,"NO",('Activity data'!BA10*EF!$H41*EF!$H59)*NtoN2O*kgtoGg)</f>
        <v>1.7675602463371387</v>
      </c>
      <c r="AI1416" s="27">
        <f>IF(('Activity data'!BB10*EF!$H41*EF!$H59)*NtoN2O*kgtoGg=0,"NO",('Activity data'!BB10*EF!$H41*EF!$H59)*NtoN2O*kgtoGg)</f>
        <v>1.8388361997339808</v>
      </c>
      <c r="AJ1416" s="27">
        <f>IF(('Activity data'!BC10*EF!$H41*EF!$H59)*NtoN2O*kgtoGg=0,"NO",('Activity data'!BC10*EF!$H41*EF!$H59)*NtoN2O*kgtoGg)</f>
        <v>1.9163617432541113</v>
      </c>
      <c r="AK1416" s="27">
        <f>IF(('Activity data'!BD10*EF!$H41*EF!$H59)*NtoN2O*kgtoGg=0,"NO",('Activity data'!BD10*EF!$H41*EF!$H59)*NtoN2O*kgtoGg)</f>
        <v>1.9906591584739999</v>
      </c>
      <c r="AL1416" s="27">
        <f>IF(('Activity data'!BE10*EF!$H41*EF!$H59)*NtoN2O*kgtoGg=0,"NO",('Activity data'!BE10*EF!$H41*EF!$H59)*NtoN2O*kgtoGg)</f>
        <v>2.0664650956256372</v>
      </c>
      <c r="AM1416" s="27">
        <f>IF(('Activity data'!BF10*EF!$H41*EF!$H59)*NtoN2O*kgtoGg=0,"NO",('Activity data'!BF10*EF!$H41*EF!$H59)*NtoN2O*kgtoGg)</f>
        <v>2.1439707773000634</v>
      </c>
      <c r="AN1416" s="27">
        <f>IF(('Activity data'!BG10*EF!$H41*EF!$H59)*NtoN2O*kgtoGg=0,"NO",('Activity data'!BG10*EF!$H41*EF!$H59)*NtoN2O*kgtoGg)</f>
        <v>2.2234849821020477</v>
      </c>
      <c r="AO1416" s="27">
        <f>IF(('Activity data'!BH10*EF!$H41*EF!$H59)*NtoN2O*kgtoGg=0,"NO",('Activity data'!BH10*EF!$H41*EF!$H59)*NtoN2O*kgtoGg)</f>
        <v>2.3006952010990989</v>
      </c>
      <c r="AP1416" s="27">
        <f>IF(('Activity data'!BI10*EF!$H41*EF!$H59)*NtoN2O*kgtoGg=0,"NO",('Activity data'!BI10*EF!$H41*EF!$H59)*NtoN2O*kgtoGg)</f>
        <v>2.3807047359589446</v>
      </c>
      <c r="AQ1416" s="27">
        <f>IF(('Activity data'!BJ10*EF!$H41*EF!$H59)*NtoN2O*kgtoGg=0,"NO",('Activity data'!BJ10*EF!$H41*EF!$H59)*NtoN2O*kgtoGg)</f>
        <v>2.4638333593799318</v>
      </c>
      <c r="AR1416" s="27">
        <f>IF(('Activity data'!BK10*EF!$H41*EF!$H59)*NtoN2O*kgtoGg=0,"NO",('Activity data'!BK10*EF!$H41*EF!$H59)*NtoN2O*kgtoGg)</f>
        <v>2.5504211420833234</v>
      </c>
      <c r="AS1416" s="27">
        <f>IF(('Activity data'!BL10*EF!$H41*EF!$H59)*NtoN2O*kgtoGg=0,"NO",('Activity data'!BL10*EF!$H41*EF!$H59)*NtoN2O*kgtoGg)</f>
        <v>2.6384456728747945</v>
      </c>
      <c r="AT1416" s="27">
        <f>IF(('Activity data'!BM10*EF!$H41*EF!$H59)*NtoN2O*kgtoGg=0,"NO",('Activity data'!BM10*EF!$H41*EF!$H59)*NtoN2O*kgtoGg)</f>
        <v>2.6648829599470334</v>
      </c>
      <c r="AU1416" s="27">
        <f>IF(('Activity data'!BN10*EF!$H41*EF!$H59)*NtoN2O*kgtoGg=0,"NO",('Activity data'!BN10*EF!$H41*EF!$H59)*NtoN2O*kgtoGg)</f>
        <v>2.6817517543284377</v>
      </c>
      <c r="AV1416" s="27">
        <f>IF(('Activity data'!BO10*EF!$H41*EF!$H59)*NtoN2O*kgtoGg=0,"NO",('Activity data'!BO10*EF!$H41*EF!$H59)*NtoN2O*kgtoGg)</f>
        <v>2.7014737973059932</v>
      </c>
      <c r="AW1416" s="27">
        <f>IF(('Activity data'!BP10*EF!$H41*EF!$H59)*NtoN2O*kgtoGg=0,"NO",('Activity data'!BP10*EF!$H41*EF!$H59)*NtoN2O*kgtoGg)</f>
        <v>2.7182415962380375</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0.11955913069255579</v>
      </c>
      <c r="T1417" s="27">
        <f>IF(('Activity data'!AM11*EF!$H42*EF!$H60)*NtoN2O*kgtoGg=0,"NO",('Activity data'!AM11*EF!$H42*EF!$H60)*NtoN2O*kgtoGg)</f>
        <v>0.11973941840498301</v>
      </c>
      <c r="U1417" s="27">
        <f>IF(('Activity data'!AN11*EF!$H42*EF!$H60)*NtoN2O*kgtoGg=0,"NO",('Activity data'!AN11*EF!$H42*EF!$H60)*NtoN2O*kgtoGg)</f>
        <v>0.11994057985495052</v>
      </c>
      <c r="V1417" s="27">
        <f>IF(('Activity data'!AO11*EF!$H42*EF!$H60)*NtoN2O*kgtoGg=0,"NO",('Activity data'!AO11*EF!$H42*EF!$H60)*NtoN2O*kgtoGg)</f>
        <v>0.12016726564666307</v>
      </c>
      <c r="W1417" s="27">
        <f>IF(('Activity data'!AP11*EF!$H42*EF!$H60)*NtoN2O*kgtoGg=0,"NO",('Activity data'!AP11*EF!$H42*EF!$H60)*NtoN2O*kgtoGg)</f>
        <v>0.12042198351979162</v>
      </c>
      <c r="X1417" s="27">
        <f>IF(('Activity data'!AQ11*EF!$H42*EF!$H60)*NtoN2O*kgtoGg=0,"NO",('Activity data'!AQ11*EF!$H42*EF!$H60)*NtoN2O*kgtoGg)</f>
        <v>0.12070387777028845</v>
      </c>
      <c r="Y1417" s="27">
        <f>IF(('Activity data'!AR11*EF!$H42*EF!$H60)*NtoN2O*kgtoGg=0,"NO",('Activity data'!AR11*EF!$H42*EF!$H60)*NtoN2O*kgtoGg)</f>
        <v>0.12087757542614058</v>
      </c>
      <c r="Z1417" s="27">
        <f>IF(('Activity data'!AS11*EF!$H42*EF!$H60)*NtoN2O*kgtoGg=0,"NO",('Activity data'!AS11*EF!$H42*EF!$H60)*NtoN2O*kgtoGg)</f>
        <v>0.12107397703438585</v>
      </c>
      <c r="AA1417" s="27">
        <f>IF(('Activity data'!AT11*EF!$H42*EF!$H60)*NtoN2O*kgtoGg=0,"NO",('Activity data'!AT11*EF!$H42*EF!$H60)*NtoN2O*kgtoGg)</f>
        <v>0.12129003283511702</v>
      </c>
      <c r="AB1417" s="27">
        <f>IF(('Activity data'!AU11*EF!$H42*EF!$H60)*NtoN2O*kgtoGg=0,"NO",('Activity data'!AU11*EF!$H42*EF!$H60)*NtoN2O*kgtoGg)</f>
        <v>0.12152672270419047</v>
      </c>
      <c r="AC1417" s="27">
        <f>IF(('Activity data'!AV11*EF!$H42*EF!$H60)*NtoN2O*kgtoGg=0,"NO",('Activity data'!AV11*EF!$H42*EF!$H60)*NtoN2O*kgtoGg)</f>
        <v>0.12178147735269397</v>
      </c>
      <c r="AD1417" s="27">
        <f>IF(('Activity data'!AW11*EF!$H42*EF!$H60)*NtoN2O*kgtoGg=0,"NO",('Activity data'!AW11*EF!$H42*EF!$H60)*NtoN2O*kgtoGg)</f>
        <v>0.12195058775686123</v>
      </c>
      <c r="AE1417" s="27">
        <f>IF(('Activity data'!AX11*EF!$H42*EF!$H60)*NtoN2O*kgtoGg=0,"NO",('Activity data'!AX11*EF!$H42*EF!$H60)*NtoN2O*kgtoGg)</f>
        <v>0.12213687066039443</v>
      </c>
      <c r="AF1417" s="27">
        <f>IF(('Activity data'!AY11*EF!$H42*EF!$H60)*NtoN2O*kgtoGg=0,"NO",('Activity data'!AY11*EF!$H42*EF!$H60)*NtoN2O*kgtoGg)</f>
        <v>0.12233952591185901</v>
      </c>
      <c r="AG1417" s="27">
        <f>IF(('Activity data'!AZ11*EF!$H42*EF!$H60)*NtoN2O*kgtoGg=0,"NO",('Activity data'!AZ11*EF!$H42*EF!$H60)*NtoN2O*kgtoGg)</f>
        <v>0.12256053300791123</v>
      </c>
      <c r="AH1417" s="27">
        <f>IF(('Activity data'!BA11*EF!$H42*EF!$H60)*NtoN2O*kgtoGg=0,"NO",('Activity data'!BA11*EF!$H42*EF!$H60)*NtoN2O*kgtoGg)</f>
        <v>0.12279361173885509</v>
      </c>
      <c r="AI1417" s="27">
        <f>IF(('Activity data'!BB11*EF!$H42*EF!$H60)*NtoN2O*kgtoGg=0,"NO",('Activity data'!BB11*EF!$H42*EF!$H60)*NtoN2O*kgtoGg)</f>
        <v>0.12294098870029307</v>
      </c>
      <c r="AJ1417" s="27">
        <f>IF(('Activity data'!BC11*EF!$H42*EF!$H60)*NtoN2O*kgtoGg=0,"NO",('Activity data'!BC11*EF!$H42*EF!$H60)*NtoN2O*kgtoGg)</f>
        <v>0.12310341240560993</v>
      </c>
      <c r="AK1417" s="27">
        <f>IF(('Activity data'!BD11*EF!$H42*EF!$H60)*NtoN2O*kgtoGg=0,"NO",('Activity data'!BD11*EF!$H42*EF!$H60)*NtoN2O*kgtoGg)</f>
        <v>0.12327515991291509</v>
      </c>
      <c r="AL1417" s="27">
        <f>IF(('Activity data'!BE11*EF!$H42*EF!$H60)*NtoN2O*kgtoGg=0,"NO",('Activity data'!BE11*EF!$H42*EF!$H60)*NtoN2O*kgtoGg)</f>
        <v>0.12345844068229324</v>
      </c>
      <c r="AM1417" s="27">
        <f>IF(('Activity data'!BF11*EF!$H42*EF!$H60)*NtoN2O*kgtoGg=0,"NO",('Activity data'!BF11*EF!$H42*EF!$H60)*NtoN2O*kgtoGg)</f>
        <v>0.12365295972209839</v>
      </c>
      <c r="AN1417" s="27">
        <f>IF(('Activity data'!BG11*EF!$H42*EF!$H60)*NtoN2O*kgtoGg=0,"NO",('Activity data'!BG11*EF!$H42*EF!$H60)*NtoN2O*kgtoGg)</f>
        <v>0.12376567950710692</v>
      </c>
      <c r="AO1417" s="27">
        <f>IF(('Activity data'!BH11*EF!$H42*EF!$H60)*NtoN2O*kgtoGg=0,"NO",('Activity data'!BH11*EF!$H42*EF!$H60)*NtoN2O*kgtoGg)</f>
        <v>0.12388627444196276</v>
      </c>
      <c r="AP1417" s="27">
        <f>IF(('Activity data'!BI11*EF!$H42*EF!$H60)*NtoN2O*kgtoGg=0,"NO",('Activity data'!BI11*EF!$H42*EF!$H60)*NtoN2O*kgtoGg)</f>
        <v>0.12401713387366396</v>
      </c>
      <c r="AQ1417" s="27">
        <f>IF(('Activity data'!BJ11*EF!$H42*EF!$H60)*NtoN2O*kgtoGg=0,"NO",('Activity data'!BJ11*EF!$H42*EF!$H60)*NtoN2O*kgtoGg)</f>
        <v>0.12415809337715869</v>
      </c>
      <c r="AR1417" s="27">
        <f>IF(('Activity data'!BK11*EF!$H42*EF!$H60)*NtoN2O*kgtoGg=0,"NO",('Activity data'!BK11*EF!$H42*EF!$H60)*NtoN2O*kgtoGg)</f>
        <v>0.12430901585583344</v>
      </c>
      <c r="AS1417" s="27">
        <f>IF(('Activity data'!BL11*EF!$H42*EF!$H60)*NtoN2O*kgtoGg=0,"NO",('Activity data'!BL11*EF!$H42*EF!$H60)*NtoN2O*kgtoGg)</f>
        <v>0.12437332095284816</v>
      </c>
      <c r="AT1417" s="27">
        <f>IF(('Activity data'!BM11*EF!$H42*EF!$H60)*NtoN2O*kgtoGg=0,"NO",('Activity data'!BM11*EF!$H42*EF!$H60)*NtoN2O*kgtoGg)</f>
        <v>0.12441331476739831</v>
      </c>
      <c r="AU1417" s="27">
        <f>IF(('Activity data'!BN11*EF!$H42*EF!$H60)*NtoN2O*kgtoGg=0,"NO",('Activity data'!BN11*EF!$H42*EF!$H60)*NtoN2O*kgtoGg)</f>
        <v>0.12445582230742055</v>
      </c>
      <c r="AV1417" s="27">
        <f>IF(('Activity data'!BO11*EF!$H42*EF!$H60)*NtoN2O*kgtoGg=0,"NO",('Activity data'!BO11*EF!$H42*EF!$H60)*NtoN2O*kgtoGg)</f>
        <v>0.12450696998275416</v>
      </c>
      <c r="AW1417" s="27">
        <f>IF(('Activity data'!BP11*EF!$H42*EF!$H60)*NtoN2O*kgtoGg=0,"NO",('Activity data'!BP11*EF!$H42*EF!$H60)*NtoN2O*kgtoGg)</f>
        <v>0.12456359303532369</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6.3933222123559591E-2</v>
      </c>
      <c r="T1418" s="27">
        <f>IF(('Activity data'!AM12*EF!$H43*EF!$H61)*NtoN2O*kgtoGg=0,"NO",('Activity data'!AM12*EF!$H43*EF!$H61)*NtoN2O*kgtoGg)</f>
        <v>6.4029629435138319E-2</v>
      </c>
      <c r="U1418" s="27">
        <f>IF(('Activity data'!AN12*EF!$H43*EF!$H61)*NtoN2O*kgtoGg=0,"NO",('Activity data'!AN12*EF!$H43*EF!$H61)*NtoN2O*kgtoGg)</f>
        <v>6.4137198799259443E-2</v>
      </c>
      <c r="V1418" s="27">
        <f>IF(('Activity data'!AO12*EF!$H43*EF!$H61)*NtoN2O*kgtoGg=0,"NO",('Activity data'!AO12*EF!$H43*EF!$H61)*NtoN2O*kgtoGg)</f>
        <v>6.4258417086728248E-2</v>
      </c>
      <c r="W1418" s="27">
        <f>IF(('Activity data'!AP12*EF!$H43*EF!$H61)*NtoN2O*kgtoGg=0,"NO",('Activity data'!AP12*EF!$H43*EF!$H61)*NtoN2O*kgtoGg)</f>
        <v>6.4394625289876231E-2</v>
      </c>
      <c r="X1418" s="27">
        <f>IF(('Activity data'!AQ12*EF!$H43*EF!$H61)*NtoN2O*kgtoGg=0,"NO",('Activity data'!AQ12*EF!$H43*EF!$H61)*NtoN2O*kgtoGg)</f>
        <v>6.4545365828285753E-2</v>
      </c>
      <c r="Y1418" s="27">
        <f>IF(('Activity data'!AR12*EF!$H43*EF!$H61)*NtoN2O*kgtoGg=0,"NO",('Activity data'!AR12*EF!$H43*EF!$H61)*NtoN2O*kgtoGg)</f>
        <v>6.4638249163499126E-2</v>
      </c>
      <c r="Z1418" s="27">
        <f>IF(('Activity data'!AS12*EF!$H43*EF!$H61)*NtoN2O*kgtoGg=0,"NO",('Activity data'!AS12*EF!$H43*EF!$H61)*NtoN2O*kgtoGg)</f>
        <v>6.4743273242987093E-2</v>
      </c>
      <c r="AA1418" s="27">
        <f>IF(('Activity data'!AT12*EF!$H43*EF!$H61)*NtoN2O*kgtoGg=0,"NO",('Activity data'!AT12*EF!$H43*EF!$H61)*NtoN2O*kgtoGg)</f>
        <v>6.485880723373473E-2</v>
      </c>
      <c r="AB1418" s="27">
        <f>IF(('Activity data'!AU12*EF!$H43*EF!$H61)*NtoN2O*kgtoGg=0,"NO",('Activity data'!AU12*EF!$H43*EF!$H61)*NtoN2O*kgtoGg)</f>
        <v>6.4985375115971855E-2</v>
      </c>
      <c r="AC1418" s="27">
        <f>IF(('Activity data'!AV12*EF!$H43*EF!$H61)*NtoN2O*kgtoGg=0,"NO",('Activity data'!AV12*EF!$H43*EF!$H61)*NtoN2O*kgtoGg)</f>
        <v>6.5121602984436935E-2</v>
      </c>
      <c r="AD1418" s="27">
        <f>IF(('Activity data'!AW12*EF!$H43*EF!$H61)*NtoN2O*kgtoGg=0,"NO",('Activity data'!AW12*EF!$H43*EF!$H61)*NtoN2O*kgtoGg)</f>
        <v>6.5212033326062888E-2</v>
      </c>
      <c r="AE1418" s="27">
        <f>IF(('Activity data'!AX12*EF!$H43*EF!$H61)*NtoN2O*kgtoGg=0,"NO",('Activity data'!AX12*EF!$H43*EF!$H61)*NtoN2O*kgtoGg)</f>
        <v>6.5311646514787353E-2</v>
      </c>
      <c r="AF1418" s="27">
        <f>IF(('Activity data'!AY12*EF!$H43*EF!$H61)*NtoN2O*kgtoGg=0,"NO",('Activity data'!AY12*EF!$H43*EF!$H61)*NtoN2O*kgtoGg)</f>
        <v>6.5420014676477206E-2</v>
      </c>
      <c r="AG1418" s="27">
        <f>IF(('Activity data'!AZ12*EF!$H43*EF!$H61)*NtoN2O*kgtoGg=0,"NO",('Activity data'!AZ12*EF!$H43*EF!$H61)*NtoN2O*kgtoGg)</f>
        <v>6.5538196330031773E-2</v>
      </c>
      <c r="AH1418" s="27">
        <f>IF(('Activity data'!BA12*EF!$H43*EF!$H61)*NtoN2O*kgtoGg=0,"NO",('Activity data'!BA12*EF!$H43*EF!$H61)*NtoN2O*kgtoGg)</f>
        <v>6.5662833187052988E-2</v>
      </c>
      <c r="AI1418" s="27">
        <f>IF(('Activity data'!BB12*EF!$H43*EF!$H61)*NtoN2O*kgtoGg=0,"NO",('Activity data'!BB12*EF!$H43*EF!$H61)*NtoN2O*kgtoGg)</f>
        <v>6.574164175614286E-2</v>
      </c>
      <c r="AJ1418" s="27">
        <f>IF(('Activity data'!BC12*EF!$H43*EF!$H61)*NtoN2O*kgtoGg=0,"NO",('Activity data'!BC12*EF!$H43*EF!$H61)*NtoN2O*kgtoGg)</f>
        <v>6.5828496442773679E-2</v>
      </c>
      <c r="AK1418" s="27">
        <f>IF(('Activity data'!BD12*EF!$H43*EF!$H61)*NtoN2O*kgtoGg=0,"NO",('Activity data'!BD12*EF!$H43*EF!$H61)*NtoN2O*kgtoGg)</f>
        <v>6.5920336952738107E-2</v>
      </c>
      <c r="AL1418" s="27">
        <f>IF(('Activity data'!BE12*EF!$H43*EF!$H61)*NtoN2O*kgtoGg=0,"NO",('Activity data'!BE12*EF!$H43*EF!$H61)*NtoN2O*kgtoGg)</f>
        <v>6.6018344775911092E-2</v>
      </c>
      <c r="AM1418" s="27">
        <f>IF(('Activity data'!BF12*EF!$H43*EF!$H61)*NtoN2O*kgtoGg=0,"NO",('Activity data'!BF12*EF!$H43*EF!$H61)*NtoN2O*kgtoGg)</f>
        <v>6.6122362168034007E-2</v>
      </c>
      <c r="AN1418" s="27">
        <f>IF(('Activity data'!BG12*EF!$H43*EF!$H61)*NtoN2O*kgtoGg=0,"NO",('Activity data'!BG12*EF!$H43*EF!$H61)*NtoN2O*kgtoGg)</f>
        <v>6.6182638108574263E-2</v>
      </c>
      <c r="AO1418" s="27">
        <f>IF(('Activity data'!BH12*EF!$H43*EF!$H61)*NtoN2O*kgtoGg=0,"NO",('Activity data'!BH12*EF!$H43*EF!$H61)*NtoN2O*kgtoGg)</f>
        <v>6.6247125218111227E-2</v>
      </c>
      <c r="AP1418" s="27">
        <f>IF(('Activity data'!BI12*EF!$H43*EF!$H61)*NtoN2O*kgtoGg=0,"NO",('Activity data'!BI12*EF!$H43*EF!$H61)*NtoN2O*kgtoGg)</f>
        <v>6.6317101179507523E-2</v>
      </c>
      <c r="AQ1418" s="27">
        <f>IF(('Activity data'!BJ12*EF!$H43*EF!$H61)*NtoN2O*kgtoGg=0,"NO",('Activity data'!BJ12*EF!$H43*EF!$H61)*NtoN2O*kgtoGg)</f>
        <v>6.63924780678736E-2</v>
      </c>
      <c r="AR1418" s="27">
        <f>IF(('Activity data'!BK12*EF!$H43*EF!$H61)*NtoN2O*kgtoGg=0,"NO",('Activity data'!BK12*EF!$H43*EF!$H61)*NtoN2O*kgtoGg)</f>
        <v>6.6473182571968409E-2</v>
      </c>
      <c r="AS1418" s="27">
        <f>IF(('Activity data'!BL12*EF!$H43*EF!$H61)*NtoN2O*kgtoGg=0,"NO",('Activity data'!BL12*EF!$H43*EF!$H61)*NtoN2O*kgtoGg)</f>
        <v>6.6507569172366915E-2</v>
      </c>
      <c r="AT1418" s="27">
        <f>IF(('Activity data'!BM12*EF!$H43*EF!$H61)*NtoN2O*kgtoGg=0,"NO",('Activity data'!BM12*EF!$H43*EF!$H61)*NtoN2O*kgtoGg)</f>
        <v>6.6528955522488345E-2</v>
      </c>
      <c r="AU1418" s="27">
        <f>IF(('Activity data'!BN12*EF!$H43*EF!$H61)*NtoN2O*kgtoGg=0,"NO",('Activity data'!BN12*EF!$H43*EF!$H61)*NtoN2O*kgtoGg)</f>
        <v>6.655168606579713E-2</v>
      </c>
      <c r="AV1418" s="27">
        <f>IF(('Activity data'!BO12*EF!$H43*EF!$H61)*NtoN2O*kgtoGg=0,"NO",('Activity data'!BO12*EF!$H43*EF!$H61)*NtoN2O*kgtoGg)</f>
        <v>6.6579036847533885E-2</v>
      </c>
      <c r="AW1418" s="27">
        <f>IF(('Activity data'!BP12*EF!$H43*EF!$H61)*NtoN2O*kgtoGg=0,"NO",('Activity data'!BP12*EF!$H43*EF!$H61)*NtoN2O*kgtoGg)</f>
        <v>6.6609315540397174E-2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1.5080367323362537E-2</v>
      </c>
      <c r="T1419" s="27">
        <f>IF(('Activity data'!AM13*EF!$H44*EF!$H62)*NtoN2O*kgtoGg=0,"NO",('Activity data'!AM13*EF!$H44*EF!$H62)*NtoN2O*kgtoGg)</f>
        <v>1.5123838819510993E-2</v>
      </c>
      <c r="U1419" s="27">
        <f>IF(('Activity data'!AN13*EF!$H44*EF!$H62)*NtoN2O*kgtoGg=0,"NO",('Activity data'!AN13*EF!$H44*EF!$H62)*NtoN2O*kgtoGg)</f>
        <v>1.5170049830034902E-2</v>
      </c>
      <c r="V1419" s="27">
        <f>IF(('Activity data'!AO13*EF!$H44*EF!$H62)*NtoN2O*kgtoGg=0,"NO",('Activity data'!AO13*EF!$H44*EF!$H62)*NtoN2O*kgtoGg)</f>
        <v>1.5219961493898721E-2</v>
      </c>
      <c r="W1419" s="27">
        <f>IF(('Activity data'!AP13*EF!$H44*EF!$H62)*NtoN2O*kgtoGg=0,"NO",('Activity data'!AP13*EF!$H44*EF!$H62)*NtoN2O*kgtoGg)</f>
        <v>1.5274108685499497E-2</v>
      </c>
      <c r="X1419" s="27">
        <f>IF(('Activity data'!AQ13*EF!$H44*EF!$H62)*NtoN2O*kgtoGg=0,"NO",('Activity data'!AQ13*EF!$H44*EF!$H62)*NtoN2O*kgtoGg)</f>
        <v>1.5332376079902751E-2</v>
      </c>
      <c r="Y1419" s="27">
        <f>IF(('Activity data'!AR13*EF!$H44*EF!$H62)*NtoN2O*kgtoGg=0,"NO",('Activity data'!AR13*EF!$H44*EF!$H62)*NtoN2O*kgtoGg)</f>
        <v>1.536924004653889E-2</v>
      </c>
      <c r="Z1419" s="27">
        <f>IF(('Activity data'!AS13*EF!$H44*EF!$H62)*NtoN2O*kgtoGg=0,"NO",('Activity data'!AS13*EF!$H44*EF!$H62)*NtoN2O*kgtoGg)</f>
        <v>1.5409570270530986E-2</v>
      </c>
      <c r="AA1419" s="27">
        <f>IF(('Activity data'!AT13*EF!$H44*EF!$H62)*NtoN2O*kgtoGg=0,"NO",('Activity data'!AT13*EF!$H44*EF!$H62)*NtoN2O*kgtoGg)</f>
        <v>1.5452823237132972E-2</v>
      </c>
      <c r="AB1419" s="27">
        <f>IF(('Activity data'!AU13*EF!$H44*EF!$H62)*NtoN2O*kgtoGg=0,"NO",('Activity data'!AU13*EF!$H44*EF!$H62)*NtoN2O*kgtoGg)</f>
        <v>1.5499211652880674E-2</v>
      </c>
      <c r="AC1419" s="27">
        <f>IF(('Activity data'!AV13*EF!$H44*EF!$H62)*NtoN2O*kgtoGg=0,"NO",('Activity data'!AV13*EF!$H44*EF!$H62)*NtoN2O*kgtoGg)</f>
        <v>1.5548278087973853E-2</v>
      </c>
      <c r="AD1419" s="27">
        <f>IF(('Activity data'!AW13*EF!$H44*EF!$H62)*NtoN2O*kgtoGg=0,"NO",('Activity data'!AW13*EF!$H44*EF!$H62)*NtoN2O*kgtoGg)</f>
        <v>1.558067131302816E-2</v>
      </c>
      <c r="AE1419" s="27">
        <f>IF(('Activity data'!AX13*EF!$H44*EF!$H62)*NtoN2O*kgtoGg=0,"NO",('Activity data'!AX13*EF!$H44*EF!$H62)*NtoN2O*kgtoGg)</f>
        <v>1.561569776374796E-2</v>
      </c>
      <c r="AF1419" s="27">
        <f>IF(('Activity data'!AY13*EF!$H44*EF!$H62)*NtoN2O*kgtoGg=0,"NO",('Activity data'!AY13*EF!$H44*EF!$H62)*NtoN2O*kgtoGg)</f>
        <v>1.5653224182866892E-2</v>
      </c>
      <c r="AG1419" s="27">
        <f>IF(('Activity data'!AZ13*EF!$H44*EF!$H62)*NtoN2O*kgtoGg=0,"NO",('Activity data'!AZ13*EF!$H44*EF!$H62)*NtoN2O*kgtoGg)</f>
        <v>1.5693632298026883E-2</v>
      </c>
      <c r="AH1419" s="27">
        <f>IF(('Activity data'!BA13*EF!$H44*EF!$H62)*NtoN2O*kgtoGg=0,"NO",('Activity data'!BA13*EF!$H44*EF!$H62)*NtoN2O*kgtoGg)</f>
        <v>1.5735768081589552E-2</v>
      </c>
      <c r="AI1419" s="27">
        <f>IF(('Activity data'!BB13*EF!$H44*EF!$H62)*NtoN2O*kgtoGg=0,"NO",('Activity data'!BB13*EF!$H44*EF!$H62)*NtoN2O*kgtoGg)</f>
        <v>1.5761559878357256E-2</v>
      </c>
      <c r="AJ1419" s="27">
        <f>IF(('Activity data'!BC13*EF!$H44*EF!$H62)*NtoN2O*kgtoGg=0,"NO",('Activity data'!BC13*EF!$H44*EF!$H62)*NtoN2O*kgtoGg)</f>
        <v>1.5789724166363976E-2</v>
      </c>
      <c r="AK1419" s="27">
        <f>IF(('Activity data'!BD13*EF!$H44*EF!$H62)*NtoN2O*kgtoGg=0,"NO",('Activity data'!BD13*EF!$H44*EF!$H62)*NtoN2O*kgtoGg)</f>
        <v>1.5819212875110809E-2</v>
      </c>
      <c r="AL1419" s="27">
        <f>IF(('Activity data'!BE13*EF!$H44*EF!$H62)*NtoN2O*kgtoGg=0,"NO",('Activity data'!BE13*EF!$H44*EF!$H62)*NtoN2O*kgtoGg)</f>
        <v>1.585044363792891E-2</v>
      </c>
      <c r="AM1419" s="27">
        <f>IF(('Activity data'!BF13*EF!$H44*EF!$H62)*NtoN2O*kgtoGg=0,"NO",('Activity data'!BF13*EF!$H44*EF!$H62)*NtoN2O*kgtoGg)</f>
        <v>1.5883370010953166E-2</v>
      </c>
      <c r="AN1419" s="27">
        <f>IF(('Activity data'!BG13*EF!$H44*EF!$H62)*NtoN2O*kgtoGg=0,"NO",('Activity data'!BG13*EF!$H44*EF!$H62)*NtoN2O*kgtoGg)</f>
        <v>1.5900944393878996E-2</v>
      </c>
      <c r="AO1419" s="27">
        <f>IF(('Activity data'!BH13*EF!$H44*EF!$H62)*NtoN2O*kgtoGg=0,"NO",('Activity data'!BH13*EF!$H44*EF!$H62)*NtoN2O*kgtoGg)</f>
        <v>1.5919671300837566E-2</v>
      </c>
      <c r="AP1419" s="27">
        <f>IF(('Activity data'!BI13*EF!$H44*EF!$H62)*NtoN2O*kgtoGg=0,"NO",('Activity data'!BI13*EF!$H44*EF!$H62)*NtoN2O*kgtoGg)</f>
        <v>1.5939994159428213E-2</v>
      </c>
      <c r="AQ1419" s="27">
        <f>IF(('Activity data'!BJ13*EF!$H44*EF!$H62)*NtoN2O*kgtoGg=0,"NO",('Activity data'!BJ13*EF!$H44*EF!$H62)*NtoN2O*kgtoGg)</f>
        <v>1.5961886914365574E-2</v>
      </c>
      <c r="AR1419" s="27">
        <f>IF(('Activity data'!BK13*EF!$H44*EF!$H62)*NtoN2O*kgtoGg=0,"NO",('Activity data'!BK13*EF!$H44*EF!$H62)*NtoN2O*kgtoGg)</f>
        <v>1.5985328024654182E-2</v>
      </c>
      <c r="AS1419" s="27">
        <f>IF(('Activity data'!BL13*EF!$H44*EF!$H62)*NtoN2O*kgtoGg=0,"NO",('Activity data'!BL13*EF!$H44*EF!$H62)*NtoN2O*kgtoGg)</f>
        <v>1.5992766162683681E-2</v>
      </c>
      <c r="AT1419" s="27">
        <f>IF(('Activity data'!BM13*EF!$H44*EF!$H62)*NtoN2O*kgtoGg=0,"NO",('Activity data'!BM13*EF!$H44*EF!$H62)*NtoN2O*kgtoGg)</f>
        <v>1.5995595922711735E-2</v>
      </c>
      <c r="AU1419" s="27">
        <f>IF(('Activity data'!BN13*EF!$H44*EF!$H62)*NtoN2O*kgtoGg=0,"NO",('Activity data'!BN13*EF!$H44*EF!$H62)*NtoN2O*kgtoGg)</f>
        <v>1.5998708024840207E-2</v>
      </c>
      <c r="AV1419" s="27">
        <f>IF(('Activity data'!BO13*EF!$H44*EF!$H62)*NtoN2O*kgtoGg=0,"NO",('Activity data'!BO13*EF!$H44*EF!$H62)*NtoN2O*kgtoGg)</f>
        <v>1.6003217033671621E-2</v>
      </c>
      <c r="AW1419" s="27">
        <f>IF(('Activity data'!BP13*EF!$H44*EF!$H62)*NtoN2O*kgtoGg=0,"NO",('Activity data'!BP13*EF!$H44*EF!$H62)*NtoN2O*kgtoGg)</f>
        <v>1.6008552090086375E-2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0.11955544152752927</v>
      </c>
      <c r="T1420" s="27">
        <f>IF(('Activity data'!AM14*EF!$H45*EF!$H63)*NtoN2O*kgtoGg=0,"NO",('Activity data'!AM14*EF!$H45*EF!$H63)*NtoN2O*kgtoGg)</f>
        <v>0.11990007861788972</v>
      </c>
      <c r="U1420" s="27">
        <f>IF(('Activity data'!AN14*EF!$H45*EF!$H63)*NtoN2O*kgtoGg=0,"NO",('Activity data'!AN14*EF!$H45*EF!$H63)*NtoN2O*kgtoGg)</f>
        <v>0.12026643426746732</v>
      </c>
      <c r="V1420" s="27">
        <f>IF(('Activity data'!AO14*EF!$H45*EF!$H63)*NtoN2O*kgtoGg=0,"NO",('Activity data'!AO14*EF!$H45*EF!$H63)*NtoN2O*kgtoGg)</f>
        <v>0.12066212827694729</v>
      </c>
      <c r="W1420" s="27">
        <f>IF(('Activity data'!AP14*EF!$H45*EF!$H63)*NtoN2O*kgtoGg=0,"NO",('Activity data'!AP14*EF!$H45*EF!$H63)*NtoN2O*kgtoGg)</f>
        <v>0.12109140106987706</v>
      </c>
      <c r="X1420" s="27">
        <f>IF(('Activity data'!AQ14*EF!$H45*EF!$H63)*NtoN2O*kgtoGg=0,"NO",('Activity data'!AQ14*EF!$H45*EF!$H63)*NtoN2O*kgtoGg)</f>
        <v>0.1215533383632577</v>
      </c>
      <c r="Y1420" s="27">
        <f>IF(('Activity data'!AR14*EF!$H45*EF!$H63)*NtoN2O*kgtoGg=0,"NO",('Activity data'!AR14*EF!$H45*EF!$H63)*NtoN2O*kgtoGg)</f>
        <v>0.12184559170915679</v>
      </c>
      <c r="Z1420" s="27">
        <f>IF(('Activity data'!AS14*EF!$H45*EF!$H63)*NtoN2O*kgtoGg=0,"NO",('Activity data'!AS14*EF!$H45*EF!$H63)*NtoN2O*kgtoGg)</f>
        <v>0.12216532515018572</v>
      </c>
      <c r="AA1420" s="27">
        <f>IF(('Activity data'!AT14*EF!$H45*EF!$H63)*NtoN2O*kgtoGg=0,"NO",('Activity data'!AT14*EF!$H45*EF!$H63)*NtoN2O*kgtoGg)</f>
        <v>0.12250822976309024</v>
      </c>
      <c r="AB1420" s="27">
        <f>IF(('Activity data'!AU14*EF!$H45*EF!$H63)*NtoN2O*kgtoGg=0,"NO",('Activity data'!AU14*EF!$H45*EF!$H63)*NtoN2O*kgtoGg)</f>
        <v>0.12287599186115848</v>
      </c>
      <c r="AC1420" s="27">
        <f>IF(('Activity data'!AV14*EF!$H45*EF!$H63)*NtoN2O*kgtoGg=0,"NO",('Activity data'!AV14*EF!$H45*EF!$H63)*NtoN2O*kgtoGg)</f>
        <v>0.12326498499282172</v>
      </c>
      <c r="AD1420" s="27">
        <f>IF(('Activity data'!AW14*EF!$H45*EF!$H63)*NtoN2O*kgtoGg=0,"NO",('Activity data'!AW14*EF!$H45*EF!$H63)*NtoN2O*kgtoGg)</f>
        <v>0.12352179480658991</v>
      </c>
      <c r="AE1420" s="27">
        <f>IF(('Activity data'!AX14*EF!$H45*EF!$H63)*NtoN2O*kgtoGg=0,"NO",('Activity data'!AX14*EF!$H45*EF!$H63)*NtoN2O*kgtoGg)</f>
        <v>0.12379948053473928</v>
      </c>
      <c r="AF1420" s="27">
        <f>IF(('Activity data'!AY14*EF!$H45*EF!$H63)*NtoN2O*kgtoGg=0,"NO",('Activity data'!AY14*EF!$H45*EF!$H63)*NtoN2O*kgtoGg)</f>
        <v>0.12409698572877791</v>
      </c>
      <c r="AG1420" s="27">
        <f>IF(('Activity data'!AZ14*EF!$H45*EF!$H63)*NtoN2O*kgtoGg=0,"NO",('Activity data'!AZ14*EF!$H45*EF!$H63)*NtoN2O*kgtoGg)</f>
        <v>0.12441733668215049</v>
      </c>
      <c r="AH1420" s="27">
        <f>IF(('Activity data'!BA14*EF!$H45*EF!$H63)*NtoN2O*kgtoGg=0,"NO",('Activity data'!BA14*EF!$H45*EF!$H63)*NtoN2O*kgtoGg)</f>
        <v>0.12475138439464482</v>
      </c>
      <c r="AI1420" s="27">
        <f>IF(('Activity data'!BB14*EF!$H45*EF!$H63)*NtoN2O*kgtoGg=0,"NO",('Activity data'!BB14*EF!$H45*EF!$H63)*NtoN2O*kgtoGg)</f>
        <v>0.12495585883377697</v>
      </c>
      <c r="AJ1420" s="27">
        <f>IF(('Activity data'!BC14*EF!$H45*EF!$H63)*NtoN2O*kgtoGg=0,"NO",('Activity data'!BC14*EF!$H45*EF!$H63)*NtoN2O*kgtoGg)</f>
        <v>0.12517914211433306</v>
      </c>
      <c r="AK1420" s="27">
        <f>IF(('Activity data'!BD14*EF!$H45*EF!$H63)*NtoN2O*kgtoGg=0,"NO",('Activity data'!BD14*EF!$H45*EF!$H63)*NtoN2O*kgtoGg)</f>
        <v>0.1254129252522837</v>
      </c>
      <c r="AL1420" s="27">
        <f>IF(('Activity data'!BE14*EF!$H45*EF!$H63)*NtoN2O*kgtoGg=0,"NO",('Activity data'!BE14*EF!$H45*EF!$H63)*NtoN2O*kgtoGg)</f>
        <v>0.12566051919730492</v>
      </c>
      <c r="AM1420" s="27">
        <f>IF(('Activity data'!BF14*EF!$H45*EF!$H63)*NtoN2O*kgtoGg=0,"NO",('Activity data'!BF14*EF!$H45*EF!$H63)*NtoN2O*kgtoGg)</f>
        <v>0.12592155574770225</v>
      </c>
      <c r="AN1420" s="27">
        <f>IF(('Activity data'!BG14*EF!$H45*EF!$H63)*NtoN2O*kgtoGg=0,"NO",('Activity data'!BG14*EF!$H45*EF!$H63)*NtoN2O*kgtoGg)</f>
        <v>0.12606088346202232</v>
      </c>
      <c r="AO1420" s="27">
        <f>IF(('Activity data'!BH14*EF!$H45*EF!$H63)*NtoN2O*kgtoGg=0,"NO",('Activity data'!BH14*EF!$H45*EF!$H63)*NtoN2O*kgtoGg)</f>
        <v>0.12620934825613966</v>
      </c>
      <c r="AP1420" s="27">
        <f>IF(('Activity data'!BI14*EF!$H45*EF!$H63)*NtoN2O*kgtoGg=0,"NO",('Activity data'!BI14*EF!$H45*EF!$H63)*NtoN2O*kgtoGg)</f>
        <v>0.12637046557376244</v>
      </c>
      <c r="AQ1420" s="27">
        <f>IF(('Activity data'!BJ14*EF!$H45*EF!$H63)*NtoN2O*kgtoGg=0,"NO",('Activity data'!BJ14*EF!$H45*EF!$H63)*NtoN2O*kgtoGg)</f>
        <v>0.12654402885154384</v>
      </c>
      <c r="AR1420" s="27">
        <f>IF(('Activity data'!BK14*EF!$H45*EF!$H63)*NtoN2O*kgtoGg=0,"NO",('Activity data'!BK14*EF!$H45*EF!$H63)*NtoN2O*kgtoGg)</f>
        <v>0.12672986731491526</v>
      </c>
      <c r="AS1420" s="27">
        <f>IF(('Activity data'!BL14*EF!$H45*EF!$H63)*NtoN2O*kgtoGg=0,"NO",('Activity data'!BL14*EF!$H45*EF!$H63)*NtoN2O*kgtoGg)</f>
        <v>0.12678883602948235</v>
      </c>
      <c r="AT1420" s="27">
        <f>IF(('Activity data'!BM14*EF!$H45*EF!$H63)*NtoN2O*kgtoGg=0,"NO",('Activity data'!BM14*EF!$H45*EF!$H63)*NtoN2O*kgtoGg)</f>
        <v>0.12681127004599649</v>
      </c>
      <c r="AU1420" s="27">
        <f>IF(('Activity data'!BN14*EF!$H45*EF!$H63)*NtoN2O*kgtoGg=0,"NO",('Activity data'!BN14*EF!$H45*EF!$H63)*NtoN2O*kgtoGg)</f>
        <v>0.12683594243865576</v>
      </c>
      <c r="AV1420" s="27">
        <f>IF(('Activity data'!BO14*EF!$H45*EF!$H63)*NtoN2O*kgtoGg=0,"NO",('Activity data'!BO14*EF!$H45*EF!$H63)*NtoN2O*kgtoGg)</f>
        <v>0.12687168934920059</v>
      </c>
      <c r="AW1420" s="27">
        <f>IF(('Activity data'!BP14*EF!$H45*EF!$H63)*NtoN2O*kgtoGg=0,"NO",('Activity data'!BP14*EF!$H45*EF!$H63)*NtoN2O*kgtoGg)</f>
        <v>0.12691398507128504</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8.1130273298335012E-2</v>
      </c>
      <c r="T1423" s="27">
        <f>IF(('Activity data'!AM17*EF!$H48*EF!$H66)*NtoN2O*kgtoGg=0,"NO",('Activity data'!AM17*EF!$H48*EF!$H66)*NtoN2O*kgtoGg)</f>
        <v>8.2153680189223185E-2</v>
      </c>
      <c r="U1423" s="27">
        <f>IF(('Activity data'!AN17*EF!$H48*EF!$H66)*NtoN2O*kgtoGg=0,"NO",('Activity data'!AN17*EF!$H48*EF!$H66)*NtoN2O*kgtoGg)</f>
        <v>8.2136722913635787E-2</v>
      </c>
      <c r="V1423" s="27">
        <f>IF(('Activity data'!AO17*EF!$H48*EF!$H66)*NtoN2O*kgtoGg=0,"NO",('Activity data'!AO17*EF!$H48*EF!$H66)*NtoN2O*kgtoGg)</f>
        <v>8.1861401282136564E-2</v>
      </c>
      <c r="W1423" s="27">
        <f>IF(('Activity data'!AP17*EF!$H48*EF!$H66)*NtoN2O*kgtoGg=0,"NO",('Activity data'!AP17*EF!$H48*EF!$H66)*NtoN2O*kgtoGg)</f>
        <v>8.1795654740914145E-2</v>
      </c>
      <c r="X1423" s="27">
        <f>IF(('Activity data'!AQ17*EF!$H48*EF!$H66)*NtoN2O*kgtoGg=0,"NO",('Activity data'!AQ17*EF!$H48*EF!$H66)*NtoN2O*kgtoGg)</f>
        <v>8.1986726072017291E-2</v>
      </c>
      <c r="Y1423" s="27">
        <f>IF(('Activity data'!AR17*EF!$H48*EF!$H66)*NtoN2O*kgtoGg=0,"NO",('Activity data'!AR17*EF!$H48*EF!$H66)*NtoN2O*kgtoGg)</f>
        <v>8.2320944188715453E-2</v>
      </c>
      <c r="Z1423" s="27">
        <f>IF(('Activity data'!AS17*EF!$H48*EF!$H66)*NtoN2O*kgtoGg=0,"NO",('Activity data'!AS17*EF!$H48*EF!$H66)*NtoN2O*kgtoGg)</f>
        <v>8.2817021719838055E-2</v>
      </c>
      <c r="AA1423" s="27">
        <f>IF(('Activity data'!AT17*EF!$H48*EF!$H66)*NtoN2O*kgtoGg=0,"NO",('Activity data'!AT17*EF!$H48*EF!$H66)*NtoN2O*kgtoGg)</f>
        <v>8.3255341673289379E-2</v>
      </c>
      <c r="AB1423" s="27">
        <f>IF(('Activity data'!AU17*EF!$H48*EF!$H66)*NtoN2O*kgtoGg=0,"NO",('Activity data'!AU17*EF!$H48*EF!$H66)*NtoN2O*kgtoGg)</f>
        <v>8.3835778669857683E-2</v>
      </c>
      <c r="AC1423" s="27">
        <f>IF(('Activity data'!AV17*EF!$H48*EF!$H66)*NtoN2O*kgtoGg=0,"NO",('Activity data'!AV17*EF!$H48*EF!$H66)*NtoN2O*kgtoGg)</f>
        <v>8.437483165515855E-2</v>
      </c>
      <c r="AD1423" s="27">
        <f>IF(('Activity data'!AW17*EF!$H48*EF!$H66)*NtoN2O*kgtoGg=0,"NO",('Activity data'!AW17*EF!$H48*EF!$H66)*NtoN2O*kgtoGg)</f>
        <v>8.5325590150724356E-2</v>
      </c>
      <c r="AE1423" s="27">
        <f>IF(('Activity data'!AX17*EF!$H48*EF!$H66)*NtoN2O*kgtoGg=0,"NO",('Activity data'!AX17*EF!$H48*EF!$H66)*NtoN2O*kgtoGg)</f>
        <v>8.6377588406465089E-2</v>
      </c>
      <c r="AF1423" s="27">
        <f>IF(('Activity data'!AY17*EF!$H48*EF!$H66)*NtoN2O*kgtoGg=0,"NO",('Activity data'!AY17*EF!$H48*EF!$H66)*NtoN2O*kgtoGg)</f>
        <v>8.7511938423898428E-2</v>
      </c>
      <c r="AG1423" s="27">
        <f>IF(('Activity data'!AZ17*EF!$H48*EF!$H66)*NtoN2O*kgtoGg=0,"NO",('Activity data'!AZ17*EF!$H48*EF!$H66)*NtoN2O*kgtoGg)</f>
        <v>8.8971510924990643E-2</v>
      </c>
      <c r="AH1423" s="27">
        <f>IF(('Activity data'!BA17*EF!$H48*EF!$H66)*NtoN2O*kgtoGg=0,"NO",('Activity data'!BA17*EF!$H48*EF!$H66)*NtoN2O*kgtoGg)</f>
        <v>9.0199843949514011E-2</v>
      </c>
      <c r="AI1423" s="27">
        <f>IF(('Activity data'!BB17*EF!$H48*EF!$H66)*NtoN2O*kgtoGg=0,"NO",('Activity data'!BB17*EF!$H48*EF!$H66)*NtoN2O*kgtoGg)</f>
        <v>9.1596806576500656E-2</v>
      </c>
      <c r="AJ1423" s="27">
        <f>IF(('Activity data'!BC17*EF!$H48*EF!$H66)*NtoN2O*kgtoGg=0,"NO",('Activity data'!BC17*EF!$H48*EF!$H66)*NtoN2O*kgtoGg)</f>
        <v>9.3202761874181292E-2</v>
      </c>
      <c r="AK1423" s="27">
        <f>IF(('Activity data'!BD17*EF!$H48*EF!$H66)*NtoN2O*kgtoGg=0,"NO",('Activity data'!BD17*EF!$H48*EF!$H66)*NtoN2O*kgtoGg)</f>
        <v>9.4531802300452383E-2</v>
      </c>
      <c r="AL1423" s="27">
        <f>IF(('Activity data'!BE17*EF!$H48*EF!$H66)*NtoN2O*kgtoGg=0,"NO",('Activity data'!BE17*EF!$H48*EF!$H66)*NtoN2O*kgtoGg)</f>
        <v>9.5828483320742106E-2</v>
      </c>
      <c r="AM1423" s="27">
        <f>IF(('Activity data'!BF17*EF!$H48*EF!$H66)*NtoN2O*kgtoGg=0,"NO",('Activity data'!BF17*EF!$H48*EF!$H66)*NtoN2O*kgtoGg)</f>
        <v>9.7101010348394148E-2</v>
      </c>
      <c r="AN1423" s="27">
        <f>IF(('Activity data'!BG17*EF!$H48*EF!$H66)*NtoN2O*kgtoGg=0,"NO",('Activity data'!BG17*EF!$H48*EF!$H66)*NtoN2O*kgtoGg)</f>
        <v>9.8505395700082432E-2</v>
      </c>
      <c r="AO1423" s="27">
        <f>IF(('Activity data'!BH17*EF!$H48*EF!$H66)*NtoN2O*kgtoGg=0,"NO",('Activity data'!BH17*EF!$H48*EF!$H66)*NtoN2O*kgtoGg)</f>
        <v>9.9703884746142085E-2</v>
      </c>
      <c r="AP1423" s="27">
        <f>IF(('Activity data'!BI17*EF!$H48*EF!$H66)*NtoN2O*kgtoGg=0,"NO",('Activity data'!BI17*EF!$H48*EF!$H66)*NtoN2O*kgtoGg)</f>
        <v>0.1009317170498201</v>
      </c>
      <c r="AQ1423" s="27">
        <f>IF(('Activity data'!BJ17*EF!$H48*EF!$H66)*NtoN2O*kgtoGg=0,"NO",('Activity data'!BJ17*EF!$H48*EF!$H66)*NtoN2O*kgtoGg)</f>
        <v>0.10219791970592079</v>
      </c>
      <c r="AR1423" s="27">
        <f>IF(('Activity data'!BK17*EF!$H48*EF!$H66)*NtoN2O*kgtoGg=0,"NO",('Activity data'!BK17*EF!$H48*EF!$H66)*NtoN2O*kgtoGg)</f>
        <v>0.10351140589441934</v>
      </c>
      <c r="AS1423" s="27">
        <f>IF(('Activity data'!BL17*EF!$H48*EF!$H66)*NtoN2O*kgtoGg=0,"NO",('Activity data'!BL17*EF!$H48*EF!$H66)*NtoN2O*kgtoGg)</f>
        <v>0.10479766744914856</v>
      </c>
      <c r="AT1423" s="27">
        <f>IF(('Activity data'!BM17*EF!$H48*EF!$H66)*NtoN2O*kgtoGg=0,"NO",('Activity data'!BM17*EF!$H48*EF!$H66)*NtoN2O*kgtoGg)</f>
        <v>0.10350110047387504</v>
      </c>
      <c r="AU1423" s="27">
        <f>IF(('Activity data'!BN17*EF!$H48*EF!$H66)*NtoN2O*kgtoGg=0,"NO",('Activity data'!BN17*EF!$H48*EF!$H66)*NtoN2O*kgtoGg)</f>
        <v>0.10183777378691165</v>
      </c>
      <c r="AV1423" s="27">
        <f>IF(('Activity data'!BO17*EF!$H48*EF!$H66)*NtoN2O*kgtoGg=0,"NO",('Activity data'!BO17*EF!$H48*EF!$H66)*NtoN2O*kgtoGg)</f>
        <v>0.10031086189654977</v>
      </c>
      <c r="AW1423" s="27">
        <f>IF(('Activity data'!BP17*EF!$H48*EF!$H66)*NtoN2O*kgtoGg=0,"NO",('Activity data'!BP17*EF!$H48*EF!$H66)*NtoN2O*kgtoGg)</f>
        <v>9.8693039434826463E-2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3.1739805541684062E-2</v>
      </c>
      <c r="T1424" s="27">
        <f>IF(('Activity data'!AM18*EF!$H49*EF!$H67)*NtoN2O*kgtoGg=0,"NO",('Activity data'!AM18*EF!$H49*EF!$H67)*NtoN2O*kgtoGg)</f>
        <v>3.2140183038101004E-2</v>
      </c>
      <c r="U1424" s="27">
        <f>IF(('Activity data'!AN18*EF!$H49*EF!$H67)*NtoN2O*kgtoGg=0,"NO",('Activity data'!AN18*EF!$H49*EF!$H67)*NtoN2O*kgtoGg)</f>
        <v>3.2133549008560865E-2</v>
      </c>
      <c r="V1424" s="27">
        <f>IF(('Activity data'!AO18*EF!$H49*EF!$H67)*NtoN2O*kgtoGg=0,"NO",('Activity data'!AO18*EF!$H49*EF!$H67)*NtoN2O*kgtoGg)</f>
        <v>3.2025837611939903E-2</v>
      </c>
      <c r="W1424" s="27">
        <f>IF(('Activity data'!AP18*EF!$H49*EF!$H67)*NtoN2O*kgtoGg=0,"NO",('Activity data'!AP18*EF!$H49*EF!$H67)*NtoN2O*kgtoGg)</f>
        <v>3.200011623385747E-2</v>
      </c>
      <c r="X1424" s="27">
        <f>IF(('Activity data'!AQ18*EF!$H49*EF!$H67)*NtoN2O*kgtoGg=0,"NO",('Activity data'!AQ18*EF!$H49*EF!$H67)*NtoN2O*kgtoGg)</f>
        <v>3.2074867207165583E-2</v>
      </c>
      <c r="Y1424" s="27">
        <f>IF(('Activity data'!AR18*EF!$H49*EF!$H67)*NtoN2O*kgtoGg=0,"NO",('Activity data'!AR18*EF!$H49*EF!$H67)*NtoN2O*kgtoGg)</f>
        <v>3.2205620101260976E-2</v>
      </c>
      <c r="Z1424" s="27">
        <f>IF(('Activity data'!AS18*EF!$H49*EF!$H67)*NtoN2O*kgtoGg=0,"NO",('Activity data'!AS18*EF!$H49*EF!$H67)*NtoN2O*kgtoGg)</f>
        <v>3.2399695675412322E-2</v>
      </c>
      <c r="AA1424" s="27">
        <f>IF(('Activity data'!AT18*EF!$H49*EF!$H67)*NtoN2O*kgtoGg=0,"NO",('Activity data'!AT18*EF!$H49*EF!$H67)*NtoN2O*kgtoGg)</f>
        <v>3.257117531577329E-2</v>
      </c>
      <c r="AB1424" s="27">
        <f>IF(('Activity data'!AU18*EF!$H49*EF!$H67)*NtoN2O*kgtoGg=0,"NO",('Activity data'!AU18*EF!$H49*EF!$H67)*NtoN2O*kgtoGg)</f>
        <v>3.279825402081514E-2</v>
      </c>
      <c r="AC1424" s="27">
        <f>IF(('Activity data'!AV18*EF!$H49*EF!$H67)*NtoN2O*kgtoGg=0,"NO",('Activity data'!AV18*EF!$H49*EF!$H67)*NtoN2O*kgtoGg)</f>
        <v>3.3009142462755894E-2</v>
      </c>
      <c r="AD1424" s="27">
        <f>IF(('Activity data'!AW18*EF!$H49*EF!$H67)*NtoN2O*kgtoGg=0,"NO",('Activity data'!AW18*EF!$H49*EF!$H67)*NtoN2O*kgtoGg)</f>
        <v>3.3381098436026137E-2</v>
      </c>
      <c r="AE1424" s="27">
        <f>IF(('Activity data'!AX18*EF!$H49*EF!$H67)*NtoN2O*kgtoGg=0,"NO",('Activity data'!AX18*EF!$H49*EF!$H67)*NtoN2O*kgtoGg)</f>
        <v>3.3792661453256691E-2</v>
      </c>
      <c r="AF1424" s="27">
        <f>IF(('Activity data'!AY18*EF!$H49*EF!$H67)*NtoN2O*kgtoGg=0,"NO",('Activity data'!AY18*EF!$H49*EF!$H67)*NtoN2O*kgtoGg)</f>
        <v>3.4236442147019971E-2</v>
      </c>
      <c r="AG1424" s="27">
        <f>IF(('Activity data'!AZ18*EF!$H49*EF!$H67)*NtoN2O*kgtoGg=0,"NO",('Activity data'!AZ18*EF!$H49*EF!$H67)*NtoN2O*kgtoGg)</f>
        <v>3.4807456461101005E-2</v>
      </c>
      <c r="AH1424" s="27">
        <f>IF(('Activity data'!BA18*EF!$H49*EF!$H67)*NtoN2O*kgtoGg=0,"NO",('Activity data'!BA18*EF!$H49*EF!$H67)*NtoN2O*kgtoGg)</f>
        <v>3.5288005210091851E-2</v>
      </c>
      <c r="AI1424" s="27">
        <f>IF(('Activity data'!BB18*EF!$H49*EF!$H67)*NtoN2O*kgtoGg=0,"NO",('Activity data'!BB18*EF!$H49*EF!$H67)*NtoN2O*kgtoGg)</f>
        <v>3.5834525273774016E-2</v>
      </c>
      <c r="AJ1424" s="27">
        <f>IF(('Activity data'!BC18*EF!$H49*EF!$H67)*NtoN2O*kgtoGg=0,"NO",('Activity data'!BC18*EF!$H49*EF!$H67)*NtoN2O*kgtoGg)</f>
        <v>3.6462807501661768E-2</v>
      </c>
      <c r="AK1424" s="27">
        <f>IF(('Activity data'!BD18*EF!$H49*EF!$H67)*NtoN2O*kgtoGg=0,"NO",('Activity data'!BD18*EF!$H49*EF!$H67)*NtoN2O*kgtoGg)</f>
        <v>3.6982755025217647E-2</v>
      </c>
      <c r="AL1424" s="27">
        <f>IF(('Activity data'!BE18*EF!$H49*EF!$H67)*NtoN2O*kgtoGg=0,"NO",('Activity data'!BE18*EF!$H49*EF!$H67)*NtoN2O*kgtoGg)</f>
        <v>3.7490042893979614E-2</v>
      </c>
      <c r="AM1424" s="27">
        <f>IF(('Activity data'!BF18*EF!$H49*EF!$H67)*NtoN2O*kgtoGg=0,"NO",('Activity data'!BF18*EF!$H49*EF!$H67)*NtoN2O*kgtoGg)</f>
        <v>3.7987881231780977E-2</v>
      </c>
      <c r="AN1424" s="27">
        <f>IF(('Activity data'!BG18*EF!$H49*EF!$H67)*NtoN2O*kgtoGg=0,"NO",('Activity data'!BG18*EF!$H49*EF!$H67)*NtoN2O*kgtoGg)</f>
        <v>3.8537305215652733E-2</v>
      </c>
      <c r="AO1424" s="27">
        <f>IF(('Activity data'!BH18*EF!$H49*EF!$H67)*NtoN2O*kgtoGg=0,"NO",('Activity data'!BH18*EF!$H49*EF!$H67)*NtoN2O*kgtoGg)</f>
        <v>3.9006178396023897E-2</v>
      </c>
      <c r="AP1424" s="27">
        <f>IF(('Activity data'!BI18*EF!$H49*EF!$H67)*NtoN2O*kgtoGg=0,"NO",('Activity data'!BI18*EF!$H49*EF!$H67)*NtoN2O*kgtoGg)</f>
        <v>3.9486531252882047E-2</v>
      </c>
      <c r="AQ1424" s="27">
        <f>IF(('Activity data'!BJ18*EF!$H49*EF!$H67)*NtoN2O*kgtoGg=0,"NO",('Activity data'!BJ18*EF!$H49*EF!$H67)*NtoN2O*kgtoGg)</f>
        <v>3.9981895368484323E-2</v>
      </c>
      <c r="AR1424" s="27">
        <f>IF(('Activity data'!BK18*EF!$H49*EF!$H67)*NtoN2O*kgtoGg=0,"NO",('Activity data'!BK18*EF!$H49*EF!$H67)*NtoN2O*kgtoGg)</f>
        <v>4.0495757759300248E-2</v>
      </c>
      <c r="AS1424" s="27">
        <f>IF(('Activity data'!BL18*EF!$H49*EF!$H67)*NtoN2O*kgtoGg=0,"NO",('Activity data'!BL18*EF!$H49*EF!$H67)*NtoN2O*kgtoGg)</f>
        <v>4.0998969322174235E-2</v>
      </c>
      <c r="AT1424" s="27">
        <f>IF(('Activity data'!BM18*EF!$H49*EF!$H67)*NtoN2O*kgtoGg=0,"NO",('Activity data'!BM18*EF!$H49*EF!$H67)*NtoN2O*kgtoGg)</f>
        <v>4.0491726070131642E-2</v>
      </c>
      <c r="AU1424" s="27">
        <f>IF(('Activity data'!BN18*EF!$H49*EF!$H67)*NtoN2O*kgtoGg=0,"NO",('Activity data'!BN18*EF!$H49*EF!$H67)*NtoN2O*kgtoGg)</f>
        <v>3.9840998993170167E-2</v>
      </c>
      <c r="AV1424" s="27">
        <f>IF(('Activity data'!BO18*EF!$H49*EF!$H67)*NtoN2O*kgtoGg=0,"NO",('Activity data'!BO18*EF!$H49*EF!$H67)*NtoN2O*kgtoGg)</f>
        <v>3.9243640146600554E-2</v>
      </c>
      <c r="AW1424" s="27">
        <f>IF(('Activity data'!BP18*EF!$H49*EF!$H67)*NtoN2O*kgtoGg=0,"NO",('Activity data'!BP18*EF!$H49*EF!$H67)*NtoN2O*kgtoGg)</f>
        <v>3.8610715243867361E-2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0.35383822662590492</v>
      </c>
      <c r="T1425" s="27">
        <f>IF(('Activity data'!AM19*EF!$H50*EF!$H68)*NtoN2O*kgtoGg=0,"NO",('Activity data'!AM19*EF!$H50*EF!$H68)*NtoN2O*kgtoGg)</f>
        <v>0.3626854885364949</v>
      </c>
      <c r="U1425" s="27">
        <f>IF(('Activity data'!AN19*EF!$H50*EF!$H68)*NtoN2O*kgtoGg=0,"NO",('Activity data'!AN19*EF!$H50*EF!$H68)*NtoN2O*kgtoGg)</f>
        <v>0.36919782029846049</v>
      </c>
      <c r="V1425" s="27">
        <f>IF(('Activity data'!AO19*EF!$H50*EF!$H68)*NtoN2O*kgtoGg=0,"NO",('Activity data'!AO19*EF!$H50*EF!$H68)*NtoN2O*kgtoGg)</f>
        <v>0.37512299667925436</v>
      </c>
      <c r="W1425" s="27">
        <f>IF(('Activity data'!AP19*EF!$H50*EF!$H68)*NtoN2O*kgtoGg=0,"NO",('Activity data'!AP19*EF!$H50*EF!$H68)*NtoN2O*kgtoGg)</f>
        <v>0.38159162682164721</v>
      </c>
      <c r="X1425" s="27">
        <f>IF(('Activity data'!AQ19*EF!$H50*EF!$H68)*NtoN2O*kgtoGg=0,"NO",('Activity data'!AQ19*EF!$H50*EF!$H68)*NtoN2O*kgtoGg)</f>
        <v>0.38876188740399625</v>
      </c>
      <c r="Y1425" s="27">
        <f>IF(('Activity data'!AR19*EF!$H50*EF!$H68)*NtoN2O*kgtoGg=0,"NO",('Activity data'!AR19*EF!$H50*EF!$H68)*NtoN2O*kgtoGg)</f>
        <v>0.39605666695966335</v>
      </c>
      <c r="Z1425" s="27">
        <f>IF(('Activity data'!AS19*EF!$H50*EF!$H68)*NtoN2O*kgtoGg=0,"NO",('Activity data'!AS19*EF!$H50*EF!$H68)*NtoN2O*kgtoGg)</f>
        <v>0.40387265495474683</v>
      </c>
      <c r="AA1425" s="27">
        <f>IF(('Activity data'!AT19*EF!$H50*EF!$H68)*NtoN2O*kgtoGg=0,"NO",('Activity data'!AT19*EF!$H50*EF!$H68)*NtoN2O*kgtoGg)</f>
        <v>0.41164375967672828</v>
      </c>
      <c r="AB1425" s="27">
        <f>IF(('Activity data'!AU19*EF!$H50*EF!$H68)*NtoN2O*kgtoGg=0,"NO",('Activity data'!AU19*EF!$H50*EF!$H68)*NtoN2O*kgtoGg)</f>
        <v>0.41991853258792566</v>
      </c>
      <c r="AC1425" s="27">
        <f>IF(('Activity data'!AV19*EF!$H50*EF!$H68)*NtoN2O*kgtoGg=0,"NO",('Activity data'!AV19*EF!$H50*EF!$H68)*NtoN2O*kgtoGg)</f>
        <v>0.42820558995576041</v>
      </c>
      <c r="AD1425" s="27">
        <f>IF(('Activity data'!AW19*EF!$H50*EF!$H68)*NtoN2O*kgtoGg=0,"NO",('Activity data'!AW19*EF!$H50*EF!$H68)*NtoN2O*kgtoGg)</f>
        <v>0.43754042474943189</v>
      </c>
      <c r="AE1425" s="27">
        <f>IF(('Activity data'!AX19*EF!$H50*EF!$H68)*NtoN2O*kgtoGg=0,"NO",('Activity data'!AX19*EF!$H50*EF!$H68)*NtoN2O*kgtoGg)</f>
        <v>0.44734892502871404</v>
      </c>
      <c r="AF1425" s="27">
        <f>IF(('Activity data'!AY19*EF!$H50*EF!$H68)*NtoN2O*kgtoGg=0,"NO",('Activity data'!AY19*EF!$H50*EF!$H68)*NtoN2O*kgtoGg)</f>
        <v>0.45759693500069432</v>
      </c>
      <c r="AG1425" s="27">
        <f>IF(('Activity data'!AZ19*EF!$H50*EF!$H68)*NtoN2O*kgtoGg=0,"NO",('Activity data'!AZ19*EF!$H50*EF!$H68)*NtoN2O*kgtoGg)</f>
        <v>0.46904814672145345</v>
      </c>
      <c r="AH1425" s="27">
        <f>IF(('Activity data'!BA19*EF!$H50*EF!$H68)*NtoN2O*kgtoGg=0,"NO",('Activity data'!BA19*EF!$H50*EF!$H68)*NtoN2O*kgtoGg)</f>
        <v>0.48002862275666097</v>
      </c>
      <c r="AI1425" s="27">
        <f>IF(('Activity data'!BB19*EF!$H50*EF!$H68)*NtoN2O*kgtoGg=0,"NO",('Activity data'!BB19*EF!$H50*EF!$H68)*NtoN2O*kgtoGg)</f>
        <v>0.49151537875194934</v>
      </c>
      <c r="AJ1425" s="27">
        <f>IF(('Activity data'!BC19*EF!$H50*EF!$H68)*NtoN2O*kgtoGg=0,"NO",('Activity data'!BC19*EF!$H50*EF!$H68)*NtoN2O*kgtoGg)</f>
        <v>0.50393262897322999</v>
      </c>
      <c r="AK1425" s="27">
        <f>IF(('Activity data'!BD19*EF!$H50*EF!$H68)*NtoN2O*kgtoGg=0,"NO",('Activity data'!BD19*EF!$H50*EF!$H68)*NtoN2O*kgtoGg)</f>
        <v>0.51571902741724662</v>
      </c>
      <c r="AL1425" s="27">
        <f>IF(('Activity data'!BE19*EF!$H50*EF!$H68)*NtoN2O*kgtoGg=0,"NO",('Activity data'!BE19*EF!$H50*EF!$H68)*NtoN2O*kgtoGg)</f>
        <v>0.52765376492675775</v>
      </c>
      <c r="AM1425" s="27">
        <f>IF(('Activity data'!BF19*EF!$H50*EF!$H68)*NtoN2O*kgtoGg=0,"NO",('Activity data'!BF19*EF!$H50*EF!$H68)*NtoN2O*kgtoGg)</f>
        <v>0.53976573505694736</v>
      </c>
      <c r="AN1425" s="27">
        <f>IF(('Activity data'!BG19*EF!$H50*EF!$H68)*NtoN2O*kgtoGg=0,"NO",('Activity data'!BG19*EF!$H50*EF!$H68)*NtoN2O*kgtoGg)</f>
        <v>0.55235608063587927</v>
      </c>
      <c r="AO1425" s="27">
        <f>IF(('Activity data'!BH19*EF!$H50*EF!$H68)*NtoN2O*kgtoGg=0,"NO",('Activity data'!BH19*EF!$H50*EF!$H68)*NtoN2O*kgtoGg)</f>
        <v>0.56449790687403256</v>
      </c>
      <c r="AP1425" s="27">
        <f>IF(('Activity data'!BI19*EF!$H50*EF!$H68)*NtoN2O*kgtoGg=0,"NO",('Activity data'!BI19*EF!$H50*EF!$H68)*NtoN2O*kgtoGg)</f>
        <v>0.57701210225380073</v>
      </c>
      <c r="AQ1425" s="27">
        <f>IF(('Activity data'!BJ19*EF!$H50*EF!$H68)*NtoN2O*kgtoGg=0,"NO",('Activity data'!BJ19*EF!$H50*EF!$H68)*NtoN2O*kgtoGg)</f>
        <v>0.58994559999863116</v>
      </c>
      <c r="AR1425" s="27">
        <f>IF(('Activity data'!BK19*EF!$H50*EF!$H68)*NtoN2O*kgtoGg=0,"NO",('Activity data'!BK19*EF!$H50*EF!$H68)*NtoN2O*kgtoGg)</f>
        <v>0.60334786649458561</v>
      </c>
      <c r="AS1425" s="27">
        <f>IF(('Activity data'!BL19*EF!$H50*EF!$H68)*NtoN2O*kgtoGg=0,"NO",('Activity data'!BL19*EF!$H50*EF!$H68)*NtoN2O*kgtoGg)</f>
        <v>0.61669735295220163</v>
      </c>
      <c r="AT1425" s="27">
        <f>IF(('Activity data'!BM19*EF!$H50*EF!$H68)*NtoN2O*kgtoGg=0,"NO",('Activity data'!BM19*EF!$H50*EF!$H68)*NtoN2O*kgtoGg)</f>
        <v>0.62025892279064465</v>
      </c>
      <c r="AU1425" s="27">
        <f>IF(('Activity data'!BN19*EF!$H50*EF!$H68)*NtoN2O*kgtoGg=0,"NO",('Activity data'!BN19*EF!$H50*EF!$H68)*NtoN2O*kgtoGg)</f>
        <v>0.62230399030363781</v>
      </c>
      <c r="AV1425" s="27">
        <f>IF(('Activity data'!BO19*EF!$H50*EF!$H68)*NtoN2O*kgtoGg=0,"NO",('Activity data'!BO19*EF!$H50*EF!$H68)*NtoN2O*kgtoGg)</f>
        <v>0.62479173783082131</v>
      </c>
      <c r="AW1425" s="27">
        <f>IF(('Activity data'!BP19*EF!$H50*EF!$H68)*NtoN2O*kgtoGg=0,"NO",('Activity data'!BP19*EF!$H50*EF!$H68)*NtoN2O*kgtoGg)</f>
        <v>0.62681248623851804</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1.5039020075966305</v>
      </c>
      <c r="T1426" s="27">
        <f>IF(('Activity data'!AM20*EF!$H51*EF!$H69)*NtoN2O*kgtoGg=0,"NO",('Activity data'!AM20*EF!$H51*EF!$H69)*NtoN2O*kgtoGg)</f>
        <v>1.5627222620583752</v>
      </c>
      <c r="U1426" s="27">
        <f>IF(('Activity data'!AN20*EF!$H51*EF!$H69)*NtoN2O*kgtoGg=0,"NO",('Activity data'!AN20*EF!$H51*EF!$H69)*NtoN2O*kgtoGg)</f>
        <v>1.5917770183338138</v>
      </c>
      <c r="V1426" s="27">
        <f>IF(('Activity data'!AO20*EF!$H51*EF!$H69)*NtoN2O*kgtoGg=0,"NO",('Activity data'!AO20*EF!$H51*EF!$H69)*NtoN2O*kgtoGg)</f>
        <v>1.6130831325533028</v>
      </c>
      <c r="W1426" s="27">
        <f>IF(('Activity data'!AP20*EF!$H51*EF!$H69)*NtoN2O*kgtoGg=0,"NO",('Activity data'!AP20*EF!$H51*EF!$H69)*NtoN2O*kgtoGg)</f>
        <v>1.6404343335153744</v>
      </c>
      <c r="X1426" s="27">
        <f>IF(('Activity data'!AQ20*EF!$H51*EF!$H69)*NtoN2O*kgtoGg=0,"NO",('Activity data'!AQ20*EF!$H51*EF!$H69)*NtoN2O*kgtoGg)</f>
        <v>1.6755518143651351</v>
      </c>
      <c r="Y1426" s="27">
        <f>IF(('Activity data'!AR20*EF!$H51*EF!$H69)*NtoN2O*kgtoGg=0,"NO",('Activity data'!AR20*EF!$H51*EF!$H69)*NtoN2O*kgtoGg)</f>
        <v>1.7167089334752998</v>
      </c>
      <c r="Z1426" s="27">
        <f>IF(('Activity data'!AS20*EF!$H51*EF!$H69)*NtoN2O*kgtoGg=0,"NO",('Activity data'!AS20*EF!$H51*EF!$H69)*NtoN2O*kgtoGg)</f>
        <v>1.7632656799133932</v>
      </c>
      <c r="AA1426" s="27">
        <f>IF(('Activity data'!AT20*EF!$H51*EF!$H69)*NtoN2O*kgtoGg=0,"NO",('Activity data'!AT20*EF!$H51*EF!$H69)*NtoN2O*kgtoGg)</f>
        <v>1.8085041614130093</v>
      </c>
      <c r="AB1426" s="27">
        <f>IF(('Activity data'!AU20*EF!$H51*EF!$H69)*NtoN2O*kgtoGg=0,"NO",('Activity data'!AU20*EF!$H51*EF!$H69)*NtoN2O*kgtoGg)</f>
        <v>1.8587948699132508</v>
      </c>
      <c r="AC1426" s="27">
        <f>IF(('Activity data'!AV20*EF!$H51*EF!$H69)*NtoN2O*kgtoGg=0,"NO",('Activity data'!AV20*EF!$H51*EF!$H69)*NtoN2O*kgtoGg)</f>
        <v>1.9083906284265915</v>
      </c>
      <c r="AD1426" s="27">
        <f>IF(('Activity data'!AW20*EF!$H51*EF!$H69)*NtoN2O*kgtoGg=0,"NO",('Activity data'!AW20*EF!$H51*EF!$H69)*NtoN2O*kgtoGg)</f>
        <v>1.9733148161031748</v>
      </c>
      <c r="AE1426" s="27">
        <f>IF(('Activity data'!AX20*EF!$H51*EF!$H69)*NtoN2O*kgtoGg=0,"NO",('Activity data'!AX20*EF!$H51*EF!$H69)*NtoN2O*kgtoGg)</f>
        <v>2.0426437674093929</v>
      </c>
      <c r="AF1426" s="27">
        <f>IF(('Activity data'!AY20*EF!$H51*EF!$H69)*NtoN2O*kgtoGg=0,"NO",('Activity data'!AY20*EF!$H51*EF!$H69)*NtoN2O*kgtoGg)</f>
        <v>2.1159097536386708</v>
      </c>
      <c r="AG1426" s="27">
        <f>IF(('Activity data'!AZ20*EF!$H51*EF!$H69)*NtoN2O*kgtoGg=0,"NO",('Activity data'!AZ20*EF!$H51*EF!$H69)*NtoN2O*kgtoGg)</f>
        <v>2.2015552442526598</v>
      </c>
      <c r="AH1426" s="27">
        <f>IF(('Activity data'!BA20*EF!$H51*EF!$H69)*NtoN2O*kgtoGg=0,"NO",('Activity data'!BA20*EF!$H51*EF!$H69)*NtoN2O*kgtoGg)</f>
        <v>2.2808024471194068</v>
      </c>
      <c r="AI1426" s="27">
        <f>IF(('Activity data'!BB20*EF!$H51*EF!$H69)*NtoN2O*kgtoGg=0,"NO",('Activity data'!BB20*EF!$H51*EF!$H69)*NtoN2O*kgtoGg)</f>
        <v>2.3684681139813608</v>
      </c>
      <c r="AJ1426" s="27">
        <f>IF(('Activity data'!BC20*EF!$H51*EF!$H69)*NtoN2O*kgtoGg=0,"NO",('Activity data'!BC20*EF!$H51*EF!$H69)*NtoN2O*kgtoGg)</f>
        <v>2.4651933330812499</v>
      </c>
      <c r="AK1426" s="27">
        <f>IF(('Activity data'!BD20*EF!$H51*EF!$H69)*NtoN2O*kgtoGg=0,"NO",('Activity data'!BD20*EF!$H51*EF!$H69)*NtoN2O*kgtoGg)</f>
        <v>2.5538575408357072</v>
      </c>
      <c r="AL1426" s="27">
        <f>IF(('Activity data'!BE20*EF!$H51*EF!$H69)*NtoN2O*kgtoGg=0,"NO",('Activity data'!BE20*EF!$H51*EF!$H69)*NtoN2O*kgtoGg)</f>
        <v>2.6430345465853575</v>
      </c>
      <c r="AM1426" s="27">
        <f>IF(('Activity data'!BF20*EF!$H51*EF!$H69)*NtoN2O*kgtoGg=0,"NO",('Activity data'!BF20*EF!$H51*EF!$H69)*NtoN2O*kgtoGg)</f>
        <v>2.7330349423316522</v>
      </c>
      <c r="AN1426" s="27">
        <f>IF(('Activity data'!BG20*EF!$H51*EF!$H69)*NtoN2O*kgtoGg=0,"NO",('Activity data'!BG20*EF!$H51*EF!$H69)*NtoN2O*kgtoGg)</f>
        <v>2.8306817522427643</v>
      </c>
      <c r="AO1426" s="27">
        <f>IF(('Activity data'!BH20*EF!$H51*EF!$H69)*NtoN2O*kgtoGg=0,"NO",('Activity data'!BH20*EF!$H51*EF!$H69)*NtoN2O*kgtoGg)</f>
        <v>2.9224750190776758</v>
      </c>
      <c r="AP1426" s="27">
        <f>IF(('Activity data'!BI20*EF!$H51*EF!$H69)*NtoN2O*kgtoGg=0,"NO",('Activity data'!BI20*EF!$H51*EF!$H69)*NtoN2O*kgtoGg)</f>
        <v>3.0171799364108285</v>
      </c>
      <c r="AQ1426" s="27">
        <f>IF(('Activity data'!BJ20*EF!$H51*EF!$H69)*NtoN2O*kgtoGg=0,"NO",('Activity data'!BJ20*EF!$H51*EF!$H69)*NtoN2O*kgtoGg)</f>
        <v>3.1152474382977524</v>
      </c>
      <c r="AR1426" s="27">
        <f>IF(('Activity data'!BK20*EF!$H51*EF!$H69)*NtoN2O*kgtoGg=0,"NO",('Activity data'!BK20*EF!$H51*EF!$H69)*NtoN2O*kgtoGg)</f>
        <v>3.2171452960576303</v>
      </c>
      <c r="AS1426" s="27">
        <f>IF(('Activity data'!BL20*EF!$H51*EF!$H69)*NtoN2O*kgtoGg=0,"NO",('Activity data'!BL20*EF!$H51*EF!$H69)*NtoN2O*kgtoGg)</f>
        <v>3.3210250894598712</v>
      </c>
      <c r="AT1426" s="27">
        <f>IF(('Activity data'!BM20*EF!$H51*EF!$H69)*NtoN2O*kgtoGg=0,"NO",('Activity data'!BM20*EF!$H51*EF!$H69)*NtoN2O*kgtoGg)</f>
        <v>3.3229585845203804</v>
      </c>
      <c r="AU1426" s="27">
        <f>IF(('Activity data'!BN20*EF!$H51*EF!$H69)*NtoN2O*kgtoGg=0,"NO",('Activity data'!BN20*EF!$H51*EF!$H69)*NtoN2O*kgtoGg)</f>
        <v>3.3094028161323226</v>
      </c>
      <c r="AV1426" s="27">
        <f>IF(('Activity data'!BO20*EF!$H51*EF!$H69)*NtoN2O*kgtoGg=0,"NO",('Activity data'!BO20*EF!$H51*EF!$H69)*NtoN2O*kgtoGg)</f>
        <v>3.3005790791128726</v>
      </c>
      <c r="AW1426" s="27">
        <f>IF(('Activity data'!BP20*EF!$H51*EF!$H69)*NtoN2O*kgtoGg=0,"NO",('Activity data'!BP20*EF!$H51*EF!$H69)*NtoN2O*kgtoGg)</f>
        <v>3.287176382301995</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1.4743259442746052E-2</v>
      </c>
      <c r="T1427" s="27">
        <f>IF(('Activity data'!AM21*EF!$H52*EF!$H70)*NtoN2O*kgtoGg=0,"NO",('Activity data'!AM21*EF!$H52*EF!$H70)*NtoN2O*kgtoGg)</f>
        <v>1.5111895355687303E-2</v>
      </c>
      <c r="U1427" s="27">
        <f>IF(('Activity data'!AN21*EF!$H52*EF!$H70)*NtoN2O*kgtoGg=0,"NO",('Activity data'!AN21*EF!$H52*EF!$H70)*NtoN2O*kgtoGg)</f>
        <v>1.5383242512435868E-2</v>
      </c>
      <c r="V1427" s="27">
        <f>IF(('Activity data'!AO21*EF!$H52*EF!$H70)*NtoN2O*kgtoGg=0,"NO",('Activity data'!AO21*EF!$H52*EF!$H70)*NtoN2O*kgtoGg)</f>
        <v>1.5630124861635612E-2</v>
      </c>
      <c r="W1427" s="27">
        <f>IF(('Activity data'!AP21*EF!$H52*EF!$H70)*NtoN2O*kgtoGg=0,"NO",('Activity data'!AP21*EF!$H52*EF!$H70)*NtoN2O*kgtoGg)</f>
        <v>1.589965111756865E-2</v>
      </c>
      <c r="X1427" s="27">
        <f>IF(('Activity data'!AQ21*EF!$H52*EF!$H70)*NtoN2O*kgtoGg=0,"NO",('Activity data'!AQ21*EF!$H52*EF!$H70)*NtoN2O*kgtoGg)</f>
        <v>1.6198411975166523E-2</v>
      </c>
      <c r="Y1427" s="27">
        <f>IF(('Activity data'!AR21*EF!$H52*EF!$H70)*NtoN2O*kgtoGg=0,"NO",('Activity data'!AR21*EF!$H52*EF!$H70)*NtoN2O*kgtoGg)</f>
        <v>1.6502361123319324E-2</v>
      </c>
      <c r="Z1427" s="27">
        <f>IF(('Activity data'!AS21*EF!$H52*EF!$H70)*NtoN2O*kgtoGg=0,"NO",('Activity data'!AS21*EF!$H52*EF!$H70)*NtoN2O*kgtoGg)</f>
        <v>1.6828027289781132E-2</v>
      </c>
      <c r="AA1427" s="27">
        <f>IF(('Activity data'!AT21*EF!$H52*EF!$H70)*NtoN2O*kgtoGg=0,"NO",('Activity data'!AT21*EF!$H52*EF!$H70)*NtoN2O*kgtoGg)</f>
        <v>1.7151823319863691E-2</v>
      </c>
      <c r="AB1427" s="27">
        <f>IF(('Activity data'!AU21*EF!$H52*EF!$H70)*NtoN2O*kgtoGg=0,"NO",('Activity data'!AU21*EF!$H52*EF!$H70)*NtoN2O*kgtoGg)</f>
        <v>1.7496605524496917E-2</v>
      </c>
      <c r="AC1427" s="27">
        <f>IF(('Activity data'!AV21*EF!$H52*EF!$H70)*NtoN2O*kgtoGg=0,"NO",('Activity data'!AV21*EF!$H52*EF!$H70)*NtoN2O*kgtoGg)</f>
        <v>1.7841899581490028E-2</v>
      </c>
      <c r="AD1427" s="27">
        <f>IF(('Activity data'!AW21*EF!$H52*EF!$H70)*NtoN2O*kgtoGg=0,"NO",('Activity data'!AW21*EF!$H52*EF!$H70)*NtoN2O*kgtoGg)</f>
        <v>1.8230851031226344E-2</v>
      </c>
      <c r="AE1427" s="27">
        <f>IF(('Activity data'!AX21*EF!$H52*EF!$H70)*NtoN2O*kgtoGg=0,"NO",('Activity data'!AX21*EF!$H52*EF!$H70)*NtoN2O*kgtoGg)</f>
        <v>1.8639538542863106E-2</v>
      </c>
      <c r="AF1427" s="27">
        <f>IF(('Activity data'!AY21*EF!$H52*EF!$H70)*NtoN2O*kgtoGg=0,"NO",('Activity data'!AY21*EF!$H52*EF!$H70)*NtoN2O*kgtoGg)</f>
        <v>1.9066538958362279E-2</v>
      </c>
      <c r="AG1427" s="27">
        <f>IF(('Activity data'!AZ21*EF!$H52*EF!$H70)*NtoN2O*kgtoGg=0,"NO",('Activity data'!AZ21*EF!$H52*EF!$H70)*NtoN2O*kgtoGg)</f>
        <v>1.954367278006058E-2</v>
      </c>
      <c r="AH1427" s="27">
        <f>IF(('Activity data'!BA21*EF!$H52*EF!$H70)*NtoN2O*kgtoGg=0,"NO",('Activity data'!BA21*EF!$H52*EF!$H70)*NtoN2O*kgtoGg)</f>
        <v>2.0001192614860892E-2</v>
      </c>
      <c r="AI1427" s="27">
        <f>IF(('Activity data'!BB21*EF!$H52*EF!$H70)*NtoN2O*kgtoGg=0,"NO",('Activity data'!BB21*EF!$H52*EF!$H70)*NtoN2O*kgtoGg)</f>
        <v>2.0479807447997905E-2</v>
      </c>
      <c r="AJ1427" s="27">
        <f>IF(('Activity data'!BC21*EF!$H52*EF!$H70)*NtoN2O*kgtoGg=0,"NO",('Activity data'!BC21*EF!$H52*EF!$H70)*NtoN2O*kgtoGg)</f>
        <v>2.0997192873884605E-2</v>
      </c>
      <c r="AK1427" s="27">
        <f>IF(('Activity data'!BD21*EF!$H52*EF!$H70)*NtoN2O*kgtoGg=0,"NO",('Activity data'!BD21*EF!$H52*EF!$H70)*NtoN2O*kgtoGg)</f>
        <v>2.1488292809051963E-2</v>
      </c>
      <c r="AL1427" s="27">
        <f>IF(('Activity data'!BE21*EF!$H52*EF!$H70)*NtoN2O*kgtoGg=0,"NO",('Activity data'!BE21*EF!$H52*EF!$H70)*NtoN2O*kgtoGg)</f>
        <v>2.1985573538614932E-2</v>
      </c>
      <c r="AM1427" s="27">
        <f>IF(('Activity data'!BF21*EF!$H52*EF!$H70)*NtoN2O*kgtoGg=0,"NO",('Activity data'!BF21*EF!$H52*EF!$H70)*NtoN2O*kgtoGg)</f>
        <v>2.2490238960706156E-2</v>
      </c>
      <c r="AN1427" s="27">
        <f>IF(('Activity data'!BG21*EF!$H52*EF!$H70)*NtoN2O*kgtoGg=0,"NO",('Activity data'!BG21*EF!$H52*EF!$H70)*NtoN2O*kgtoGg)</f>
        <v>2.3014836693161657E-2</v>
      </c>
      <c r="AO1427" s="27">
        <f>IF(('Activity data'!BH21*EF!$H52*EF!$H70)*NtoN2O*kgtoGg=0,"NO",('Activity data'!BH21*EF!$H52*EF!$H70)*NtoN2O*kgtoGg)</f>
        <v>2.3520746119751378E-2</v>
      </c>
      <c r="AP1427" s="27">
        <f>IF(('Activity data'!BI21*EF!$H52*EF!$H70)*NtoN2O*kgtoGg=0,"NO",('Activity data'!BI21*EF!$H52*EF!$H70)*NtoN2O*kgtoGg)</f>
        <v>2.4042170927241719E-2</v>
      </c>
      <c r="AQ1427" s="27">
        <f>IF(('Activity data'!BJ21*EF!$H52*EF!$H70)*NtoN2O*kgtoGg=0,"NO",('Activity data'!BJ21*EF!$H52*EF!$H70)*NtoN2O*kgtoGg)</f>
        <v>2.4581066666609655E-2</v>
      </c>
      <c r="AR1427" s="27">
        <f>IF(('Activity data'!BK21*EF!$H52*EF!$H70)*NtoN2O*kgtoGg=0,"NO",('Activity data'!BK21*EF!$H52*EF!$H70)*NtoN2O*kgtoGg)</f>
        <v>2.5139494437274423E-2</v>
      </c>
      <c r="AS1427" s="27">
        <f>IF(('Activity data'!BL21*EF!$H52*EF!$H70)*NtoN2O*kgtoGg=0,"NO",('Activity data'!BL21*EF!$H52*EF!$H70)*NtoN2O*kgtoGg)</f>
        <v>2.5695723039675093E-2</v>
      </c>
      <c r="AT1427" s="27">
        <f>IF(('Activity data'!BM21*EF!$H52*EF!$H70)*NtoN2O*kgtoGg=0,"NO",('Activity data'!BM21*EF!$H52*EF!$H70)*NtoN2O*kgtoGg)</f>
        <v>2.5844121782943548E-2</v>
      </c>
      <c r="AU1427" s="27">
        <f>IF(('Activity data'!BN21*EF!$H52*EF!$H70)*NtoN2O*kgtoGg=0,"NO",('Activity data'!BN21*EF!$H52*EF!$H70)*NtoN2O*kgtoGg)</f>
        <v>2.5929332929318261E-2</v>
      </c>
      <c r="AV1427" s="27">
        <f>IF(('Activity data'!BO21*EF!$H52*EF!$H70)*NtoN2O*kgtoGg=0,"NO",('Activity data'!BO21*EF!$H52*EF!$H70)*NtoN2O*kgtoGg)</f>
        <v>2.6032989076284239E-2</v>
      </c>
      <c r="AW1427" s="27">
        <f>IF(('Activity data'!BP21*EF!$H52*EF!$H70)*NtoN2O*kgtoGg=0,"NO",('Activity data'!BP21*EF!$H52*EF!$H70)*NtoN2O*kgtoGg)</f>
        <v>2.6117186926604932E-2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6.2662583649859674E-2</v>
      </c>
      <c r="T1428" s="27">
        <f>IF(('Activity data'!AM22*EF!$H53*EF!$H71)*NtoN2O*kgtoGg=0,"NO",('Activity data'!AM22*EF!$H53*EF!$H71)*NtoN2O*kgtoGg)</f>
        <v>6.5113427585765701E-2</v>
      </c>
      <c r="U1428" s="27">
        <f>IF(('Activity data'!AN22*EF!$H53*EF!$H71)*NtoN2O*kgtoGg=0,"NO",('Activity data'!AN22*EF!$H53*EF!$H71)*NtoN2O*kgtoGg)</f>
        <v>6.6324042430575644E-2</v>
      </c>
      <c r="V1428" s="27">
        <f>IF(('Activity data'!AO22*EF!$H53*EF!$H71)*NtoN2O*kgtoGg=0,"NO",('Activity data'!AO22*EF!$H53*EF!$H71)*NtoN2O*kgtoGg)</f>
        <v>6.721179718972102E-2</v>
      </c>
      <c r="W1428" s="27">
        <f>IF(('Activity data'!AP22*EF!$H53*EF!$H71)*NtoN2O*kgtoGg=0,"NO",('Activity data'!AP22*EF!$H53*EF!$H71)*NtoN2O*kgtoGg)</f>
        <v>6.8351430563140664E-2</v>
      </c>
      <c r="X1428" s="27">
        <f>IF(('Activity data'!AQ22*EF!$H53*EF!$H71)*NtoN2O*kgtoGg=0,"NO",('Activity data'!AQ22*EF!$H53*EF!$H71)*NtoN2O*kgtoGg)</f>
        <v>6.9814658931880699E-2</v>
      </c>
      <c r="Y1428" s="27">
        <f>IF(('Activity data'!AR22*EF!$H53*EF!$H71)*NtoN2O*kgtoGg=0,"NO",('Activity data'!AR22*EF!$H53*EF!$H71)*NtoN2O*kgtoGg)</f>
        <v>7.152953889480422E-2</v>
      </c>
      <c r="Z1428" s="27">
        <f>IF(('Activity data'!AS22*EF!$H53*EF!$H71)*NtoN2O*kgtoGg=0,"NO",('Activity data'!AS22*EF!$H53*EF!$H71)*NtoN2O*kgtoGg)</f>
        <v>7.3469403329724778E-2</v>
      </c>
      <c r="AA1428" s="27">
        <f>IF(('Activity data'!AT22*EF!$H53*EF!$H71)*NtoN2O*kgtoGg=0,"NO",('Activity data'!AT22*EF!$H53*EF!$H71)*NtoN2O*kgtoGg)</f>
        <v>7.5354340058875438E-2</v>
      </c>
      <c r="AB1428" s="27">
        <f>IF(('Activity data'!AU22*EF!$H53*EF!$H71)*NtoN2O*kgtoGg=0,"NO",('Activity data'!AU22*EF!$H53*EF!$H71)*NtoN2O*kgtoGg)</f>
        <v>7.744978624638553E-2</v>
      </c>
      <c r="AC1428" s="27">
        <f>IF(('Activity data'!AV22*EF!$H53*EF!$H71)*NtoN2O*kgtoGg=0,"NO",('Activity data'!AV22*EF!$H53*EF!$H71)*NtoN2O*kgtoGg)</f>
        <v>7.9516276184441403E-2</v>
      </c>
      <c r="AD1428" s="27">
        <f>IF(('Activity data'!AW22*EF!$H53*EF!$H71)*NtoN2O*kgtoGg=0,"NO",('Activity data'!AW22*EF!$H53*EF!$H71)*NtoN2O*kgtoGg)</f>
        <v>8.2221450670965687E-2</v>
      </c>
      <c r="AE1428" s="27">
        <f>IF(('Activity data'!AX22*EF!$H53*EF!$H71)*NtoN2O*kgtoGg=0,"NO",('Activity data'!AX22*EF!$H53*EF!$H71)*NtoN2O*kgtoGg)</f>
        <v>8.5110156975391468E-2</v>
      </c>
      <c r="AF1428" s="27">
        <f>IF(('Activity data'!AY22*EF!$H53*EF!$H71)*NtoN2O*kgtoGg=0,"NO",('Activity data'!AY22*EF!$H53*EF!$H71)*NtoN2O*kgtoGg)</f>
        <v>8.8162906401611355E-2</v>
      </c>
      <c r="AG1428" s="27">
        <f>IF(('Activity data'!AZ22*EF!$H53*EF!$H71)*NtoN2O*kgtoGg=0,"NO",('Activity data'!AZ22*EF!$H53*EF!$H71)*NtoN2O*kgtoGg)</f>
        <v>9.1731468510527575E-2</v>
      </c>
      <c r="AH1428" s="27">
        <f>IF(('Activity data'!BA22*EF!$H53*EF!$H71)*NtoN2O*kgtoGg=0,"NO",('Activity data'!BA22*EF!$H53*EF!$H71)*NtoN2O*kgtoGg)</f>
        <v>9.5033435296642044E-2</v>
      </c>
      <c r="AI1428" s="27">
        <f>IF(('Activity data'!BB22*EF!$H53*EF!$H71)*NtoN2O*kgtoGg=0,"NO",('Activity data'!BB22*EF!$H53*EF!$H71)*NtoN2O*kgtoGg)</f>
        <v>9.8686171415890145E-2</v>
      </c>
      <c r="AJ1428" s="27">
        <f>IF(('Activity data'!BC22*EF!$H53*EF!$H71)*NtoN2O*kgtoGg=0,"NO",('Activity data'!BC22*EF!$H53*EF!$H71)*NtoN2O*kgtoGg)</f>
        <v>0.10271638887838552</v>
      </c>
      <c r="AK1428" s="27">
        <f>IF(('Activity data'!BD22*EF!$H53*EF!$H71)*NtoN2O*kgtoGg=0,"NO",('Activity data'!BD22*EF!$H53*EF!$H71)*NtoN2O*kgtoGg)</f>
        <v>0.10641073086815458</v>
      </c>
      <c r="AL1428" s="27">
        <f>IF(('Activity data'!BE22*EF!$H53*EF!$H71)*NtoN2O*kgtoGg=0,"NO",('Activity data'!BE22*EF!$H53*EF!$H71)*NtoN2O*kgtoGg)</f>
        <v>0.11012643944105664</v>
      </c>
      <c r="AM1428" s="27">
        <f>IF(('Activity data'!BF22*EF!$H53*EF!$H71)*NtoN2O*kgtoGg=0,"NO",('Activity data'!BF22*EF!$H53*EF!$H71)*NtoN2O*kgtoGg)</f>
        <v>0.11387645593048562</v>
      </c>
      <c r="AN1428" s="27">
        <f>IF(('Activity data'!BG22*EF!$H53*EF!$H71)*NtoN2O*kgtoGg=0,"NO",('Activity data'!BG22*EF!$H53*EF!$H71)*NtoN2O*kgtoGg)</f>
        <v>0.11794507301011529</v>
      </c>
      <c r="AO1428" s="27">
        <f>IF(('Activity data'!BH22*EF!$H53*EF!$H71)*NtoN2O*kgtoGg=0,"NO",('Activity data'!BH22*EF!$H53*EF!$H71)*NtoN2O*kgtoGg)</f>
        <v>0.12176979246156994</v>
      </c>
      <c r="AP1428" s="27">
        <f>IF(('Activity data'!BI22*EF!$H53*EF!$H71)*NtoN2O*kgtoGg=0,"NO",('Activity data'!BI22*EF!$H53*EF!$H71)*NtoN2O*kgtoGg)</f>
        <v>0.12571583068378467</v>
      </c>
      <c r="AQ1428" s="27">
        <f>IF(('Activity data'!BJ22*EF!$H53*EF!$H71)*NtoN2O*kgtoGg=0,"NO",('Activity data'!BJ22*EF!$H53*EF!$H71)*NtoN2O*kgtoGg)</f>
        <v>0.1298019765957398</v>
      </c>
      <c r="AR1428" s="27">
        <f>IF(('Activity data'!BK22*EF!$H53*EF!$H71)*NtoN2O*kgtoGg=0,"NO",('Activity data'!BK22*EF!$H53*EF!$H71)*NtoN2O*kgtoGg)</f>
        <v>0.13404772066906803</v>
      </c>
      <c r="AS1428" s="27">
        <f>IF(('Activity data'!BL22*EF!$H53*EF!$H71)*NtoN2O*kgtoGg=0,"NO",('Activity data'!BL22*EF!$H53*EF!$H71)*NtoN2O*kgtoGg)</f>
        <v>0.13837604539416143</v>
      </c>
      <c r="AT1428" s="27">
        <f>IF(('Activity data'!BM22*EF!$H53*EF!$H71)*NtoN2O*kgtoGg=0,"NO",('Activity data'!BM22*EF!$H53*EF!$H71)*NtoN2O*kgtoGg)</f>
        <v>0.1384566076883493</v>
      </c>
      <c r="AU1428" s="27">
        <f>IF(('Activity data'!BN22*EF!$H53*EF!$H71)*NtoN2O*kgtoGg=0,"NO",('Activity data'!BN22*EF!$H53*EF!$H71)*NtoN2O*kgtoGg)</f>
        <v>0.13789178400551355</v>
      </c>
      <c r="AV1428" s="27">
        <f>IF(('Activity data'!BO22*EF!$H53*EF!$H71)*NtoN2O*kgtoGg=0,"NO",('Activity data'!BO22*EF!$H53*EF!$H71)*NtoN2O*kgtoGg)</f>
        <v>0.13752412829636981</v>
      </c>
      <c r="AW1428" s="27">
        <f>IF(('Activity data'!BP22*EF!$H53*EF!$H71)*NtoN2O*kgtoGg=0,"NO",('Activity data'!BP22*EF!$H53*EF!$H71)*NtoN2O*kgtoGg)</f>
        <v>0.13696568259591657</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894.45268841793256</v>
      </c>
      <c r="U1461" s="22">
        <f>'Activity data'!AN45*EF!$H$149*CtoCO2*ttoGg</f>
        <v>898.80528701778871</v>
      </c>
      <c r="V1461" s="22">
        <f>'Activity data'!AO45*EF!$H$149*CtoCO2*ttoGg</f>
        <v>901.70403097760413</v>
      </c>
      <c r="W1461" s="22">
        <f>'Activity data'!AP45*EF!$H$149*CtoCO2*ttoGg</f>
        <v>904.21453279289938</v>
      </c>
      <c r="X1461" s="22">
        <f>'Activity data'!AQ45*EF!$H$149*CtoCO2*ttoGg</f>
        <v>906.98976629948186</v>
      </c>
      <c r="Y1461" s="22">
        <f>'Activity data'!AR45*EF!$H$149*CtoCO2*ttoGg</f>
        <v>910.10578321750927</v>
      </c>
      <c r="Z1461" s="22">
        <f>'Activity data'!AS45*EF!$H$149*CtoCO2*ttoGg</f>
        <v>913.35806762482832</v>
      </c>
      <c r="AA1461" s="22">
        <f>'Activity data'!AT45*EF!$H$149*CtoCO2*ttoGg</f>
        <v>916.82931067191055</v>
      </c>
      <c r="AB1461" s="22">
        <f>'Activity data'!AU45*EF!$H$149*CtoCO2*ttoGg</f>
        <v>920.20887436819157</v>
      </c>
      <c r="AC1461" s="22">
        <f>'Activity data'!AV45*EF!$H$149*CtoCO2*ttoGg</f>
        <v>923.78435635861399</v>
      </c>
      <c r="AD1461" s="22">
        <f>'Activity data'!AW45*EF!$H$149*CtoCO2*ttoGg</f>
        <v>927.29448721016604</v>
      </c>
      <c r="AE1461" s="22">
        <f>'Activity data'!AX45*EF!$H$149*CtoCO2*ttoGg</f>
        <v>931.35367087216525</v>
      </c>
      <c r="AF1461" s="22">
        <f>'Activity data'!AY45*EF!$H$149*CtoCO2*ttoGg</f>
        <v>935.55550853450109</v>
      </c>
      <c r="AG1461" s="22">
        <f>'Activity data'!AZ45*EF!$H$149*CtoCO2*ttoGg</f>
        <v>939.872846129604</v>
      </c>
      <c r="AH1461" s="22">
        <f>'Activity data'!BA45*EF!$H$149*CtoCO2*ttoGg</f>
        <v>944.65139924700884</v>
      </c>
      <c r="AI1461" s="22">
        <f>'Activity data'!BB45*EF!$H$149*CtoCO2*ttoGg</f>
        <v>949.09672391376751</v>
      </c>
      <c r="AJ1461" s="22">
        <f>'Activity data'!BC45*EF!$H$149*CtoCO2*ttoGg</f>
        <v>953.74510465035985</v>
      </c>
      <c r="AK1461" s="22">
        <f>'Activity data'!BD45*EF!$H$149*CtoCO2*ttoGg</f>
        <v>958.68425793814959</v>
      </c>
      <c r="AL1461" s="22">
        <f>'Activity data'!BE45*EF!$H$149*CtoCO2*ttoGg</f>
        <v>963.23135172847003</v>
      </c>
      <c r="AM1461" s="22">
        <f>'Activity data'!BF45*EF!$H$149*CtoCO2*ttoGg</f>
        <v>967.73241942235893</v>
      </c>
      <c r="AN1461" s="22">
        <f>'Activity data'!BG45*EF!$H$149*CtoCO2*ttoGg</f>
        <v>972.19985174410135</v>
      </c>
      <c r="AO1461" s="22">
        <f>'Activity data'!BH45*EF!$H$149*CtoCO2*ttoGg</f>
        <v>976.82183462879004</v>
      </c>
      <c r="AP1461" s="22">
        <f>'Activity data'!BI45*EF!$H$149*CtoCO2*ttoGg</f>
        <v>981.16151160733739</v>
      </c>
      <c r="AQ1461" s="22">
        <f>'Activity data'!BJ45*EF!$H$149*CtoCO2*ttoGg</f>
        <v>985.54450948326496</v>
      </c>
      <c r="AR1461" s="22">
        <f>'Activity data'!BK45*EF!$H$149*CtoCO2*ttoGg</f>
        <v>989.98311601125499</v>
      </c>
      <c r="AS1461" s="22">
        <f>'Activity data'!BL45*EF!$H$149*CtoCO2*ttoGg</f>
        <v>994.48920644807777</v>
      </c>
      <c r="AT1461" s="22">
        <f>'Activity data'!BM45*EF!$H$149*CtoCO2*ttoGg</f>
        <v>998.93632810692634</v>
      </c>
      <c r="AU1461" s="22">
        <f>'Activity data'!BN45*EF!$H$149*CtoCO2*ttoGg</f>
        <v>999.88752342662531</v>
      </c>
      <c r="AV1461" s="22">
        <f>'Activity data'!BO45*EF!$H$149*CtoCO2*ttoGg</f>
        <v>1000.3038476109564</v>
      </c>
      <c r="AW1461" s="22">
        <f>'Activity data'!BP45*EF!$H$149*CtoCO2*ttoGg</f>
        <v>1000.8719903802482</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469.89430107433429</v>
      </c>
      <c r="U1462" s="22">
        <f>'Activity data'!AN46*EF!$H$150*CtoCO2*ttoGg</f>
        <v>469.78463372445299</v>
      </c>
      <c r="V1462" s="22">
        <f>'Activity data'!AO46*EF!$H$150*CtoCO2*ttoGg</f>
        <v>469.71159745410466</v>
      </c>
      <c r="W1462" s="22">
        <f>'Activity data'!AP46*EF!$H$150*CtoCO2*ttoGg</f>
        <v>469.64834326821102</v>
      </c>
      <c r="X1462" s="22">
        <f>'Activity data'!AQ46*EF!$H$150*CtoCO2*ttoGg</f>
        <v>469.57841894668536</v>
      </c>
      <c r="Y1462" s="22">
        <f>'Activity data'!AR46*EF!$H$150*CtoCO2*ttoGg</f>
        <v>469.49990830304444</v>
      </c>
      <c r="Z1462" s="22">
        <f>'Activity data'!AS46*EF!$H$150*CtoCO2*ttoGg</f>
        <v>469.41796428642363</v>
      </c>
      <c r="AA1462" s="22">
        <f>'Activity data'!AT46*EF!$H$150*CtoCO2*ttoGg</f>
        <v>469.33050342435837</v>
      </c>
      <c r="AB1462" s="22">
        <f>'Activity data'!AU46*EF!$H$150*CtoCO2*ttoGg</f>
        <v>469.24535249995711</v>
      </c>
      <c r="AC1462" s="22">
        <f>'Activity data'!AV46*EF!$H$150*CtoCO2*ttoGg</f>
        <v>469.15526525082481</v>
      </c>
      <c r="AD1462" s="22">
        <f>'Activity data'!AW46*EF!$H$150*CtoCO2*ttoGg</f>
        <v>469.06682457811058</v>
      </c>
      <c r="AE1462" s="22">
        <f>'Activity data'!AX46*EF!$H$150*CtoCO2*ttoGg</f>
        <v>468.96455006216803</v>
      </c>
      <c r="AF1462" s="22">
        <f>'Activity data'!AY46*EF!$H$150*CtoCO2*ttoGg</f>
        <v>468.85868125977612</v>
      </c>
      <c r="AG1462" s="22">
        <f>'Activity data'!AZ46*EF!$H$150*CtoCO2*ttoGg</f>
        <v>468.74990234030179</v>
      </c>
      <c r="AH1462" s="22">
        <f>'Activity data'!BA46*EF!$H$150*CtoCO2*ttoGg</f>
        <v>468.62950271129176</v>
      </c>
      <c r="AI1462" s="22">
        <f>'Activity data'!BB46*EF!$H$150*CtoCO2*ttoGg</f>
        <v>468.51749905086206</v>
      </c>
      <c r="AJ1462" s="22">
        <f>'Activity data'!BC46*EF!$H$150*CtoCO2*ttoGg</f>
        <v>468.40037922349325</v>
      </c>
      <c r="AK1462" s="22">
        <f>'Activity data'!BD46*EF!$H$150*CtoCO2*ttoGg</f>
        <v>468.2759331393201</v>
      </c>
      <c r="AL1462" s="22">
        <f>'Activity data'!BE46*EF!$H$150*CtoCO2*ttoGg</f>
        <v>468.16136532099154</v>
      </c>
      <c r="AM1462" s="22">
        <f>'Activity data'!BF46*EF!$H$150*CtoCO2*ttoGg</f>
        <v>468.04795716852817</v>
      </c>
      <c r="AN1462" s="22">
        <f>'Activity data'!BG46*EF!$H$150*CtoCO2*ttoGg</f>
        <v>467.93539648730297</v>
      </c>
      <c r="AO1462" s="22">
        <f>'Activity data'!BH46*EF!$H$150*CtoCO2*ttoGg</f>
        <v>467.81894177581717</v>
      </c>
      <c r="AP1462" s="22">
        <f>'Activity data'!BI46*EF!$H$150*CtoCO2*ttoGg</f>
        <v>467.70959999695572</v>
      </c>
      <c r="AQ1462" s="22">
        <f>'Activity data'!BJ46*EF!$H$150*CtoCO2*ttoGg</f>
        <v>467.59916671197414</v>
      </c>
      <c r="AR1462" s="22">
        <f>'Activity data'!BK46*EF!$H$150*CtoCO2*ttoGg</f>
        <v>467.48733232065069</v>
      </c>
      <c r="AS1462" s="22">
        <f>'Activity data'!BL46*EF!$H$150*CtoCO2*ttoGg</f>
        <v>467.37379761599226</v>
      </c>
      <c r="AT1462" s="22">
        <f>'Activity data'!BM46*EF!$H$150*CtoCO2*ttoGg</f>
        <v>467.26174867884885</v>
      </c>
      <c r="AU1462" s="22">
        <f>'Activity data'!BN46*EF!$H$150*CtoCO2*ttoGg</f>
        <v>467.23778251988955</v>
      </c>
      <c r="AV1462" s="22">
        <f>'Activity data'!BO46*EF!$H$150*CtoCO2*ttoGg</f>
        <v>467.22729288503348</v>
      </c>
      <c r="AW1462" s="22">
        <f>'Activity data'!BP46*EF!$H$150*CtoCO2*ttoGg</f>
        <v>467.21297805437939</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6.6033099204763355</v>
      </c>
      <c r="U1463" s="22">
        <f>'Activity data'!AN47*ttokg*SNEF*NtoN2O*kgtoGg</f>
        <v>6.6015814291429846</v>
      </c>
      <c r="V1463" s="22">
        <f>'Activity data'!AO47*ttokg*SNEF*NtoN2O*kgtoGg</f>
        <v>6.6004302883480781</v>
      </c>
      <c r="W1463" s="22">
        <f>'Activity data'!AP47*ttokg*SNEF*NtoN2O*kgtoGg</f>
        <v>6.5994333251476958</v>
      </c>
      <c r="X1463" s="22">
        <f>'Activity data'!AQ47*ttokg*SNEF*NtoN2O*kgtoGg</f>
        <v>6.5983312324657941</v>
      </c>
      <c r="Y1463" s="22">
        <f>'Activity data'!AR47*ttokg*SNEF*NtoN2O*kgtoGg</f>
        <v>6.5970938088638196</v>
      </c>
      <c r="Z1463" s="22">
        <f>'Activity data'!AS47*ttokg*SNEF*NtoN2O*kgtoGg</f>
        <v>6.5958022711116762</v>
      </c>
      <c r="AA1463" s="22">
        <f>'Activity data'!AT47*ttokg*SNEF*NtoN2O*kgtoGg</f>
        <v>6.5944237811394926</v>
      </c>
      <c r="AB1463" s="22">
        <f>'Activity data'!AU47*ttokg*SNEF*NtoN2O*kgtoGg</f>
        <v>6.5930816986052285</v>
      </c>
      <c r="AC1463" s="22">
        <f>'Activity data'!AV47*ttokg*SNEF*NtoN2O*kgtoGg</f>
        <v>6.5916618135661622</v>
      </c>
      <c r="AD1463" s="22">
        <f>'Activity data'!AW47*ttokg*SNEF*NtoN2O*kgtoGg</f>
        <v>6.5902678805818455</v>
      </c>
      <c r="AE1463" s="22">
        <f>'Activity data'!AX47*ttokg*SNEF*NtoN2O*kgtoGg</f>
        <v>6.5886559093377075</v>
      </c>
      <c r="AF1463" s="22">
        <f>'Activity data'!AY47*ttokg*SNEF*NtoN2O*kgtoGg</f>
        <v>6.5869872877506541</v>
      </c>
      <c r="AG1463" s="22">
        <f>'Activity data'!AZ47*ttokg*SNEF*NtoN2O*kgtoGg</f>
        <v>6.5852727991652529</v>
      </c>
      <c r="AH1463" s="22">
        <f>'Activity data'!BA47*ttokg*SNEF*NtoN2O*kgtoGg</f>
        <v>6.5833751540091709</v>
      </c>
      <c r="AI1463" s="22">
        <f>'Activity data'!BB47*ttokg*SNEF*NtoN2O*kgtoGg</f>
        <v>6.5816098395690394</v>
      </c>
      <c r="AJ1463" s="22">
        <f>'Activity data'!BC47*ttokg*SNEF*NtoN2O*kgtoGg</f>
        <v>6.5797638880913212</v>
      </c>
      <c r="AK1463" s="22">
        <f>'Activity data'!BD47*ttokg*SNEF*NtoN2O*kgtoGg</f>
        <v>6.5778024658613186</v>
      </c>
      <c r="AL1463" s="22">
        <f>'Activity data'!BE47*ttokg*SNEF*NtoN2O*kgtoGg</f>
        <v>6.5759967371619705</v>
      </c>
      <c r="AM1463" s="22">
        <f>'Activity data'!BF47*ttokg*SNEF*NtoN2O*kgtoGg</f>
        <v>6.5742092862125618</v>
      </c>
      <c r="AN1463" s="22">
        <f>'Activity data'!BG47*ttokg*SNEF*NtoN2O*kgtoGg</f>
        <v>6.572435192444595</v>
      </c>
      <c r="AO1463" s="22">
        <f>'Activity data'!BH47*ttokg*SNEF*NtoN2O*kgtoGg</f>
        <v>6.5705997240052723</v>
      </c>
      <c r="AP1463" s="22">
        <f>'Activity data'!BI47*ttokg*SNEF*NtoN2O*kgtoGg</f>
        <v>6.5688763640687018</v>
      </c>
      <c r="AQ1463" s="22">
        <f>'Activity data'!BJ47*ttokg*SNEF*NtoN2O*kgtoGg</f>
        <v>6.5671358006629958</v>
      </c>
      <c r="AR1463" s="22">
        <f>'Activity data'!BK47*ttokg*SNEF*NtoN2O*kgtoGg</f>
        <v>6.5653731541106506</v>
      </c>
      <c r="AS1463" s="22">
        <f>'Activity data'!BL47*ttokg*SNEF*NtoN2O*kgtoGg</f>
        <v>6.5635837085441313</v>
      </c>
      <c r="AT1463" s="22">
        <f>'Activity data'!BM47*ttokg*SNEF*NtoN2O*kgtoGg</f>
        <v>6.561817680487712</v>
      </c>
      <c r="AU1463" s="22">
        <f>'Activity data'!BN47*ttokg*SNEF*NtoN2O*kgtoGg</f>
        <v>6.5614399445608402</v>
      </c>
      <c r="AV1463" s="22">
        <f>'Activity data'!BO47*ttokg*SNEF*NtoN2O*kgtoGg</f>
        <v>6.5612746151081058</v>
      </c>
      <c r="AW1463" s="22">
        <f>'Activity data'!BP47*ttokg*SNEF*NtoN2O*kgtoGg</f>
        <v>6.5610489958991902</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4.3581845475143821E-2</v>
      </c>
      <c r="U1464" s="22">
        <f>'Activity data'!AN48*ttokg*ONEF*NtoN2O*kgtoGg</f>
        <v>4.3570437432343706E-2</v>
      </c>
      <c r="V1464" s="22">
        <f>'Activity data'!AO48*ttokg*ONEF*NtoN2O*kgtoGg</f>
        <v>4.3562839903097318E-2</v>
      </c>
      <c r="W1464" s="22">
        <f>'Activity data'!AP48*ttokg*ONEF*NtoN2O*kgtoGg</f>
        <v>4.3556259945974792E-2</v>
      </c>
      <c r="X1464" s="22">
        <f>'Activity data'!AQ48*ttokg*ONEF*NtoN2O*kgtoGg</f>
        <v>4.3548986134274249E-2</v>
      </c>
      <c r="Y1464" s="22">
        <f>'Activity data'!AR48*ttokg*ONEF*NtoN2O*kgtoGg</f>
        <v>4.3540819138501219E-2</v>
      </c>
      <c r="Z1464" s="22">
        <f>'Activity data'!AS48*ttokg*ONEF*NtoN2O*kgtoGg</f>
        <v>4.3532294989337063E-2</v>
      </c>
      <c r="AA1464" s="22">
        <f>'Activity data'!AT48*ttokg*ONEF*NtoN2O*kgtoGg</f>
        <v>4.3523196955520663E-2</v>
      </c>
      <c r="AB1464" s="22">
        <f>'Activity data'!AU48*ttokg*ONEF*NtoN2O*kgtoGg</f>
        <v>4.3514339210794527E-2</v>
      </c>
      <c r="AC1464" s="22">
        <f>'Activity data'!AV48*ttokg*ONEF*NtoN2O*kgtoGg</f>
        <v>4.3504967969536679E-2</v>
      </c>
      <c r="AD1464" s="22">
        <f>'Activity data'!AW48*ttokg*ONEF*NtoN2O*kgtoGg</f>
        <v>4.3495768011840193E-2</v>
      </c>
      <c r="AE1464" s="22">
        <f>'Activity data'!AX48*ttokg*ONEF*NtoN2O*kgtoGg</f>
        <v>4.3485129001628875E-2</v>
      </c>
      <c r="AF1464" s="22">
        <f>'Activity data'!AY48*ttokg*ONEF*NtoN2O*kgtoGg</f>
        <v>4.3474116099154338E-2</v>
      </c>
      <c r="AG1464" s="22">
        <f>'Activity data'!AZ48*ttokg*ONEF*NtoN2O*kgtoGg</f>
        <v>4.3462800474490679E-2</v>
      </c>
      <c r="AH1464" s="22">
        <f>'Activity data'!BA48*ttokg*ONEF*NtoN2O*kgtoGg</f>
        <v>4.345027601646053E-2</v>
      </c>
      <c r="AI1464" s="22">
        <f>'Activity data'!BB48*ttokg*ONEF*NtoN2O*kgtoGg</f>
        <v>4.3438624941155669E-2</v>
      </c>
      <c r="AJ1464" s="22">
        <f>'Activity data'!BC48*ttokg*ONEF*NtoN2O*kgtoGg</f>
        <v>4.3426441661402734E-2</v>
      </c>
      <c r="AK1464" s="22">
        <f>'Activity data'!BD48*ttokg*ONEF*NtoN2O*kgtoGg</f>
        <v>4.3413496274684708E-2</v>
      </c>
      <c r="AL1464" s="22">
        <f>'Activity data'!BE48*ttokg*ONEF*NtoN2O*kgtoGg</f>
        <v>4.3401578465269014E-2</v>
      </c>
      <c r="AM1464" s="22">
        <f>'Activity data'!BF48*ttokg*ONEF*NtoN2O*kgtoGg</f>
        <v>4.3389781289002914E-2</v>
      </c>
      <c r="AN1464" s="22">
        <f>'Activity data'!BG48*ttokg*ONEF*NtoN2O*kgtoGg</f>
        <v>4.3378072270134328E-2</v>
      </c>
      <c r="AO1464" s="22">
        <f>'Activity data'!BH48*ttokg*ONEF*NtoN2O*kgtoGg</f>
        <v>4.3365958178434805E-2</v>
      </c>
      <c r="AP1464" s="22">
        <f>'Activity data'!BI48*ttokg*ONEF*NtoN2O*kgtoGg</f>
        <v>4.3354584002853441E-2</v>
      </c>
      <c r="AQ1464" s="22">
        <f>'Activity data'!BJ48*ttokg*ONEF*NtoN2O*kgtoGg</f>
        <v>4.3343096284375784E-2</v>
      </c>
      <c r="AR1464" s="22">
        <f>'Activity data'!BK48*ttokg*ONEF*NtoN2O*kgtoGg</f>
        <v>4.3331462817130295E-2</v>
      </c>
      <c r="AS1464" s="22">
        <f>'Activity data'!BL48*ttokg*ONEF*NtoN2O*kgtoGg</f>
        <v>4.3319652476391288E-2</v>
      </c>
      <c r="AT1464" s="22">
        <f>'Activity data'!BM48*ttokg*ONEF*NtoN2O*kgtoGg</f>
        <v>4.3307996691218917E-2</v>
      </c>
      <c r="AU1464" s="22">
        <f>'Activity data'!BN48*ttokg*ONEF*NtoN2O*kgtoGg</f>
        <v>4.3305503634101551E-2</v>
      </c>
      <c r="AV1464" s="22">
        <f>'Activity data'!BO48*ttokg*ONEF*NtoN2O*kgtoGg</f>
        <v>4.3304412459713511E-2</v>
      </c>
      <c r="AW1464" s="22">
        <f>'Activity data'!BP48*ttokg*ONEF*NtoN2O*kgtoGg</f>
        <v>4.3302923372934662E-2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2.9729846063632794</v>
      </c>
      <c r="U1465" s="22">
        <f>'Activity data'!AN85*CREF*NtoN2O*kgtoGg</f>
        <v>2.9858888092104952</v>
      </c>
      <c r="V1465" s="22">
        <f>'Activity data'!AO85*CREF*NtoN2O*kgtoGg</f>
        <v>2.994482751243384</v>
      </c>
      <c r="W1465" s="22">
        <f>'Activity data'!AP85*CREF*NtoN2O*kgtoGg</f>
        <v>3.0019256669935159</v>
      </c>
      <c r="X1465" s="22">
        <f>'Activity data'!AQ85*CREF*NtoN2O*kgtoGg</f>
        <v>3.0101534360596802</v>
      </c>
      <c r="Y1465" s="22">
        <f>'Activity data'!AR85*CREF*NtoN2O*kgtoGg</f>
        <v>3.0193915299162803</v>
      </c>
      <c r="Z1465" s="22">
        <f>'Activity data'!AS85*CREF*NtoN2O*kgtoGg</f>
        <v>3.0290336176820278</v>
      </c>
      <c r="AA1465" s="22">
        <f>'Activity data'!AT85*CREF*NtoN2O*kgtoGg</f>
        <v>3.0393248548324077</v>
      </c>
      <c r="AB1465" s="22">
        <f>'Activity data'!AU85*CREF*NtoN2O*kgtoGg</f>
        <v>3.0493442890787299</v>
      </c>
      <c r="AC1465" s="22">
        <f>'Activity data'!AV85*CREF*NtoN2O*kgtoGg</f>
        <v>3.0599445647123478</v>
      </c>
      <c r="AD1465" s="22">
        <f>'Activity data'!AW85*CREF*NtoN2O*kgtoGg</f>
        <v>3.0703510930171154</v>
      </c>
      <c r="AE1465" s="22">
        <f>'Activity data'!AX85*CREF*NtoN2O*kgtoGg</f>
        <v>3.0823854049727974</v>
      </c>
      <c r="AF1465" s="22">
        <f>'Activity data'!AY85*CREF*NtoN2O*kgtoGg</f>
        <v>3.0948426450058308</v>
      </c>
      <c r="AG1465" s="22">
        <f>'Activity data'!AZ85*CREF*NtoN2O*kgtoGg</f>
        <v>3.1076423091165886</v>
      </c>
      <c r="AH1465" s="22">
        <f>'Activity data'!BA85*CREF*NtoN2O*kgtoGg</f>
        <v>3.1218093445848312</v>
      </c>
      <c r="AI1465" s="22">
        <f>'Activity data'!BB85*CREF*NtoN2O*kgtoGg</f>
        <v>3.1349884535482624</v>
      </c>
      <c r="AJ1465" s="22">
        <f>'Activity data'!BC85*CREF*NtoN2O*kgtoGg</f>
        <v>3.1487695653507739</v>
      </c>
      <c r="AK1465" s="22">
        <f>'Activity data'!BD85*CREF*NtoN2O*kgtoGg</f>
        <v>3.1634127341284399</v>
      </c>
      <c r="AL1465" s="22">
        <f>'Activity data'!BE85*CREF*NtoN2O*kgtoGg</f>
        <v>3.1768935592698964</v>
      </c>
      <c r="AM1465" s="22">
        <f>'Activity data'!BF85*CREF*NtoN2O*kgtoGg</f>
        <v>3.1902379302745891</v>
      </c>
      <c r="AN1465" s="22">
        <f>'Activity data'!BG85*CREF*NtoN2O*kgtoGg</f>
        <v>3.2034825820758996</v>
      </c>
      <c r="AO1465" s="22">
        <f>'Activity data'!BH85*CREF*NtoN2O*kgtoGg</f>
        <v>3.2171854318407167</v>
      </c>
      <c r="AP1465" s="22">
        <f>'Activity data'!BI85*CREF*NtoN2O*kgtoGg</f>
        <v>3.2300513257975854</v>
      </c>
      <c r="AQ1465" s="22">
        <f>'Activity data'!BJ85*CREF*NtoN2O*kgtoGg</f>
        <v>3.2430456537541659</v>
      </c>
      <c r="AR1465" s="22">
        <f>'Activity data'!BK85*CREF*NtoN2O*kgtoGg</f>
        <v>3.2562048453685835</v>
      </c>
      <c r="AS1465" s="22">
        <f>'Activity data'!BL85*CREF*NtoN2O*kgtoGg</f>
        <v>3.2695641073613104</v>
      </c>
      <c r="AT1465" s="22">
        <f>'Activity data'!BM85*CREF*NtoN2O*kgtoGg</f>
        <v>3.2827485438893933</v>
      </c>
      <c r="AU1465" s="22">
        <f>'Activity data'!BN85*CREF*NtoN2O*kgtoGg</f>
        <v>3.2855685644061317</v>
      </c>
      <c r="AV1465" s="22">
        <f>'Activity data'!BO85*CREF*NtoN2O*kgtoGg</f>
        <v>3.2868028458592806</v>
      </c>
      <c r="AW1465" s="22">
        <f>'Activity data'!BP85*CREF*NtoN2O*kgtoGg</f>
        <v>3.2884872257470485</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0.32109186851981386</v>
      </c>
      <c r="T1466" s="22">
        <f>'Activity data'!AM50*ManureNEF*NtoN2O*kgtoGg</f>
        <v>0.32450762661843541</v>
      </c>
      <c r="U1466" s="22">
        <f>'Activity data'!AN50*ManureNEF*NtoN2O*kgtoGg</f>
        <v>0.32671293606933899</v>
      </c>
      <c r="V1466" s="22">
        <f>'Activity data'!AO50*ManureNEF*NtoN2O*kgtoGg</f>
        <v>0.3286444924472629</v>
      </c>
      <c r="W1466" s="22">
        <f>'Activity data'!AP50*ManureNEF*NtoN2O*kgtoGg</f>
        <v>0.33089544480926375</v>
      </c>
      <c r="X1466" s="22">
        <f>'Activity data'!AQ50*ManureNEF*NtoN2O*kgtoGg</f>
        <v>0.33354086202632599</v>
      </c>
      <c r="Y1466" s="22">
        <f>'Activity data'!AR50*ManureNEF*NtoN2O*kgtoGg</f>
        <v>0.33618321131540696</v>
      </c>
      <c r="Z1466" s="22">
        <f>'Activity data'!AS50*ManureNEF*NtoN2O*kgtoGg</f>
        <v>0.33911396218549422</v>
      </c>
      <c r="AA1466" s="22">
        <f>'Activity data'!AT50*ManureNEF*NtoN2O*kgtoGg</f>
        <v>0.34203744019693921</v>
      </c>
      <c r="AB1466" s="22">
        <f>'Activity data'!AU50*ManureNEF*NtoN2O*kgtoGg</f>
        <v>0.34523249396562056</v>
      </c>
      <c r="AC1466" s="22">
        <f>'Activity data'!AV50*ManureNEF*NtoN2O*kgtoGg</f>
        <v>0.34844483048781344</v>
      </c>
      <c r="AD1466" s="22">
        <f>'Activity data'!AW50*ManureNEF*NtoN2O*kgtoGg</f>
        <v>0.35212356988162091</v>
      </c>
      <c r="AE1466" s="22">
        <f>'Activity data'!AX50*ManureNEF*NtoN2O*kgtoGg</f>
        <v>0.35604471124137788</v>
      </c>
      <c r="AF1466" s="22">
        <f>'Activity data'!AY50*ManureNEF*NtoN2O*kgtoGg</f>
        <v>0.36018752070955157</v>
      </c>
      <c r="AG1466" s="22">
        <f>'Activity data'!AZ50*ManureNEF*NtoN2O*kgtoGg</f>
        <v>0.36493026610070783</v>
      </c>
      <c r="AH1466" s="22">
        <f>'Activity data'!BA50*ManureNEF*NtoN2O*kgtoGg</f>
        <v>0.36943270164140701</v>
      </c>
      <c r="AI1466" s="22">
        <f>'Activity data'!BB50*ManureNEF*NtoN2O*kgtoGg</f>
        <v>0.37411211339943246</v>
      </c>
      <c r="AJ1466" s="22">
        <f>'Activity data'!BC50*ManureNEF*NtoN2O*kgtoGg</f>
        <v>0.37924380129659491</v>
      </c>
      <c r="AK1466" s="22">
        <f>'Activity data'!BD50*ManureNEF*NtoN2O*kgtoGg</f>
        <v>0.38405465079467876</v>
      </c>
      <c r="AL1466" s="22">
        <f>'Activity data'!BE50*ManureNEF*NtoN2O*kgtoGg</f>
        <v>0.38892994169237471</v>
      </c>
      <c r="AM1466" s="22">
        <f>'Activity data'!BF50*ManureNEF*NtoN2O*kgtoGg</f>
        <v>0.39388299479692029</v>
      </c>
      <c r="AN1466" s="22">
        <f>'Activity data'!BG50*ManureNEF*NtoN2O*kgtoGg</f>
        <v>0.39899469569302537</v>
      </c>
      <c r="AO1466" s="22">
        <f>'Activity data'!BH50*ManureNEF*NtoN2O*kgtoGg</f>
        <v>0.40387757253852202</v>
      </c>
      <c r="AP1466" s="22">
        <f>'Activity data'!BI50*ManureNEF*NtoN2O*kgtoGg</f>
        <v>0.40893063326779094</v>
      </c>
      <c r="AQ1466" s="22">
        <f>'Activity data'!BJ50*ManureNEF*NtoN2O*kgtoGg</f>
        <v>0.41417475515565388</v>
      </c>
      <c r="AR1466" s="22">
        <f>'Activity data'!BK50*ManureNEF*NtoN2O*kgtoGg</f>
        <v>0.41963181941080846</v>
      </c>
      <c r="AS1466" s="22">
        <f>'Activity data'!BL50*ManureNEF*NtoN2O*kgtoGg</f>
        <v>0.42498476263894219</v>
      </c>
      <c r="AT1466" s="22">
        <f>'Activity data'!BM50*ManureNEF*NtoN2O*kgtoGg</f>
        <v>0.42565479043680976</v>
      </c>
      <c r="AU1466" s="22">
        <f>'Activity data'!BN50*ManureNEF*NtoN2O*kgtoGg</f>
        <v>0.42561916614602696</v>
      </c>
      <c r="AV1466" s="22">
        <f>'Activity data'!BO50*ManureNEF*NtoN2O*kgtoGg</f>
        <v>0.42581274064971009</v>
      </c>
      <c r="AW1466" s="22">
        <f>'Activity data'!BP50*ManureNEF*NtoN2O*kgtoGg</f>
        <v>0.42580283623699361</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0.93886323614541067</v>
      </c>
      <c r="T1467" s="22">
        <f>'Activity data'!AM51*ManureNEF*NtoN2O*kgtoGg</f>
        <v>0.94885081296305251</v>
      </c>
      <c r="U1467" s="22">
        <f>'Activity data'!AN51*ManureNEF*NtoN2O*kgtoGg</f>
        <v>0.95529907332330999</v>
      </c>
      <c r="V1467" s="22">
        <f>'Activity data'!AO51*ManureNEF*NtoN2O*kgtoGg</f>
        <v>0.96094688770159009</v>
      </c>
      <c r="W1467" s="22">
        <f>'Activity data'!AP51*ManureNEF*NtoN2O*kgtoGg</f>
        <v>0.96752860659948492</v>
      </c>
      <c r="X1467" s="22">
        <f>'Activity data'!AQ51*ManureNEF*NtoN2O*kgtoGg</f>
        <v>0.97526372920104831</v>
      </c>
      <c r="Y1467" s="22">
        <f>'Activity data'!AR51*ManureNEF*NtoN2O*kgtoGg</f>
        <v>0.98298988127088816</v>
      </c>
      <c r="Z1467" s="22">
        <f>'Activity data'!AS51*ManureNEF*NtoN2O*kgtoGg</f>
        <v>0.99155931113191342</v>
      </c>
      <c r="AA1467" s="22">
        <f>'Activity data'!AT51*ManureNEF*NtoN2O*kgtoGg</f>
        <v>1.0001074753668973</v>
      </c>
      <c r="AB1467" s="22">
        <f>'Activity data'!AU51*ManureNEF*NtoN2O*kgtoGg</f>
        <v>1.0094497191762815</v>
      </c>
      <c r="AC1467" s="22">
        <f>'Activity data'!AV51*ManureNEF*NtoN2O*kgtoGg</f>
        <v>1.0188424972516561</v>
      </c>
      <c r="AD1467" s="22">
        <f>'Activity data'!AW51*ManureNEF*NtoN2O*kgtoGg</f>
        <v>1.0295990236879293</v>
      </c>
      <c r="AE1467" s="22">
        <f>'Activity data'!AX51*ManureNEF*NtoN2O*kgtoGg</f>
        <v>1.0410643263858015</v>
      </c>
      <c r="AF1467" s="22">
        <f>'Activity data'!AY51*ManureNEF*NtoN2O*kgtoGg</f>
        <v>1.0531777801520197</v>
      </c>
      <c r="AG1467" s="22">
        <f>'Activity data'!AZ51*ManureNEF*NtoN2O*kgtoGg</f>
        <v>1.0670454290173785</v>
      </c>
      <c r="AH1467" s="22">
        <f>'Activity data'!BA51*ManureNEF*NtoN2O*kgtoGg</f>
        <v>1.0802104189056734</v>
      </c>
      <c r="AI1467" s="22">
        <f>'Activity data'!BB51*ManureNEF*NtoN2O*kgtoGg</f>
        <v>1.0938928820793723</v>
      </c>
      <c r="AJ1467" s="22">
        <f>'Activity data'!BC51*ManureNEF*NtoN2O*kgtoGg</f>
        <v>1.1088977874612125</v>
      </c>
      <c r="AK1467" s="22">
        <f>'Activity data'!BD51*ManureNEF*NtoN2O*kgtoGg</f>
        <v>1.1229645707441436</v>
      </c>
      <c r="AL1467" s="22">
        <f>'Activity data'!BE51*ManureNEF*NtoN2O*kgtoGg</f>
        <v>1.1372197787955385</v>
      </c>
      <c r="AM1467" s="22">
        <f>'Activity data'!BF51*ManureNEF*NtoN2O*kgtoGg</f>
        <v>1.1517023612663144</v>
      </c>
      <c r="AN1467" s="22">
        <f>'Activity data'!BG51*ManureNEF*NtoN2O*kgtoGg</f>
        <v>1.1666488252414009</v>
      </c>
      <c r="AO1467" s="22">
        <f>'Activity data'!BH51*ManureNEF*NtoN2O*kgtoGg</f>
        <v>1.1809262143823829</v>
      </c>
      <c r="AP1467" s="22">
        <f>'Activity data'!BI51*ManureNEF*NtoN2O*kgtoGg</f>
        <v>1.1957012162240381</v>
      </c>
      <c r="AQ1467" s="22">
        <f>'Activity data'!BJ51*ManureNEF*NtoN2O*kgtoGg</f>
        <v>1.2110348753075793</v>
      </c>
      <c r="AR1467" s="22">
        <f>'Activity data'!BK51*ManureNEF*NtoN2O*kgtoGg</f>
        <v>1.2269911716475213</v>
      </c>
      <c r="AS1467" s="22">
        <f>'Activity data'!BL51*ManureNEF*NtoN2O*kgtoGg</f>
        <v>1.2426430211485251</v>
      </c>
      <c r="AT1467" s="22">
        <f>'Activity data'!BM51*ManureNEF*NtoN2O*kgtoGg</f>
        <v>1.244602162840631</v>
      </c>
      <c r="AU1467" s="22">
        <f>'Activity data'!BN51*ManureNEF*NtoN2O*kgtoGg</f>
        <v>1.2444979984558897</v>
      </c>
      <c r="AV1467" s="22">
        <f>'Activity data'!BO51*ManureNEF*NtoN2O*kgtoGg</f>
        <v>1.2450640046453363</v>
      </c>
      <c r="AW1467" s="22">
        <f>'Activity data'!BP51*ManureNEF*NtoN2O*kgtoGg</f>
        <v>1.2450350444321179</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5.022388946097886E-2</v>
      </c>
      <c r="T1468" s="22">
        <f>'Activity data'!AM52*ManureNEF*NtoN2O*kgtoGg</f>
        <v>5.0758168506914968E-2</v>
      </c>
      <c r="U1468" s="22">
        <f>'Activity data'!AN52*ManureNEF*NtoN2O*kgtoGg</f>
        <v>5.1103114078411428E-2</v>
      </c>
      <c r="V1468" s="22">
        <f>'Activity data'!AO52*ManureNEF*NtoN2O*kgtoGg</f>
        <v>5.1405240303095054E-2</v>
      </c>
      <c r="W1468" s="22">
        <f>'Activity data'!AP52*ManureNEF*NtoN2O*kgtoGg</f>
        <v>5.1757325153864435E-2</v>
      </c>
      <c r="X1468" s="22">
        <f>'Activity data'!AQ52*ManureNEF*NtoN2O*kgtoGg</f>
        <v>5.2171110599445417E-2</v>
      </c>
      <c r="Y1468" s="22">
        <f>'Activity data'!AR52*ManureNEF*NtoN2O*kgtoGg</f>
        <v>5.2584416172158512E-2</v>
      </c>
      <c r="Z1468" s="22">
        <f>'Activity data'!AS52*ManureNEF*NtoN2O*kgtoGg</f>
        <v>5.3042832351974815E-2</v>
      </c>
      <c r="AA1468" s="22">
        <f>'Activity data'!AT52*ManureNEF*NtoN2O*kgtoGg</f>
        <v>5.3500110940701687E-2</v>
      </c>
      <c r="AB1468" s="22">
        <f>'Activity data'!AU52*ManureNEF*NtoN2O*kgtoGg</f>
        <v>5.3999868309332275E-2</v>
      </c>
      <c r="AC1468" s="22">
        <f>'Activity data'!AV52*ManureNEF*NtoN2O*kgtoGg</f>
        <v>5.4502328976261692E-2</v>
      </c>
      <c r="AD1468" s="22">
        <f>'Activity data'!AW52*ManureNEF*NtoN2O*kgtoGg</f>
        <v>5.5077742491160264E-2</v>
      </c>
      <c r="AE1468" s="22">
        <f>'Activity data'!AX52*ManureNEF*NtoN2O*kgtoGg</f>
        <v>5.5691071539700619E-2</v>
      </c>
      <c r="AF1468" s="22">
        <f>'Activity data'!AY52*ManureNEF*NtoN2O*kgtoGg</f>
        <v>5.633907301587196E-2</v>
      </c>
      <c r="AG1468" s="22">
        <f>'Activity data'!AZ52*ManureNEF*NtoN2O*kgtoGg</f>
        <v>5.7080914039019208E-2</v>
      </c>
      <c r="AH1468" s="22">
        <f>'Activity data'!BA52*ManureNEF*NtoN2O*kgtoGg</f>
        <v>5.7785166768755676E-2</v>
      </c>
      <c r="AI1468" s="22">
        <f>'Activity data'!BB52*ManureNEF*NtoN2O*kgtoGg</f>
        <v>5.8517101401547436E-2</v>
      </c>
      <c r="AJ1468" s="22">
        <f>'Activity data'!BC52*ManureNEF*NtoN2O*kgtoGg</f>
        <v>5.9319779236035861E-2</v>
      </c>
      <c r="AK1468" s="22">
        <f>'Activity data'!BD52*ManureNEF*NtoN2O*kgtoGg</f>
        <v>6.0072272827726626E-2</v>
      </c>
      <c r="AL1468" s="22">
        <f>'Activity data'!BE52*ManureNEF*NtoN2O*kgtoGg</f>
        <v>6.0834846082118733E-2</v>
      </c>
      <c r="AM1468" s="22">
        <f>'Activity data'!BF52*ManureNEF*NtoN2O*kgtoGg</f>
        <v>6.1609582585923126E-2</v>
      </c>
      <c r="AN1468" s="22">
        <f>'Activity data'!BG52*ManureNEF*NtoN2O*kgtoGg</f>
        <v>6.2409134134665374E-2</v>
      </c>
      <c r="AO1468" s="22">
        <f>'Activity data'!BH52*ManureNEF*NtoN2O*kgtoGg</f>
        <v>6.3172893952284884E-2</v>
      </c>
      <c r="AP1468" s="22">
        <f>'Activity data'!BI52*ManureNEF*NtoN2O*kgtoGg</f>
        <v>6.3963273243658164E-2</v>
      </c>
      <c r="AQ1468" s="22">
        <f>'Activity data'!BJ52*ManureNEF*NtoN2O*kgtoGg</f>
        <v>6.4783537547547509E-2</v>
      </c>
      <c r="AR1468" s="22">
        <f>'Activity data'!BK52*ManureNEF*NtoN2O*kgtoGg</f>
        <v>6.5637109433985444E-2</v>
      </c>
      <c r="AS1468" s="22">
        <f>'Activity data'!BL52*ManureNEF*NtoN2O*kgtoGg</f>
        <v>6.6474395131128822E-2</v>
      </c>
      <c r="AT1468" s="22">
        <f>'Activity data'!BM52*ManureNEF*NtoN2O*kgtoGg</f>
        <v>6.6579198165260492E-2</v>
      </c>
      <c r="AU1468" s="22">
        <f>'Activity data'!BN52*ManureNEF*NtoN2O*kgtoGg</f>
        <v>6.6573625957995791E-2</v>
      </c>
      <c r="AV1468" s="22">
        <f>'Activity data'!BO52*ManureNEF*NtoN2O*kgtoGg</f>
        <v>6.6603904097770117E-2</v>
      </c>
      <c r="AW1468" s="22">
        <f>'Activity data'!BP52*ManureNEF*NtoN2O*kgtoGg</f>
        <v>6.6602354889651771E-2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0.3211051307968153</v>
      </c>
      <c r="T1469" s="22">
        <f>'Activity data'!AM53*ManureNEF*NtoN2O*kgtoGg</f>
        <v>0.32629980914658957</v>
      </c>
      <c r="U1469" s="22">
        <f>'Activity data'!AN53*ManureNEF*NtoN2O*kgtoGg</f>
        <v>0.32742452889570689</v>
      </c>
      <c r="V1469" s="22">
        <f>'Activity data'!AO53*ManureNEF*NtoN2O*kgtoGg</f>
        <v>0.32749603015431444</v>
      </c>
      <c r="W1469" s="22">
        <f>'Activity data'!AP53*ManureNEF*NtoN2O*kgtoGg</f>
        <v>0.32833171238494757</v>
      </c>
      <c r="X1469" s="22">
        <f>'Activity data'!AQ53*ManureNEF*NtoN2O*kgtoGg</f>
        <v>0.33012210463931546</v>
      </c>
      <c r="Y1469" s="22">
        <f>'Activity data'!AR53*ManureNEF*NtoN2O*kgtoGg</f>
        <v>0.33232065310296099</v>
      </c>
      <c r="Z1469" s="22">
        <f>'Activity data'!AS53*ManureNEF*NtoN2O*kgtoGg</f>
        <v>0.33511653092135701</v>
      </c>
      <c r="AA1469" s="22">
        <f>'Activity data'!AT53*ManureNEF*NtoN2O*kgtoGg</f>
        <v>0.3376550052300456</v>
      </c>
      <c r="AB1469" s="22">
        <f>'Activity data'!AU53*ManureNEF*NtoN2O*kgtoGg</f>
        <v>0.34071898728992239</v>
      </c>
      <c r="AC1469" s="22">
        <f>'Activity data'!AV53*ManureNEF*NtoN2O*kgtoGg</f>
        <v>0.34359242997089789</v>
      </c>
      <c r="AD1469" s="22">
        <f>'Activity data'!AW53*ManureNEF*NtoN2O*kgtoGg</f>
        <v>0.3450468089428213</v>
      </c>
      <c r="AE1469" s="22">
        <f>'Activity data'!AX53*ManureNEF*NtoN2O*kgtoGg</f>
        <v>0.34674678745950149</v>
      </c>
      <c r="AF1469" s="22">
        <f>'Activity data'!AY53*ManureNEF*NtoN2O*kgtoGg</f>
        <v>0.34860871277668409</v>
      </c>
      <c r="AG1469" s="22">
        <f>'Activity data'!AZ53*ManureNEF*NtoN2O*kgtoGg</f>
        <v>0.35154501529113319</v>
      </c>
      <c r="AH1469" s="22">
        <f>'Activity data'!BA53*ManureNEF*NtoN2O*kgtoGg</f>
        <v>0.35342544830080913</v>
      </c>
      <c r="AI1469" s="22">
        <f>'Activity data'!BB53*ManureNEF*NtoN2O*kgtoGg</f>
        <v>0.35569337430763925</v>
      </c>
      <c r="AJ1469" s="22">
        <f>'Activity data'!BC53*ManureNEF*NtoN2O*kgtoGg</f>
        <v>0.35854905837825068</v>
      </c>
      <c r="AK1469" s="22">
        <f>'Activity data'!BD53*ManureNEF*NtoN2O*kgtoGg</f>
        <v>0.36018592393981635</v>
      </c>
      <c r="AL1469" s="22">
        <f>'Activity data'!BE53*ManureNEF*NtoN2O*kgtoGg</f>
        <v>0.36151643092820246</v>
      </c>
      <c r="AM1469" s="22">
        <f>'Activity data'!BF53*ManureNEF*NtoN2O*kgtoGg</f>
        <v>0.36256946478976249</v>
      </c>
      <c r="AN1469" s="22">
        <f>'Activity data'!BG53*ManureNEF*NtoN2O*kgtoGg</f>
        <v>0.36569795335814526</v>
      </c>
      <c r="AO1469" s="22">
        <f>'Activity data'!BH53*ManureNEF*NtoN2O*kgtoGg</f>
        <v>0.36797828035026048</v>
      </c>
      <c r="AP1469" s="22">
        <f>'Activity data'!BI53*ManureNEF*NtoN2O*kgtoGg</f>
        <v>0.37025150474806157</v>
      </c>
      <c r="AQ1469" s="22">
        <f>'Activity data'!BJ53*ManureNEF*NtoN2O*kgtoGg</f>
        <v>0.37254510388238549</v>
      </c>
      <c r="AR1469" s="22">
        <f>'Activity data'!BK53*ManureNEF*NtoN2O*kgtoGg</f>
        <v>0.37488517609095873</v>
      </c>
      <c r="AS1469" s="22">
        <f>'Activity data'!BL53*ManureNEF*NtoN2O*kgtoGg</f>
        <v>0.37695584620034367</v>
      </c>
      <c r="AT1469" s="22">
        <f>'Activity data'!BM53*ManureNEF*NtoN2O*kgtoGg</f>
        <v>0.37000533335578462</v>
      </c>
      <c r="AU1469" s="22">
        <f>'Activity data'!BN53*ManureNEF*NtoN2O*kgtoGg</f>
        <v>0.36179439525146212</v>
      </c>
      <c r="AV1469" s="22">
        <f>'Activity data'!BO53*ManureNEF*NtoN2O*kgtoGg</f>
        <v>0.35406056810812181</v>
      </c>
      <c r="AW1469" s="22">
        <f>'Activity data'!BP53*ManureNEF*NtoN2O*kgtoGg</f>
        <v>0.3460290882482005</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2.1355901515471039</v>
      </c>
      <c r="T1470" s="22">
        <f>'Activity data'!AM54*ManureNEF*NtoN2O*kgtoGg</f>
        <v>2.1701386618642835</v>
      </c>
      <c r="U1470" s="22">
        <f>'Activity data'!AN54*ManureNEF*NtoN2O*kgtoGg</f>
        <v>2.177618892446413</v>
      </c>
      <c r="V1470" s="22">
        <f>'Activity data'!AO54*ManureNEF*NtoN2O*kgtoGg</f>
        <v>2.1780944294872784</v>
      </c>
      <c r="W1470" s="22">
        <f>'Activity data'!AP54*ManureNEF*NtoN2O*kgtoGg</f>
        <v>2.1836523436107127</v>
      </c>
      <c r="X1470" s="22">
        <f>'Activity data'!AQ54*ManureNEF*NtoN2O*kgtoGg</f>
        <v>2.1955597960277635</v>
      </c>
      <c r="Y1470" s="22">
        <f>'Activity data'!AR54*ManureNEF*NtoN2O*kgtoGg</f>
        <v>2.210181793611576</v>
      </c>
      <c r="Z1470" s="22">
        <f>'Activity data'!AS54*ManureNEF*NtoN2O*kgtoGg</f>
        <v>2.2287764797789351</v>
      </c>
      <c r="AA1470" s="22">
        <f>'Activity data'!AT54*ManureNEF*NtoN2O*kgtoGg</f>
        <v>2.2456592393914581</v>
      </c>
      <c r="AB1470" s="22">
        <f>'Activity data'!AU54*ManureNEF*NtoN2O*kgtoGg</f>
        <v>2.2660370200122562</v>
      </c>
      <c r="AC1470" s="22">
        <f>'Activity data'!AV54*ManureNEF*NtoN2O*kgtoGg</f>
        <v>2.2851475707384279</v>
      </c>
      <c r="AD1470" s="22">
        <f>'Activity data'!AW54*ManureNEF*NtoN2O*kgtoGg</f>
        <v>2.2948202826049413</v>
      </c>
      <c r="AE1470" s="22">
        <f>'Activity data'!AX54*ManureNEF*NtoN2O*kgtoGg</f>
        <v>2.3061264157989352</v>
      </c>
      <c r="AF1470" s="22">
        <f>'Activity data'!AY54*ManureNEF*NtoN2O*kgtoGg</f>
        <v>2.3185096167787025</v>
      </c>
      <c r="AG1470" s="22">
        <f>'Activity data'!AZ54*ManureNEF*NtoN2O*kgtoGg</f>
        <v>2.3380382325820674</v>
      </c>
      <c r="AH1470" s="22">
        <f>'Activity data'!BA54*ManureNEF*NtoN2O*kgtoGg</f>
        <v>2.3505445236093796</v>
      </c>
      <c r="AI1470" s="22">
        <f>'Activity data'!BB54*ManureNEF*NtoN2O*kgtoGg</f>
        <v>2.3656279339323647</v>
      </c>
      <c r="AJ1470" s="22">
        <f>'Activity data'!BC54*ManureNEF*NtoN2O*kgtoGg</f>
        <v>2.3846203765694365</v>
      </c>
      <c r="AK1470" s="22">
        <f>'Activity data'!BD54*ManureNEF*NtoN2O*kgtoGg</f>
        <v>2.3955067612373226</v>
      </c>
      <c r="AL1470" s="22">
        <f>'Activity data'!BE54*ManureNEF*NtoN2O*kgtoGg</f>
        <v>2.404355631431053</v>
      </c>
      <c r="AM1470" s="22">
        <f>'Activity data'!BF54*ManureNEF*NtoN2O*kgtoGg</f>
        <v>2.4113590970512155</v>
      </c>
      <c r="AN1470" s="22">
        <f>'Activity data'!BG54*ManureNEF*NtoN2O*kgtoGg</f>
        <v>2.4321658943742195</v>
      </c>
      <c r="AO1470" s="22">
        <f>'Activity data'!BH54*ManureNEF*NtoN2O*kgtoGg</f>
        <v>2.4473317805579247</v>
      </c>
      <c r="AP1470" s="22">
        <f>'Activity data'!BI54*ManureNEF*NtoN2O*kgtoGg</f>
        <v>2.4624504291580069</v>
      </c>
      <c r="AQ1470" s="22">
        <f>'Activity data'!BJ54*ManureNEF*NtoN2O*kgtoGg</f>
        <v>2.4777045850498927</v>
      </c>
      <c r="AR1470" s="22">
        <f>'Activity data'!BK54*ManureNEF*NtoN2O*kgtoGg</f>
        <v>2.4932678217697091</v>
      </c>
      <c r="AS1470" s="22">
        <f>'Activity data'!BL54*ManureNEF*NtoN2O*kgtoGg</f>
        <v>2.5070393323081173</v>
      </c>
      <c r="AT1470" s="22">
        <f>'Activity data'!BM54*ManureNEF*NtoN2O*kgtoGg</f>
        <v>2.4608132046152709</v>
      </c>
      <c r="AU1470" s="22">
        <f>'Activity data'!BN54*ManureNEF*NtoN2O*kgtoGg</f>
        <v>2.4062043028296127</v>
      </c>
      <c r="AV1470" s="22">
        <f>'Activity data'!BO54*ManureNEF*NtoN2O*kgtoGg</f>
        <v>2.3547685470691855</v>
      </c>
      <c r="AW1470" s="22">
        <f>'Activity data'!BP54*ManureNEF*NtoN2O*kgtoGg</f>
        <v>2.3013531773158755</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0.38136130541954277</v>
      </c>
      <c r="T1471" s="22">
        <f>'Activity data'!AM55*ManureNEF*NtoN2O*kgtoGg</f>
        <v>0.39686743839372168</v>
      </c>
      <c r="U1471" s="22">
        <f>'Activity data'!AN55*ManureNEF*NtoN2O*kgtoGg</f>
        <v>0.40769820864829881</v>
      </c>
      <c r="V1471" s="22">
        <f>'Activity data'!AO55*ManureNEF*NtoN2O*kgtoGg</f>
        <v>0.41735386666412772</v>
      </c>
      <c r="W1471" s="22">
        <f>'Activity data'!AP55*ManureNEF*NtoN2O*kgtoGg</f>
        <v>0.42811934365181809</v>
      </c>
      <c r="X1471" s="22">
        <f>'Activity data'!AQ55*ManureNEF*NtoN2O*kgtoGg</f>
        <v>0.44032457100839445</v>
      </c>
      <c r="Y1471" s="22">
        <f>'Activity data'!AR55*ManureNEF*NtoN2O*kgtoGg</f>
        <v>0.4533186301639216</v>
      </c>
      <c r="Z1471" s="22">
        <f>'Activity data'!AS55*ManureNEF*NtoN2O*kgtoGg</f>
        <v>0.46741190669069893</v>
      </c>
      <c r="AA1471" s="22">
        <f>'Activity data'!AT55*ManureNEF*NtoN2O*kgtoGg</f>
        <v>0.48145089919731759</v>
      </c>
      <c r="AB1471" s="22">
        <f>'Activity data'!AU55*ManureNEF*NtoN2O*kgtoGg</f>
        <v>0.49656267378417646</v>
      </c>
      <c r="AC1471" s="22">
        <f>'Activity data'!AV55*ManureNEF*NtoN2O*kgtoGg</f>
        <v>0.51174141775167759</v>
      </c>
      <c r="AD1471" s="22">
        <f>'Activity data'!AW55*ManureNEF*NtoN2O*kgtoGg</f>
        <v>0.53095011461855668</v>
      </c>
      <c r="AE1471" s="22">
        <f>'Activity data'!AX55*ManureNEF*NtoN2O*kgtoGg</f>
        <v>0.55129441811355295</v>
      </c>
      <c r="AF1471" s="22">
        <f>'Activity data'!AY55*ManureNEF*NtoN2O*kgtoGg</f>
        <v>0.57271756003309793</v>
      </c>
      <c r="AG1471" s="22">
        <f>'Activity data'!AZ55*ManureNEF*NtoN2O*kgtoGg</f>
        <v>0.59684122474230139</v>
      </c>
      <c r="AH1471" s="22">
        <f>'Activity data'!BA55*ManureNEF*NtoN2O*kgtoGg</f>
        <v>0.62016113785771598</v>
      </c>
      <c r="AI1471" s="22">
        <f>'Activity data'!BB55*ManureNEF*NtoN2O*kgtoGg</f>
        <v>0.64516881522095104</v>
      </c>
      <c r="AJ1471" s="22">
        <f>'Activity data'!BC55*ManureNEF*NtoN2O*kgtoGg</f>
        <v>0.67236920591887095</v>
      </c>
      <c r="AK1471" s="22">
        <f>'Activity data'!BD55*ManureNEF*NtoN2O*kgtoGg</f>
        <v>0.69843698474459193</v>
      </c>
      <c r="AL1471" s="22">
        <f>'Activity data'!BE55*ManureNEF*NtoN2O*kgtoGg</f>
        <v>0.72503403926522347</v>
      </c>
      <c r="AM1471" s="22">
        <f>'Activity data'!BF55*ManureNEF*NtoN2O*kgtoGg</f>
        <v>0.7522274612927079</v>
      </c>
      <c r="AN1471" s="22">
        <f>'Activity data'!BG55*ManureNEF*NtoN2O*kgtoGg</f>
        <v>0.78012558800608989</v>
      </c>
      <c r="AO1471" s="22">
        <f>'Activity data'!BH55*ManureNEF*NtoN2O*kgtoGg</f>
        <v>0.80721534484276947</v>
      </c>
      <c r="AP1471" s="22">
        <f>'Activity data'!BI55*ManureNEF*NtoN2O*kgtoGg</f>
        <v>0.83528726164502387</v>
      </c>
      <c r="AQ1471" s="22">
        <f>'Activity data'!BJ55*ManureNEF*NtoN2O*kgtoGg</f>
        <v>0.86445353294815874</v>
      </c>
      <c r="AR1471" s="22">
        <f>'Activity data'!BK55*ManureNEF*NtoN2O*kgtoGg</f>
        <v>0.89483347499380606</v>
      </c>
      <c r="AS1471" s="22">
        <f>'Activity data'!BL55*ManureNEF*NtoN2O*kgtoGg</f>
        <v>0.92571751036864225</v>
      </c>
      <c r="AT1471" s="22">
        <f>'Activity data'!BM55*ManureNEF*NtoN2O*kgtoGg</f>
        <v>0.93499322137570196</v>
      </c>
      <c r="AU1471" s="22">
        <f>'Activity data'!BN55*ManureNEF*NtoN2O*kgtoGg</f>
        <v>0.94091175837580598</v>
      </c>
      <c r="AV1471" s="22">
        <f>'Activity data'!BO55*ManureNEF*NtoN2O*kgtoGg</f>
        <v>0.94783137802621698</v>
      </c>
      <c r="AW1471" s="22">
        <f>'Activity data'!BP55*ManureNEF*NtoN2O*kgtoGg</f>
        <v>0.95371448005151704</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5.9540447084892777E-2</v>
      </c>
      <c r="T1472" s="22">
        <f>'Activity data'!AM56*ManureNEF*NtoN2O*kgtoGg</f>
        <v>5.9630230365681533E-2</v>
      </c>
      <c r="U1472" s="22">
        <f>'Activity data'!AN56*ManureNEF*NtoN2O*kgtoGg</f>
        <v>5.9730408767765364E-2</v>
      </c>
      <c r="V1472" s="22">
        <f>'Activity data'!AO56*ManureNEF*NtoN2O*kgtoGg</f>
        <v>5.9843298292038202E-2</v>
      </c>
      <c r="W1472" s="22">
        <f>'Activity data'!AP56*ManureNEF*NtoN2O*kgtoGg</f>
        <v>5.997014779285622E-2</v>
      </c>
      <c r="X1472" s="22">
        <f>'Activity data'!AQ56*ManureNEF*NtoN2O*kgtoGg</f>
        <v>6.0110531129603649E-2</v>
      </c>
      <c r="Y1472" s="22">
        <f>'Activity data'!AR56*ManureNEF*NtoN2O*kgtoGg</f>
        <v>6.019703256221802E-2</v>
      </c>
      <c r="Z1472" s="22">
        <f>'Activity data'!AS56*ManureNEF*NtoN2O*kgtoGg</f>
        <v>6.0294840563124154E-2</v>
      </c>
      <c r="AA1472" s="22">
        <f>'Activity data'!AT56*ManureNEF*NtoN2O*kgtoGg</f>
        <v>6.0402436351888272E-2</v>
      </c>
      <c r="AB1472" s="22">
        <f>'Activity data'!AU56*ManureNEF*NtoN2O*kgtoGg</f>
        <v>6.052030790668686E-2</v>
      </c>
      <c r="AC1472" s="22">
        <f>'Activity data'!AV56*ManureNEF*NtoN2O*kgtoGg</f>
        <v>6.0647175721641591E-2</v>
      </c>
      <c r="AD1472" s="22">
        <f>'Activity data'!AW56*ManureNEF*NtoN2O*kgtoGg</f>
        <v>6.073139270291688E-2</v>
      </c>
      <c r="AE1472" s="22">
        <f>'Activity data'!AX56*ManureNEF*NtoN2O*kgtoGg</f>
        <v>6.0824161588876428E-2</v>
      </c>
      <c r="AF1472" s="22">
        <f>'Activity data'!AY56*ManureNEF*NtoN2O*kgtoGg</f>
        <v>6.0925083904105781E-2</v>
      </c>
      <c r="AG1472" s="22">
        <f>'Activity data'!AZ56*ManureNEF*NtoN2O*kgtoGg</f>
        <v>6.1035145437939795E-2</v>
      </c>
      <c r="AH1472" s="22">
        <f>'Activity data'!BA56*ManureNEF*NtoN2O*kgtoGg</f>
        <v>6.1151218645949836E-2</v>
      </c>
      <c r="AI1472" s="22">
        <f>'Activity data'!BB56*ManureNEF*NtoN2O*kgtoGg</f>
        <v>6.1224612372745936E-2</v>
      </c>
      <c r="AJ1472" s="22">
        <f>'Activity data'!BC56*ManureNEF*NtoN2O*kgtoGg</f>
        <v>6.130549937799374E-2</v>
      </c>
      <c r="AK1472" s="22">
        <f>'Activity data'!BD56*ManureNEF*NtoN2O*kgtoGg</f>
        <v>6.1391029636631712E-2</v>
      </c>
      <c r="AL1472" s="22">
        <f>'Activity data'!BE56*ManureNEF*NtoN2O*kgtoGg</f>
        <v>6.1482303459782041E-2</v>
      </c>
      <c r="AM1472" s="22">
        <f>'Activity data'!BF56*ManureNEF*NtoN2O*kgtoGg</f>
        <v>6.1579173941604996E-2</v>
      </c>
      <c r="AN1472" s="22">
        <f>'Activity data'!BG56*ManureNEF*NtoN2O*kgtoGg</f>
        <v>6.1635308394539241E-2</v>
      </c>
      <c r="AO1472" s="22">
        <f>'Activity data'!BH56*ManureNEF*NtoN2O*kgtoGg</f>
        <v>6.169536467209745E-2</v>
      </c>
      <c r="AP1472" s="22">
        <f>'Activity data'!BI56*ManureNEF*NtoN2O*kgtoGg</f>
        <v>6.1760532669084642E-2</v>
      </c>
      <c r="AQ1472" s="22">
        <f>'Activity data'!BJ56*ManureNEF*NtoN2O*kgtoGg</f>
        <v>6.183073050182504E-2</v>
      </c>
      <c r="AR1472" s="22">
        <f>'Activity data'!BK56*ManureNEF*NtoN2O*kgtoGg</f>
        <v>6.1905889896205053E-2</v>
      </c>
      <c r="AS1472" s="22">
        <f>'Activity data'!BL56*ManureNEF*NtoN2O*kgtoGg</f>
        <v>6.1937913834518382E-2</v>
      </c>
      <c r="AT1472" s="22">
        <f>'Activity data'!BM56*ManureNEF*NtoN2O*kgtoGg</f>
        <v>6.1957830754164368E-2</v>
      </c>
      <c r="AU1472" s="22">
        <f>'Activity data'!BN56*ManureNEF*NtoN2O*kgtoGg</f>
        <v>6.1978999509095439E-2</v>
      </c>
      <c r="AV1472" s="22">
        <f>'Activity data'!BO56*ManureNEF*NtoN2O*kgtoGg</f>
        <v>6.2004471051411582E-2</v>
      </c>
      <c r="AW1472" s="22">
        <f>'Activity data'!BP56*ManureNEF*NtoN2O*kgtoGg</f>
        <v>6.2032669331591198E-2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4.8457830523984648E-2</v>
      </c>
      <c r="T1473" s="22">
        <f>'Activity data'!AM57*ManureNEF*NtoN2O*kgtoGg</f>
        <v>4.853090191019957E-2</v>
      </c>
      <c r="U1473" s="22">
        <f>'Activity data'!AN57*ManureNEF*NtoN2O*kgtoGg</f>
        <v>4.8612433512127601E-2</v>
      </c>
      <c r="V1473" s="22">
        <f>'Activity data'!AO57*ManureNEF*NtoN2O*kgtoGg</f>
        <v>4.8704310239679652E-2</v>
      </c>
      <c r="W1473" s="22">
        <f>'Activity data'!AP57*ManureNEF*NtoN2O*kgtoGg</f>
        <v>4.8807548490543425E-2</v>
      </c>
      <c r="X1473" s="22">
        <f>'Activity data'!AQ57*ManureNEF*NtoN2O*kgtoGg</f>
        <v>4.8921801444183483E-2</v>
      </c>
      <c r="Y1473" s="22">
        <f>'Activity data'!AR57*ManureNEF*NtoN2O*kgtoGg</f>
        <v>4.8992201852089926E-2</v>
      </c>
      <c r="Z1473" s="22">
        <f>'Activity data'!AS57*ManureNEF*NtoN2O*kgtoGg</f>
        <v>4.907180426967072E-2</v>
      </c>
      <c r="AA1473" s="22">
        <f>'Activity data'!AT57*ManureNEF*NtoN2O*kgtoGg</f>
        <v>4.9159372616102391E-2</v>
      </c>
      <c r="AB1473" s="22">
        <f>'Activity data'!AU57*ManureNEF*NtoN2O*kgtoGg</f>
        <v>4.9255304039289127E-2</v>
      </c>
      <c r="AC1473" s="22">
        <f>'Activity data'!AV57*ManureNEF*NtoN2O*kgtoGg</f>
        <v>4.9358557195370738E-2</v>
      </c>
      <c r="AD1473" s="22">
        <f>'Activity data'!AW57*ManureNEF*NtoN2O*kgtoGg</f>
        <v>4.9427098370415333E-2</v>
      </c>
      <c r="AE1473" s="22">
        <f>'Activity data'!AX57*ManureNEF*NtoN2O*kgtoGg</f>
        <v>4.950259963340245E-2</v>
      </c>
      <c r="AF1473" s="22">
        <f>'Activity data'!AY57*ManureNEF*NtoN2O*kgtoGg</f>
        <v>4.9584736679509925E-2</v>
      </c>
      <c r="AG1473" s="22">
        <f>'Activity data'!AZ57*ManureNEF*NtoN2O*kgtoGg</f>
        <v>4.9674311807256864E-2</v>
      </c>
      <c r="AH1473" s="22">
        <f>'Activity data'!BA57*ManureNEF*NtoN2O*kgtoGg</f>
        <v>4.9768779620609112E-2</v>
      </c>
      <c r="AI1473" s="22">
        <f>'Activity data'!BB57*ManureNEF*NtoN2O*kgtoGg</f>
        <v>4.9828512137725399E-2</v>
      </c>
      <c r="AJ1473" s="22">
        <f>'Activity data'!BC57*ManureNEF*NtoN2O*kgtoGg</f>
        <v>4.9894343164931201E-2</v>
      </c>
      <c r="AK1473" s="22">
        <f>'Activity data'!BD57*ManureNEF*NtoN2O*kgtoGg</f>
        <v>4.9963953169233688E-2</v>
      </c>
      <c r="AL1473" s="22">
        <f>'Activity data'!BE57*ManureNEF*NtoN2O*kgtoGg</f>
        <v>5.0038237654319737E-2</v>
      </c>
      <c r="AM1473" s="22">
        <f>'Activity data'!BF57*ManureNEF*NtoN2O*kgtoGg</f>
        <v>5.0117077058804894E-2</v>
      </c>
      <c r="AN1473" s="22">
        <f>'Activity data'!BG57*ManureNEF*NtoN2O*kgtoGg</f>
        <v>5.0162762873071046E-2</v>
      </c>
      <c r="AO1473" s="22">
        <f>'Activity data'!BH57*ManureNEF*NtoN2O*kgtoGg</f>
        <v>5.0211640519482875E-2</v>
      </c>
      <c r="AP1473" s="22">
        <f>'Activity data'!BI57*ManureNEF*NtoN2O*kgtoGg</f>
        <v>5.0264678410667847E-2</v>
      </c>
      <c r="AQ1473" s="22">
        <f>'Activity data'!BJ57*ManureNEF*NtoN2O*kgtoGg</f>
        <v>5.0321809904444424E-2</v>
      </c>
      <c r="AR1473" s="22">
        <f>'Activity data'!BK57*ManureNEF*NtoN2O*kgtoGg</f>
        <v>5.0382979434964732E-2</v>
      </c>
      <c r="AS1473" s="22">
        <f>'Activity data'!BL57*ManureNEF*NtoN2O*kgtoGg</f>
        <v>5.040904256770011E-2</v>
      </c>
      <c r="AT1473" s="22">
        <f>'Activity data'!BM57*ManureNEF*NtoN2O*kgtoGg</f>
        <v>5.0425252232961591E-2</v>
      </c>
      <c r="AU1473" s="22">
        <f>'Activity data'!BN57*ManureNEF*NtoN2O*kgtoGg</f>
        <v>5.0442480721981674E-2</v>
      </c>
      <c r="AV1473" s="22">
        <f>'Activity data'!BO57*ManureNEF*NtoN2O*kgtoGg</f>
        <v>5.0463211095050267E-2</v>
      </c>
      <c r="AW1473" s="22">
        <f>'Activity data'!BP57*ManureNEF*NtoN2O*kgtoGg</f>
        <v>5.0486160662091037E-2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7.5100229270345445E-3</v>
      </c>
      <c r="T1474" s="22">
        <f>'Activity data'!AM58*ManureNEF*NtoN2O*kgtoGg</f>
        <v>7.5316717321164718E-3</v>
      </c>
      <c r="U1474" s="22">
        <f>'Activity data'!AN58*ManureNEF*NtoN2O*kgtoGg</f>
        <v>7.5546848153573813E-3</v>
      </c>
      <c r="V1474" s="22">
        <f>'Activity data'!AO58*ManureNEF*NtoN2O*kgtoGg</f>
        <v>7.5795408239615622E-3</v>
      </c>
      <c r="W1474" s="22">
        <f>'Activity data'!AP58*ManureNEF*NtoN2O*kgtoGg</f>
        <v>7.6065061253787489E-3</v>
      </c>
      <c r="X1474" s="22">
        <f>'Activity data'!AQ58*ManureNEF*NtoN2O*kgtoGg</f>
        <v>7.6355232877915701E-3</v>
      </c>
      <c r="Y1474" s="22">
        <f>'Activity data'!AR58*ManureNEF*NtoN2O*kgtoGg</f>
        <v>7.653881543176368E-3</v>
      </c>
      <c r="Z1474" s="22">
        <f>'Activity data'!AS58*ManureNEF*NtoN2O*kgtoGg</f>
        <v>7.6739659947244309E-3</v>
      </c>
      <c r="AA1474" s="22">
        <f>'Activity data'!AT58*ManureNEF*NtoN2O*kgtoGg</f>
        <v>7.6955059720922193E-3</v>
      </c>
      <c r="AB1474" s="22">
        <f>'Activity data'!AU58*ManureNEF*NtoN2O*kgtoGg</f>
        <v>7.7186074031345758E-3</v>
      </c>
      <c r="AC1474" s="22">
        <f>'Activity data'!AV58*ManureNEF*NtoN2O*kgtoGg</f>
        <v>7.7430424878109768E-3</v>
      </c>
      <c r="AD1474" s="22">
        <f>'Activity data'!AW58*ManureNEF*NtoN2O*kgtoGg</f>
        <v>7.7591743138880238E-3</v>
      </c>
      <c r="AE1474" s="22">
        <f>'Activity data'!AX58*ManureNEF*NtoN2O*kgtoGg</f>
        <v>7.7766174863464843E-3</v>
      </c>
      <c r="AF1474" s="22">
        <f>'Activity data'!AY58*ManureNEF*NtoN2O*kgtoGg</f>
        <v>7.7953056430677134E-3</v>
      </c>
      <c r="AG1474" s="22">
        <f>'Activity data'!AZ58*ManureNEF*NtoN2O*kgtoGg</f>
        <v>7.8154288844173875E-3</v>
      </c>
      <c r="AH1474" s="22">
        <f>'Activity data'!BA58*ManureNEF*NtoN2O*kgtoGg</f>
        <v>7.8364125046315979E-3</v>
      </c>
      <c r="AI1474" s="22">
        <f>'Activity data'!BB58*ManureNEF*NtoN2O*kgtoGg</f>
        <v>7.8492568194219129E-3</v>
      </c>
      <c r="AJ1474" s="22">
        <f>'Activity data'!BC58*ManureNEF*NtoN2O*kgtoGg</f>
        <v>7.8632826348492592E-3</v>
      </c>
      <c r="AK1474" s="22">
        <f>'Activity data'!BD58*ManureNEF*NtoN2O*kgtoGg</f>
        <v>7.8779680118051809E-3</v>
      </c>
      <c r="AL1474" s="22">
        <f>'Activity data'!BE58*ManureNEF*NtoN2O*kgtoGg</f>
        <v>7.8935209316885972E-3</v>
      </c>
      <c r="AM1474" s="22">
        <f>'Activity data'!BF58*ManureNEF*NtoN2O*kgtoGg</f>
        <v>7.9099182654546775E-3</v>
      </c>
      <c r="AN1474" s="22">
        <f>'Activity data'!BG58*ManureNEF*NtoN2O*kgtoGg</f>
        <v>7.9186703081517412E-3</v>
      </c>
      <c r="AO1474" s="22">
        <f>'Activity data'!BH58*ManureNEF*NtoN2O*kgtoGg</f>
        <v>7.9279963078171065E-3</v>
      </c>
      <c r="AP1474" s="22">
        <f>'Activity data'!BI58*ManureNEF*NtoN2O*kgtoGg</f>
        <v>7.9381170913952505E-3</v>
      </c>
      <c r="AQ1474" s="22">
        <f>'Activity data'!BJ58*ManureNEF*NtoN2O*kgtoGg</f>
        <v>7.9490196833540555E-3</v>
      </c>
      <c r="AR1474" s="22">
        <f>'Activity data'!BK58*ManureNEF*NtoN2O*kgtoGg</f>
        <v>7.9606933562777829E-3</v>
      </c>
      <c r="AS1474" s="22">
        <f>'Activity data'!BL58*ManureNEF*NtoN2O*kgtoGg</f>
        <v>7.964397549016471E-3</v>
      </c>
      <c r="AT1474" s="22">
        <f>'Activity data'!BM58*ManureNEF*NtoN2O*kgtoGg</f>
        <v>7.9658067695104438E-3</v>
      </c>
      <c r="AU1474" s="22">
        <f>'Activity data'!BN58*ManureNEF*NtoN2O*kgtoGg</f>
        <v>7.9673565963704236E-3</v>
      </c>
      <c r="AV1474" s="22">
        <f>'Activity data'!BO58*ManureNEF*NtoN2O*kgtoGg</f>
        <v>7.9696020827684667E-3</v>
      </c>
      <c r="AW1474" s="22">
        <f>'Activity data'!BP58*ManureNEF*NtoN2O*kgtoGg</f>
        <v>7.9722589408630137E-3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9.0616382708893453E-2</v>
      </c>
      <c r="T1475" s="22">
        <f>'Activity data'!AM59*ManureNEF*NtoN2O*kgtoGg</f>
        <v>9.0877598476881649E-2</v>
      </c>
      <c r="U1475" s="22">
        <f>'Activity data'!AN59*ManureNEF*NtoN2O*kgtoGg</f>
        <v>9.1155275706169825E-2</v>
      </c>
      <c r="V1475" s="22">
        <f>'Activity data'!AO59*ManureNEF*NtoN2O*kgtoGg</f>
        <v>9.1455189782355117E-2</v>
      </c>
      <c r="W1475" s="22">
        <f>'Activity data'!AP59*ManureNEF*NtoN2O*kgtoGg</f>
        <v>9.1780554710907389E-2</v>
      </c>
      <c r="X1475" s="22">
        <f>'Activity data'!AQ59*ManureNEF*NtoN2O*kgtoGg</f>
        <v>9.2130677516106943E-2</v>
      </c>
      <c r="Y1475" s="22">
        <f>'Activity data'!AR59*ManureNEF*NtoN2O*kgtoGg</f>
        <v>9.2352189316001462E-2</v>
      </c>
      <c r="Z1475" s="22">
        <f>'Activity data'!AS59*ManureNEF*NtoN2O*kgtoGg</f>
        <v>9.2594529501332429E-2</v>
      </c>
      <c r="AA1475" s="22">
        <f>'Activity data'!AT59*ManureNEF*NtoN2O*kgtoGg</f>
        <v>9.2854432147657803E-2</v>
      </c>
      <c r="AB1475" s="22">
        <f>'Activity data'!AU59*ManureNEF*NtoN2O*kgtoGg</f>
        <v>9.3133175386765854E-2</v>
      </c>
      <c r="AC1475" s="22">
        <f>'Activity data'!AV59*ManureNEF*NtoN2O*kgtoGg</f>
        <v>9.3428010569837058E-2</v>
      </c>
      <c r="AD1475" s="22">
        <f>'Activity data'!AW59*ManureNEF*NtoN2O*kgtoGg</f>
        <v>9.3622658141461465E-2</v>
      </c>
      <c r="AE1475" s="22">
        <f>'Activity data'!AX59*ManureNEF*NtoN2O*kgtoGg</f>
        <v>9.3833128496413801E-2</v>
      </c>
      <c r="AF1475" s="22">
        <f>'Activity data'!AY59*ManureNEF*NtoN2O*kgtoGg</f>
        <v>9.4058620905428741E-2</v>
      </c>
      <c r="AG1475" s="22">
        <f>'Activity data'!AZ59*ManureNEF*NtoN2O*kgtoGg</f>
        <v>9.430142913080998E-2</v>
      </c>
      <c r="AH1475" s="22">
        <f>'Activity data'!BA59*ManureNEF*NtoN2O*kgtoGg</f>
        <v>9.455461873867442E-2</v>
      </c>
      <c r="AI1475" s="22">
        <f>'Activity data'!BB59*ManureNEF*NtoN2O*kgtoGg</f>
        <v>9.4709599003845527E-2</v>
      </c>
      <c r="AJ1475" s="22">
        <f>'Activity data'!BC59*ManureNEF*NtoN2O*kgtoGg</f>
        <v>9.4878835325880345E-2</v>
      </c>
      <c r="AK1475" s="22">
        <f>'Activity data'!BD59*ManureNEF*NtoN2O*kgtoGg</f>
        <v>9.5056029956494814E-2</v>
      </c>
      <c r="AL1475" s="22">
        <f>'Activity data'!BE59*ManureNEF*NtoN2O*kgtoGg</f>
        <v>9.5243692411601744E-2</v>
      </c>
      <c r="AM1475" s="22">
        <f>'Activity data'!BF59*ManureNEF*NtoN2O*kgtoGg</f>
        <v>9.5441543614772348E-2</v>
      </c>
      <c r="AN1475" s="22">
        <f>'Activity data'!BG59*ManureNEF*NtoN2O*kgtoGg</f>
        <v>9.5547146281798376E-2</v>
      </c>
      <c r="AO1475" s="22">
        <f>'Activity data'!BH59*ManureNEF*NtoN2O*kgtoGg</f>
        <v>9.5659674347695206E-2</v>
      </c>
      <c r="AP1475" s="22">
        <f>'Activity data'!BI59*ManureNEF*NtoN2O*kgtoGg</f>
        <v>9.5781792323491169E-2</v>
      </c>
      <c r="AQ1475" s="22">
        <f>'Activity data'!BJ59*ManureNEF*NtoN2O*kgtoGg</f>
        <v>9.5913343645645174E-2</v>
      </c>
      <c r="AR1475" s="22">
        <f>'Activity data'!BK59*ManureNEF*NtoN2O*kgtoGg</f>
        <v>9.6054198876521613E-2</v>
      </c>
      <c r="AS1475" s="22">
        <f>'Activity data'!BL59*ManureNEF*NtoN2O*kgtoGg</f>
        <v>9.609889388612379E-2</v>
      </c>
      <c r="AT1475" s="22">
        <f>'Activity data'!BM59*ManureNEF*NtoN2O*kgtoGg</f>
        <v>9.611589762430725E-2</v>
      </c>
      <c r="AU1475" s="22">
        <f>'Activity data'!BN59*ManureNEF*NtoN2O*kgtoGg</f>
        <v>9.6134597927254498E-2</v>
      </c>
      <c r="AV1475" s="22">
        <f>'Activity data'!BO59*ManureNEF*NtoN2O*kgtoGg</f>
        <v>9.6161692099507992E-2</v>
      </c>
      <c r="AW1475" s="22">
        <f>'Activity data'!BP59*ManureNEF*NtoN2O*kgtoGg</f>
        <v>9.6193749907085666E-2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0.10373937151897396</v>
      </c>
      <c r="T1478" s="22">
        <f>'Activity data'!AM62*ManureNEF*NtoN2O*kgtoGg</f>
        <v>0.10504797783019051</v>
      </c>
      <c r="U1478" s="22">
        <f>'Activity data'!AN62*ManureNEF*NtoN2O*kgtoGg</f>
        <v>0.10502629496089162</v>
      </c>
      <c r="V1478" s="22">
        <f>'Activity data'!AO62*ManureNEF*NtoN2O*kgtoGg</f>
        <v>0.1046742476688496</v>
      </c>
      <c r="W1478" s="22">
        <f>'Activity data'!AP62*ManureNEF*NtoN2O*kgtoGg</f>
        <v>0.10459017911356595</v>
      </c>
      <c r="X1478" s="22">
        <f>'Activity data'!AQ62*ManureNEF*NtoN2O*kgtoGg</f>
        <v>0.10483449752885149</v>
      </c>
      <c r="Y1478" s="22">
        <f>'Activity data'!AR62*ManureNEF*NtoN2O*kgtoGg</f>
        <v>0.10526185437071776</v>
      </c>
      <c r="Z1478" s="22">
        <f>'Activity data'!AS62*ManureNEF*NtoN2O*kgtoGg</f>
        <v>0.10589617703735173</v>
      </c>
      <c r="AA1478" s="22">
        <f>'Activity data'!AT62*ManureNEF*NtoN2O*kgtoGg</f>
        <v>0.10645664644841928</v>
      </c>
      <c r="AB1478" s="22">
        <f>'Activity data'!AU62*ManureNEF*NtoN2O*kgtoGg</f>
        <v>0.10719883757859007</v>
      </c>
      <c r="AC1478" s="22">
        <f>'Activity data'!AV62*ManureNEF*NtoN2O*kgtoGg</f>
        <v>0.10788811194729465</v>
      </c>
      <c r="AD1478" s="22">
        <f>'Activity data'!AW62*ManureNEF*NtoN2O*kgtoGg</f>
        <v>0.1091038244647865</v>
      </c>
      <c r="AE1478" s="22">
        <f>'Activity data'!AX62*ManureNEF*NtoN2O*kgtoGg</f>
        <v>0.11044898988150205</v>
      </c>
      <c r="AF1478" s="22">
        <f>'Activity data'!AY62*ManureNEF*NtoN2O*kgtoGg</f>
        <v>0.11189945655820543</v>
      </c>
      <c r="AG1478" s="22">
        <f>'Activity data'!AZ62*ManureNEF*NtoN2O*kgtoGg</f>
        <v>0.11376577757246964</v>
      </c>
      <c r="AH1478" s="22">
        <f>'Activity data'!BA62*ManureNEF*NtoN2O*kgtoGg</f>
        <v>0.11533641810897417</v>
      </c>
      <c r="AI1478" s="22">
        <f>'Activity data'!BB62*ManureNEF*NtoN2O*kgtoGg</f>
        <v>0.11712268135039311</v>
      </c>
      <c r="AJ1478" s="22">
        <f>'Activity data'!BC62*ManureNEF*NtoN2O*kgtoGg</f>
        <v>0.11917617860235387</v>
      </c>
      <c r="AK1478" s="22">
        <f>'Activity data'!BD62*ManureNEF*NtoN2O*kgtoGg</f>
        <v>0.12087559132388727</v>
      </c>
      <c r="AL1478" s="22">
        <f>'Activity data'!BE62*ManureNEF*NtoN2O*kgtoGg</f>
        <v>0.12253362683439008</v>
      </c>
      <c r="AM1478" s="22">
        <f>'Activity data'!BF62*ManureNEF*NtoN2O*kgtoGg</f>
        <v>0.12416077720283632</v>
      </c>
      <c r="AN1478" s="22">
        <f>'Activity data'!BG62*ManureNEF*NtoN2O*kgtoGg</f>
        <v>0.12595653170767893</v>
      </c>
      <c r="AO1478" s="22">
        <f>'Activity data'!BH62*ManureNEF*NtoN2O*kgtoGg</f>
        <v>0.12748901145113314</v>
      </c>
      <c r="AP1478" s="22">
        <f>'Activity data'!BI62*ManureNEF*NtoN2O*kgtoGg</f>
        <v>0.12905901172767434</v>
      </c>
      <c r="AQ1478" s="22">
        <f>'Activity data'!BJ62*ManureNEF*NtoN2O*kgtoGg</f>
        <v>0.13067807527102665</v>
      </c>
      <c r="AR1478" s="22">
        <f>'Activity data'!BK62*ManureNEF*NtoN2O*kgtoGg</f>
        <v>0.13235759915470238</v>
      </c>
      <c r="AS1478" s="22">
        <f>'Activity data'!BL62*ManureNEF*NtoN2O*kgtoGg</f>
        <v>0.13400231153975686</v>
      </c>
      <c r="AT1478" s="22">
        <f>'Activity data'!BM62*ManureNEF*NtoN2O*kgtoGg</f>
        <v>0.13234442185593281</v>
      </c>
      <c r="AU1478" s="22">
        <f>'Activity data'!BN62*ManureNEF*NtoN2O*kgtoGg</f>
        <v>0.13021756515841126</v>
      </c>
      <c r="AV1478" s="22">
        <f>'Activity data'!BO62*ManureNEF*NtoN2O*kgtoGg</f>
        <v>0.12826513885154414</v>
      </c>
      <c r="AW1478" s="22">
        <f>'Activity data'!BP62*ManureNEF*NtoN2O*kgtoGg</f>
        <v>0.12619646733614942</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2.6319074707598693E-2</v>
      </c>
      <c r="T1479" s="22">
        <f>'Activity data'!AM63*ManureNEF*NtoN2O*kgtoGg</f>
        <v>2.665107312597589E-2</v>
      </c>
      <c r="U1479" s="22">
        <f>'Activity data'!AN63*ManureNEF*NtoN2O*kgtoGg</f>
        <v>2.6645572099233621E-2</v>
      </c>
      <c r="V1479" s="22">
        <f>'Activity data'!AO63*ManureNEF*NtoN2O*kgtoGg</f>
        <v>2.6556256356867022E-2</v>
      </c>
      <c r="W1479" s="22">
        <f>'Activity data'!AP63*ManureNEF*NtoN2O*kgtoGg</f>
        <v>2.6534927843355968E-2</v>
      </c>
      <c r="X1479" s="22">
        <f>'Activity data'!AQ63*ManureNEF*NtoN2O*kgtoGg</f>
        <v>2.6596912358301347E-2</v>
      </c>
      <c r="Y1479" s="22">
        <f>'Activity data'!AR63*ManureNEF*NtoN2O*kgtoGg</f>
        <v>2.6705334421045616E-2</v>
      </c>
      <c r="Z1479" s="22">
        <f>'Activity data'!AS63*ManureNEF*NtoN2O*kgtoGg</f>
        <v>2.6866264503881229E-2</v>
      </c>
      <c r="AA1479" s="22">
        <f>'Activity data'!AT63*ManureNEF*NtoN2O*kgtoGg</f>
        <v>2.7008457733753585E-2</v>
      </c>
      <c r="AB1479" s="22">
        <f>'Activity data'!AU63*ManureNEF*NtoN2O*kgtoGg</f>
        <v>2.7196754457709631E-2</v>
      </c>
      <c r="AC1479" s="22">
        <f>'Activity data'!AV63*ManureNEF*NtoN2O*kgtoGg</f>
        <v>2.7371625997206581E-2</v>
      </c>
      <c r="AD1479" s="22">
        <f>'Activity data'!AW63*ManureNEF*NtoN2O*kgtoGg</f>
        <v>2.7680056905378978E-2</v>
      </c>
      <c r="AE1479" s="22">
        <f>'Activity data'!AX63*ManureNEF*NtoN2O*kgtoGg</f>
        <v>2.8021330508430822E-2</v>
      </c>
      <c r="AF1479" s="22">
        <f>'Activity data'!AY63*ManureNEF*NtoN2O*kgtoGg</f>
        <v>2.8389319443259262E-2</v>
      </c>
      <c r="AG1479" s="22">
        <f>'Activity data'!AZ63*ManureNEF*NtoN2O*kgtoGg</f>
        <v>2.8862812211564656E-2</v>
      </c>
      <c r="AH1479" s="22">
        <f>'Activity data'!BA63*ManureNEF*NtoN2O*kgtoGg</f>
        <v>2.9261289713536844E-2</v>
      </c>
      <c r="AI1479" s="22">
        <f>'Activity data'!BB63*ManureNEF*NtoN2O*kgtoGg</f>
        <v>2.9714471519151932E-2</v>
      </c>
      <c r="AJ1479" s="22">
        <f>'Activity data'!BC63*ManureNEF*NtoN2O*kgtoGg</f>
        <v>3.0235451613737516E-2</v>
      </c>
      <c r="AK1479" s="22">
        <f>'Activity data'!BD63*ManureNEF*NtoN2O*kgtoGg</f>
        <v>3.0666599110798456E-2</v>
      </c>
      <c r="AL1479" s="22">
        <f>'Activity data'!BE63*ManureNEF*NtoN2O*kgtoGg</f>
        <v>3.108724905141232E-2</v>
      </c>
      <c r="AM1479" s="22">
        <f>'Activity data'!BF63*ManureNEF*NtoN2O*kgtoGg</f>
        <v>3.1500063313544227E-2</v>
      </c>
      <c r="AN1479" s="22">
        <f>'Activity data'!BG63*ManureNEF*NtoN2O*kgtoGg</f>
        <v>3.1955653088934513E-2</v>
      </c>
      <c r="AO1479" s="22">
        <f>'Activity data'!BH63*ManureNEF*NtoN2O*kgtoGg</f>
        <v>3.2344449051983859E-2</v>
      </c>
      <c r="AP1479" s="22">
        <f>'Activity data'!BI63*ManureNEF*NtoN2O*kgtoGg</f>
        <v>3.2742764117558373E-2</v>
      </c>
      <c r="AQ1479" s="22">
        <f>'Activity data'!BJ63*ManureNEF*NtoN2O*kgtoGg</f>
        <v>3.3153526721282502E-2</v>
      </c>
      <c r="AR1479" s="22">
        <f>'Activity data'!BK63*ManureNEF*NtoN2O*kgtoGg</f>
        <v>3.3579628344228743E-2</v>
      </c>
      <c r="AS1479" s="22">
        <f>'Activity data'!BL63*ManureNEF*NtoN2O*kgtoGg</f>
        <v>3.3996898157038859E-2</v>
      </c>
      <c r="AT1479" s="22">
        <f>'Activity data'!BM63*ManureNEF*NtoN2O*kgtoGg</f>
        <v>3.3576285213210287E-2</v>
      </c>
      <c r="AU1479" s="22">
        <f>'Activity data'!BN63*ManureNEF*NtoN2O*kgtoGg</f>
        <v>3.3036693547145599E-2</v>
      </c>
      <c r="AV1479" s="22">
        <f>'Activity data'!BO63*ManureNEF*NtoN2O*kgtoGg</f>
        <v>3.2541355537293495E-2</v>
      </c>
      <c r="AW1479" s="22">
        <f>'Activity data'!BP63*ManureNEF*NtoN2O*kgtoGg</f>
        <v>3.2016525674128216E-2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0.1694572187378483</v>
      </c>
      <c r="T1480" s="22">
        <f>'Activity data'!AM64*ManureNEF*NtoN2O*kgtoGg</f>
        <v>0.17369427478210367</v>
      </c>
      <c r="U1480" s="22">
        <f>'Activity data'!AN64*ManureNEF*NtoN2O*kgtoGg</f>
        <v>0.1768131057755892</v>
      </c>
      <c r="V1480" s="22">
        <f>'Activity data'!AO64*ManureNEF*NtoN2O*kgtoGg</f>
        <v>0.17965074126679934</v>
      </c>
      <c r="W1480" s="22">
        <f>'Activity data'!AP64*ManureNEF*NtoN2O*kgtoGg</f>
        <v>0.18274864304927863</v>
      </c>
      <c r="X1480" s="22">
        <f>'Activity data'!AQ64*ManureNEF*NtoN2O*kgtoGg</f>
        <v>0.1861825637635465</v>
      </c>
      <c r="Y1480" s="22">
        <f>'Activity data'!AR64*ManureNEF*NtoN2O*kgtoGg</f>
        <v>0.18967611805415169</v>
      </c>
      <c r="Z1480" s="22">
        <f>'Activity data'!AS64*ManureNEF*NtoN2O*kgtoGg</f>
        <v>0.19341928509397394</v>
      </c>
      <c r="AA1480" s="22">
        <f>'Activity data'!AT64*ManureNEF*NtoN2O*kgtoGg</f>
        <v>0.19714095701524945</v>
      </c>
      <c r="AB1480" s="22">
        <f>'Activity data'!AU64*ManureNEF*NtoN2O*kgtoGg</f>
        <v>0.20110384145707455</v>
      </c>
      <c r="AC1480" s="22">
        <f>'Activity data'!AV64*ManureNEF*NtoN2O*kgtoGg</f>
        <v>0.2050726090672485</v>
      </c>
      <c r="AD1480" s="22">
        <f>'Activity data'!AW64*ManureNEF*NtoN2O*kgtoGg</f>
        <v>0.20954316940380951</v>
      </c>
      <c r="AE1480" s="22">
        <f>'Activity data'!AX64*ManureNEF*NtoN2O*kgtoGg</f>
        <v>0.21424057361919366</v>
      </c>
      <c r="AF1480" s="22">
        <f>'Activity data'!AY64*ManureNEF*NtoN2O*kgtoGg</f>
        <v>0.21914846410917607</v>
      </c>
      <c r="AG1480" s="22">
        <f>'Activity data'!AZ64*ManureNEF*NtoN2O*kgtoGg</f>
        <v>0.2246325818312267</v>
      </c>
      <c r="AH1480" s="22">
        <f>'Activity data'!BA64*ManureNEF*NtoN2O*kgtoGg</f>
        <v>0.22989125878958455</v>
      </c>
      <c r="AI1480" s="22">
        <f>'Activity data'!BB64*ManureNEF*NtoN2O*kgtoGg</f>
        <v>0.23539239907576345</v>
      </c>
      <c r="AJ1480" s="22">
        <f>'Activity data'!BC64*ManureNEF*NtoN2O*kgtoGg</f>
        <v>0.24133916380758769</v>
      </c>
      <c r="AK1480" s="22">
        <f>'Activity data'!BD64*ManureNEF*NtoN2O*kgtoGg</f>
        <v>0.24698380632771536</v>
      </c>
      <c r="AL1480" s="22">
        <f>'Activity data'!BE64*ManureNEF*NtoN2O*kgtoGg</f>
        <v>0.25269949014179416</v>
      </c>
      <c r="AM1480" s="22">
        <f>'Activity data'!BF64*ManureNEF*NtoN2O*kgtoGg</f>
        <v>0.25850005270754473</v>
      </c>
      <c r="AN1480" s="22">
        <f>'Activity data'!BG64*ManureNEF*NtoN2O*kgtoGg</f>
        <v>0.26452971480793125</v>
      </c>
      <c r="AO1480" s="22">
        <f>'Activity data'!BH64*ManureNEF*NtoN2O*kgtoGg</f>
        <v>0.27034457580906046</v>
      </c>
      <c r="AP1480" s="22">
        <f>'Activity data'!BI64*ManureNEF*NtoN2O*kgtoGg</f>
        <v>0.27633776869841881</v>
      </c>
      <c r="AQ1480" s="22">
        <f>'Activity data'!BJ64*ManureNEF*NtoN2O*kgtoGg</f>
        <v>0.28253177033948046</v>
      </c>
      <c r="AR1480" s="22">
        <f>'Activity data'!BK64*ManureNEF*NtoN2O*kgtoGg</f>
        <v>0.28895027075659063</v>
      </c>
      <c r="AS1480" s="22">
        <f>'Activity data'!BL64*ManureNEF*NtoN2O*kgtoGg</f>
        <v>0.29534349420295908</v>
      </c>
      <c r="AT1480" s="22">
        <f>'Activity data'!BM64*ManureNEF*NtoN2O*kgtoGg</f>
        <v>0.29704917118681207</v>
      </c>
      <c r="AU1480" s="22">
        <f>'Activity data'!BN64*ManureNEF*NtoN2O*kgtoGg</f>
        <v>0.29802857766922514</v>
      </c>
      <c r="AV1480" s="22">
        <f>'Activity data'!BO64*ManureNEF*NtoN2O*kgtoGg</f>
        <v>0.29921998872986261</v>
      </c>
      <c r="AW1480" s="22">
        <f>'Activity data'!BP64*ManureNEF*NtoN2O*kgtoGg</f>
        <v>0.30018774851150792</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0.69481186977108778</v>
      </c>
      <c r="T1481" s="22">
        <f>'Activity data'!AM65*ManureNEF*NtoN2O*kgtoGg</f>
        <v>0.7219871849023497</v>
      </c>
      <c r="U1481" s="22">
        <f>'Activity data'!AN65*ManureNEF*NtoN2O*kgtoGg</f>
        <v>0.73541065892626067</v>
      </c>
      <c r="V1481" s="22">
        <f>'Activity data'!AO65*ManureNEF*NtoN2O*kgtoGg</f>
        <v>0.74525421321611574</v>
      </c>
      <c r="W1481" s="22">
        <f>'Activity data'!AP65*ManureNEF*NtoN2O*kgtoGg</f>
        <v>0.75789063432929149</v>
      </c>
      <c r="X1481" s="22">
        <f>'Activity data'!AQ65*ManureNEF*NtoN2O*kgtoGg</f>
        <v>0.77411512396200799</v>
      </c>
      <c r="Y1481" s="22">
        <f>'Activity data'!AR65*ManureNEF*NtoN2O*kgtoGg</f>
        <v>0.79312996318615692</v>
      </c>
      <c r="Z1481" s="22">
        <f>'Activity data'!AS65*ManureNEF*NtoN2O*kgtoGg</f>
        <v>0.81463946306029111</v>
      </c>
      <c r="AA1481" s="22">
        <f>'Activity data'!AT65*ManureNEF*NtoN2O*kgtoGg</f>
        <v>0.83553991651908022</v>
      </c>
      <c r="AB1481" s="22">
        <f>'Activity data'!AU65*ManureNEF*NtoN2O*kgtoGg</f>
        <v>0.85877452956478462</v>
      </c>
      <c r="AC1481" s="22">
        <f>'Activity data'!AV65*ManureNEF*NtoN2O*kgtoGg</f>
        <v>0.88168807149192097</v>
      </c>
      <c r="AD1481" s="22">
        <f>'Activity data'!AW65*ManureNEF*NtoN2O*kgtoGg</f>
        <v>0.91168344087441522</v>
      </c>
      <c r="AE1481" s="22">
        <f>'Activity data'!AX65*ManureNEF*NtoN2O*kgtoGg</f>
        <v>0.94371383783047957</v>
      </c>
      <c r="AF1481" s="22">
        <f>'Activity data'!AY65*ManureNEF*NtoN2O*kgtoGg</f>
        <v>0.97756316885434025</v>
      </c>
      <c r="AG1481" s="22">
        <f>'Activity data'!AZ65*ManureNEF*NtoN2O*kgtoGg</f>
        <v>1.0171319061592836</v>
      </c>
      <c r="AH1481" s="22">
        <f>'Activity data'!BA65*ManureNEF*NtoN2O*kgtoGg</f>
        <v>1.0537445956296347</v>
      </c>
      <c r="AI1481" s="22">
        <f>'Activity data'!BB65*ManureNEF*NtoN2O*kgtoGg</f>
        <v>1.0942466666418447</v>
      </c>
      <c r="AJ1481" s="22">
        <f>'Activity data'!BC65*ManureNEF*NtoN2O*kgtoGg</f>
        <v>1.1389343058612464</v>
      </c>
      <c r="AK1481" s="22">
        <f>'Activity data'!BD65*ManureNEF*NtoN2O*kgtoGg</f>
        <v>1.1798977088359501</v>
      </c>
      <c r="AL1481" s="22">
        <f>'Activity data'!BE65*ManureNEF*NtoN2O*kgtoGg</f>
        <v>1.2210980276017456</v>
      </c>
      <c r="AM1481" s="22">
        <f>'Activity data'!BF65*ManureNEF*NtoN2O*kgtoGg</f>
        <v>1.2626787575514014</v>
      </c>
      <c r="AN1481" s="22">
        <f>'Activity data'!BG65*ManureNEF*NtoN2O*kgtoGg</f>
        <v>1.3077921773279642</v>
      </c>
      <c r="AO1481" s="22">
        <f>'Activity data'!BH65*ManureNEF*NtoN2O*kgtoGg</f>
        <v>1.3502012246194735</v>
      </c>
      <c r="AP1481" s="22">
        <f>'Activity data'!BI65*ManureNEF*NtoN2O*kgtoGg</f>
        <v>1.3939554721411731</v>
      </c>
      <c r="AQ1481" s="22">
        <f>'Activity data'!BJ65*ManureNEF*NtoN2O*kgtoGg</f>
        <v>1.4392632541679586</v>
      </c>
      <c r="AR1481" s="22">
        <f>'Activity data'!BK65*ManureNEF*NtoN2O*kgtoGg</f>
        <v>1.4863406838928872</v>
      </c>
      <c r="AS1481" s="22">
        <f>'Activity data'!BL65*ManureNEF*NtoN2O*kgtoGg</f>
        <v>1.5343337799328283</v>
      </c>
      <c r="AT1481" s="22">
        <f>'Activity data'!BM65*ManureNEF*NtoN2O*kgtoGg</f>
        <v>1.5352270664045529</v>
      </c>
      <c r="AU1481" s="22">
        <f>'Activity data'!BN65*ManureNEF*NtoN2O*kgtoGg</f>
        <v>1.5289642190033834</v>
      </c>
      <c r="AV1481" s="22">
        <f>'Activity data'!BO65*ManureNEF*NtoN2O*kgtoGg</f>
        <v>1.5248875988606585</v>
      </c>
      <c r="AW1481" s="22">
        <f>'Activity data'!BP65*ManureNEF*NtoN2O*kgtoGg</f>
        <v>1.5186954714586725</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1.0853910244455613</v>
      </c>
      <c r="T1483" s="22">
        <f>'Activity data'!AM67*UDCPPEF*NtoN2O*kgtoGg</f>
        <v>1.09693735602665</v>
      </c>
      <c r="U1483" s="22">
        <f>'Activity data'!AN67*UDCPPEF*NtoN2O*kgtoGg</f>
        <v>1.1043919922812833</v>
      </c>
      <c r="V1483" s="22">
        <f>'Activity data'!AO67*UDCPPEF*NtoN2O*kgtoGg</f>
        <v>1.1109212574584857</v>
      </c>
      <c r="W1483" s="22">
        <f>'Activity data'!AP67*UDCPPEF*NtoN2O*kgtoGg</f>
        <v>1.1185301810398671</v>
      </c>
      <c r="X1483" s="22">
        <f>'Activity data'!AQ67*UDCPPEF*NtoN2O*kgtoGg</f>
        <v>1.1274725193075703</v>
      </c>
      <c r="Y1483" s="22">
        <f>'Activity data'!AR67*UDCPPEF*NtoN2O*kgtoGg</f>
        <v>1.1364044870183674</v>
      </c>
      <c r="Z1483" s="22">
        <f>'Activity data'!AS67*UDCPPEF*NtoN2O*kgtoGg</f>
        <v>1.1463113423490328</v>
      </c>
      <c r="AA1483" s="22">
        <f>'Activity data'!AT67*UDCPPEF*NtoN2O*kgtoGg</f>
        <v>1.1561936131409218</v>
      </c>
      <c r="AB1483" s="22">
        <f>'Activity data'!AU67*UDCPPEF*NtoN2O*kgtoGg</f>
        <v>1.1669938950014815</v>
      </c>
      <c r="AC1483" s="22">
        <f>'Activity data'!AV67*UDCPPEF*NtoN2O*kgtoGg</f>
        <v>1.1778525979787933</v>
      </c>
      <c r="AD1483" s="22">
        <f>'Activity data'!AW67*UDCPPEF*NtoN2O*kgtoGg</f>
        <v>1.1902878886565658</v>
      </c>
      <c r="AE1483" s="22">
        <f>'Activity data'!AX67*UDCPPEF*NtoN2O*kgtoGg</f>
        <v>1.2035425738564178</v>
      </c>
      <c r="AF1483" s="22">
        <f>'Activity data'!AY67*UDCPPEF*NtoN2O*kgtoGg</f>
        <v>1.2175465666497338</v>
      </c>
      <c r="AG1483" s="22">
        <f>'Activity data'!AZ67*UDCPPEF*NtoN2O*kgtoGg</f>
        <v>1.233578530655929</v>
      </c>
      <c r="AH1483" s="22">
        <f>'Activity data'!BA67*UDCPPEF*NtoN2O*kgtoGg</f>
        <v>1.2487981721452868</v>
      </c>
      <c r="AI1483" s="22">
        <f>'Activity data'!BB67*UDCPPEF*NtoN2O*kgtoGg</f>
        <v>1.2646160486466733</v>
      </c>
      <c r="AJ1483" s="22">
        <f>'Activity data'!BC67*UDCPPEF*NtoN2O*kgtoGg</f>
        <v>1.2819627600707664</v>
      </c>
      <c r="AK1483" s="22">
        <f>'Activity data'!BD67*UDCPPEF*NtoN2O*kgtoGg</f>
        <v>1.2982249372764665</v>
      </c>
      <c r="AL1483" s="22">
        <f>'Activity data'!BE67*UDCPPEF*NtoN2O*kgtoGg</f>
        <v>1.3147049465844374</v>
      </c>
      <c r="AM1483" s="22">
        <f>'Activity data'!BF67*UDCPPEF*NtoN2O*kgtoGg</f>
        <v>1.3314478164928489</v>
      </c>
      <c r="AN1483" s="22">
        <f>'Activity data'!BG67*UDCPPEF*NtoN2O*kgtoGg</f>
        <v>1.3487269655969951</v>
      </c>
      <c r="AO1483" s="22">
        <f>'Activity data'!BH67*UDCPPEF*NtoN2O*kgtoGg</f>
        <v>1.3652326177831018</v>
      </c>
      <c r="AP1483" s="22">
        <f>'Activity data'!BI67*UDCPPEF*NtoN2O*kgtoGg</f>
        <v>1.3823135447676738</v>
      </c>
      <c r="AQ1483" s="22">
        <f>'Activity data'!BJ67*UDCPPEF*NtoN2O*kgtoGg</f>
        <v>1.4000403182746579</v>
      </c>
      <c r="AR1483" s="22">
        <f>'Activity data'!BK67*UDCPPEF*NtoN2O*kgtoGg</f>
        <v>1.4184869036387528</v>
      </c>
      <c r="AS1483" s="22">
        <f>'Activity data'!BL67*UDCPPEF*NtoN2O*kgtoGg</f>
        <v>1.4365815273393354</v>
      </c>
      <c r="AT1483" s="22">
        <f>'Activity data'!BM67*UDCPPEF*NtoN2O*kgtoGg</f>
        <v>1.4388464310296312</v>
      </c>
      <c r="AU1483" s="22">
        <f>'Activity data'!BN67*UDCPPEF*NtoN2O*kgtoGg</f>
        <v>1.4387260097755952</v>
      </c>
      <c r="AV1483" s="22">
        <f>'Activity data'!BO67*UDCPPEF*NtoN2O*kgtoGg</f>
        <v>1.4393803521911404</v>
      </c>
      <c r="AW1483" s="22">
        <f>'Activity data'!BP67*UDCPPEF*NtoN2O*kgtoGg</f>
        <v>1.4393468721758584</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0.73915871398806998</v>
      </c>
      <c r="T1484" s="22">
        <f>'Activity data'!AM68*UDCPPEF*NtoN2O*kgtoGg</f>
        <v>0.74702184479580513</v>
      </c>
      <c r="U1484" s="22">
        <f>'Activity data'!AN68*UDCPPEF*NtoN2O*kgtoGg</f>
        <v>0.75209850309048576</v>
      </c>
      <c r="V1484" s="22">
        <f>'Activity data'!AO68*UDCPPEF*NtoN2O*kgtoGg</f>
        <v>0.75654497734996606</v>
      </c>
      <c r="W1484" s="22">
        <f>'Activity data'!AP68*UDCPPEF*NtoN2O*kgtoGg</f>
        <v>0.76172670636980955</v>
      </c>
      <c r="X1484" s="22">
        <f>'Activity data'!AQ68*UDCPPEF*NtoN2O*kgtoGg</f>
        <v>0.76781649991437861</v>
      </c>
      <c r="Y1484" s="22">
        <f>'Activity data'!AR68*UDCPPEF*NtoN2O*kgtoGg</f>
        <v>0.77389923103873848</v>
      </c>
      <c r="Z1484" s="22">
        <f>'Activity data'!AS68*UDCPPEF*NtoN2O*kgtoGg</f>
        <v>0.7806458673024953</v>
      </c>
      <c r="AA1484" s="22">
        <f>'Activity data'!AT68*UDCPPEF*NtoN2O*kgtoGg</f>
        <v>0.7873757613271356</v>
      </c>
      <c r="AB1484" s="22">
        <f>'Activity data'!AU68*UDCPPEF*NtoN2O*kgtoGg</f>
        <v>0.79473082717065313</v>
      </c>
      <c r="AC1484" s="22">
        <f>'Activity data'!AV68*UDCPPEF*NtoN2O*kgtoGg</f>
        <v>0.80212567819440128</v>
      </c>
      <c r="AD1484" s="22">
        <f>'Activity data'!AW68*UDCPPEF*NtoN2O*kgtoGg</f>
        <v>0.81059419622931417</v>
      </c>
      <c r="AE1484" s="22">
        <f>'Activity data'!AX68*UDCPPEF*NtoN2O*kgtoGg</f>
        <v>0.81962072754013304</v>
      </c>
      <c r="AF1484" s="22">
        <f>'Activity data'!AY68*UDCPPEF*NtoN2O*kgtoGg</f>
        <v>0.82915754244892892</v>
      </c>
      <c r="AG1484" s="22">
        <f>'Activity data'!AZ68*UDCPPEF*NtoN2O*kgtoGg</f>
        <v>0.84007541962925247</v>
      </c>
      <c r="AH1484" s="22">
        <f>'Activity data'!BA68*UDCPPEF*NtoN2O*kgtoGg</f>
        <v>0.8504400996176279</v>
      </c>
      <c r="AI1484" s="22">
        <f>'Activity data'!BB68*UDCPPEF*NtoN2O*kgtoGg</f>
        <v>0.86121218174237102</v>
      </c>
      <c r="AJ1484" s="22">
        <f>'Activity data'!BC68*UDCPPEF*NtoN2O*kgtoGg</f>
        <v>0.87302541090990016</v>
      </c>
      <c r="AK1484" s="22">
        <f>'Activity data'!BD68*UDCPPEF*NtoN2O*kgtoGg</f>
        <v>0.88410006485422588</v>
      </c>
      <c r="AL1484" s="22">
        <f>'Activity data'!BE68*UDCPPEF*NtoN2O*kgtoGg</f>
        <v>0.895323063950624</v>
      </c>
      <c r="AM1484" s="22">
        <f>'Activity data'!BF68*UDCPPEF*NtoN2O*kgtoGg</f>
        <v>0.90672507291443771</v>
      </c>
      <c r="AN1484" s="22">
        <f>'Activity data'!BG68*UDCPPEF*NtoN2O*kgtoGg</f>
        <v>0.91849229167981572</v>
      </c>
      <c r="AO1484" s="22">
        <f>'Activity data'!BH68*UDCPPEF*NtoN2O*kgtoGg</f>
        <v>0.92973275375167519</v>
      </c>
      <c r="AP1484" s="22">
        <f>'Activity data'!BI68*UDCPPEF*NtoN2O*kgtoGg</f>
        <v>0.94136498189737039</v>
      </c>
      <c r="AQ1484" s="22">
        <f>'Activity data'!BJ68*UDCPPEF*NtoN2O*kgtoGg</f>
        <v>0.9534370359437665</v>
      </c>
      <c r="AR1484" s="22">
        <f>'Activity data'!BK68*UDCPPEF*NtoN2O*kgtoGg</f>
        <v>0.96599928678987079</v>
      </c>
      <c r="AS1484" s="22">
        <f>'Activity data'!BL68*UDCPPEF*NtoN2O*kgtoGg</f>
        <v>0.97832184933497102</v>
      </c>
      <c r="AT1484" s="22">
        <f>'Activity data'!BM68*UDCPPEF*NtoN2O*kgtoGg</f>
        <v>0.97986426424473227</v>
      </c>
      <c r="AU1484" s="22">
        <f>'Activity data'!BN68*UDCPPEF*NtoN2O*kgtoGg</f>
        <v>0.97978225654680107</v>
      </c>
      <c r="AV1484" s="22">
        <f>'Activity data'!BO68*UDCPPEF*NtoN2O*kgtoGg</f>
        <v>0.98022786820885532</v>
      </c>
      <c r="AW1484" s="22">
        <f>'Activity data'!BP68*UDCPPEF*NtoN2O*kgtoGg</f>
        <v>0.98020506808937535</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12.325247444726241</v>
      </c>
      <c r="T1485" s="22">
        <f>'Activity data'!AM69*UDCPPEF*NtoN2O*kgtoGg</f>
        <v>12.524639138960005</v>
      </c>
      <c r="U1485" s="22">
        <f>'Activity data'!AN69*UDCPPEF*NtoN2O*kgtoGg</f>
        <v>12.567810200037233</v>
      </c>
      <c r="V1485" s="22">
        <f>'Activity data'!AO69*UDCPPEF*NtoN2O*kgtoGg</f>
        <v>12.570554692791868</v>
      </c>
      <c r="W1485" s="22">
        <f>'Activity data'!AP69*UDCPPEF*NtoN2O*kgtoGg</f>
        <v>12.602631384472735</v>
      </c>
      <c r="X1485" s="22">
        <f>'Activity data'!AQ69*UDCPPEF*NtoN2O*kgtoGg</f>
        <v>12.671353511408064</v>
      </c>
      <c r="Y1485" s="22">
        <f>'Activity data'!AR69*UDCPPEF*NtoN2O*kgtoGg</f>
        <v>12.755742240315671</v>
      </c>
      <c r="Z1485" s="22">
        <f>'Activity data'!AS69*UDCPPEF*NtoN2O*kgtoGg</f>
        <v>12.863058762637944</v>
      </c>
      <c r="AA1485" s="22">
        <f>'Activity data'!AT69*UDCPPEF*NtoN2O*kgtoGg</f>
        <v>12.960495150244173</v>
      </c>
      <c r="AB1485" s="22">
        <f>'Activity data'!AU69*UDCPPEF*NtoN2O*kgtoGg</f>
        <v>13.078102542441465</v>
      </c>
      <c r="AC1485" s="22">
        <f>'Activity data'!AV69*UDCPPEF*NtoN2O*kgtoGg</f>
        <v>13.188396301913251</v>
      </c>
      <c r="AD1485" s="22">
        <f>'Activity data'!AW69*UDCPPEF*NtoN2O*kgtoGg</f>
        <v>13.244220949320413</v>
      </c>
      <c r="AE1485" s="22">
        <f>'Activity data'!AX69*UDCPPEF*NtoN2O*kgtoGg</f>
        <v>13.309472649960661</v>
      </c>
      <c r="AF1485" s="22">
        <f>'Activity data'!AY69*UDCPPEF*NtoN2O*kgtoGg</f>
        <v>13.380940490418174</v>
      </c>
      <c r="AG1485" s="22">
        <f>'Activity data'!AZ69*UDCPPEF*NtoN2O*kgtoGg</f>
        <v>13.493647051578849</v>
      </c>
      <c r="AH1485" s="22">
        <f>'Activity data'!BA69*UDCPPEF*NtoN2O*kgtoGg</f>
        <v>13.565825288313883</v>
      </c>
      <c r="AI1485" s="22">
        <f>'Activity data'!BB69*UDCPPEF*NtoN2O*kgtoGg</f>
        <v>13.652876993626553</v>
      </c>
      <c r="AJ1485" s="22">
        <f>'Activity data'!BC69*UDCPPEF*NtoN2O*kgtoGg</f>
        <v>13.762489109468207</v>
      </c>
      <c r="AK1485" s="22">
        <f>'Activity data'!BD69*UDCPPEF*NtoN2O*kgtoGg</f>
        <v>13.825318292639412</v>
      </c>
      <c r="AL1485" s="22">
        <f>'Activity data'!BE69*UDCPPEF*NtoN2O*kgtoGg</f>
        <v>13.876388257850191</v>
      </c>
      <c r="AM1485" s="22">
        <f>'Activity data'!BF69*UDCPPEF*NtoN2O*kgtoGg</f>
        <v>13.916807739405025</v>
      </c>
      <c r="AN1485" s="22">
        <f>'Activity data'!BG69*UDCPPEF*NtoN2O*kgtoGg</f>
        <v>14.036891138999511</v>
      </c>
      <c r="AO1485" s="22">
        <f>'Activity data'!BH69*UDCPPEF*NtoN2O*kgtoGg</f>
        <v>14.124418841727168</v>
      </c>
      <c r="AP1485" s="22">
        <f>'Activity data'!BI69*UDCPPEF*NtoN2O*kgtoGg</f>
        <v>14.211673919622562</v>
      </c>
      <c r="AQ1485" s="22">
        <f>'Activity data'!BJ69*UDCPPEF*NtoN2O*kgtoGg</f>
        <v>14.299711058111765</v>
      </c>
      <c r="AR1485" s="22">
        <f>'Activity data'!BK69*UDCPPEF*NtoN2O*kgtoGg</f>
        <v>14.389532011572156</v>
      </c>
      <c r="AS1485" s="22">
        <f>'Activity data'!BL69*UDCPPEF*NtoN2O*kgtoGg</f>
        <v>14.469012278397027</v>
      </c>
      <c r="AT1485" s="22">
        <f>'Activity data'!BM69*UDCPPEF*NtoN2O*kgtoGg</f>
        <v>14.202224916686683</v>
      </c>
      <c r="AU1485" s="22">
        <f>'Activity data'!BN69*UDCPPEF*NtoN2O*kgtoGg</f>
        <v>13.887057595510665</v>
      </c>
      <c r="AV1485" s="22">
        <f>'Activity data'!BO69*UDCPPEF*NtoN2O*kgtoGg</f>
        <v>13.590203624352148</v>
      </c>
      <c r="AW1485" s="22">
        <f>'Activity data'!BP69*UDCPPEF*NtoN2O*kgtoGg</f>
        <v>13.281924599425876</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7.7501255499693285</v>
      </c>
      <c r="T1486" s="22">
        <f>'Activity data'!AM70*UDCPPEF*NtoN2O*kgtoGg</f>
        <v>7.8755032083784462</v>
      </c>
      <c r="U1486" s="22">
        <f>'Activity data'!AN70*UDCPPEF*NtoN2O*kgtoGg</f>
        <v>7.902649206458757</v>
      </c>
      <c r="V1486" s="22">
        <f>'Activity data'!AO70*UDCPPEF*NtoN2O*kgtoGg</f>
        <v>7.9043749457199617</v>
      </c>
      <c r="W1486" s="22">
        <f>'Activity data'!AP70*UDCPPEF*NtoN2O*kgtoGg</f>
        <v>7.9245447953614576</v>
      </c>
      <c r="X1486" s="22">
        <f>'Activity data'!AQ70*UDCPPEF*NtoN2O*kgtoGg</f>
        <v>7.9677573242943041</v>
      </c>
      <c r="Y1486" s="22">
        <f>'Activity data'!AR70*UDCPPEF*NtoN2O*kgtoGg</f>
        <v>8.0208210252032988</v>
      </c>
      <c r="Z1486" s="22">
        <f>'Activity data'!AS70*UDCPPEF*NtoN2O*kgtoGg</f>
        <v>8.0883017411332307</v>
      </c>
      <c r="AA1486" s="22">
        <f>'Activity data'!AT70*UDCPPEF*NtoN2O*kgtoGg</f>
        <v>8.1495698203722267</v>
      </c>
      <c r="AB1486" s="22">
        <f>'Activity data'!AU70*UDCPPEF*NtoN2O*kgtoGg</f>
        <v>8.2235214435928654</v>
      </c>
      <c r="AC1486" s="22">
        <f>'Activity data'!AV70*UDCPPEF*NtoN2O*kgtoGg</f>
        <v>8.2928742486475198</v>
      </c>
      <c r="AD1486" s="22">
        <f>'Activity data'!AW70*UDCPPEF*NtoN2O*kgtoGg</f>
        <v>8.3279768320340608</v>
      </c>
      <c r="AE1486" s="22">
        <f>'Activity data'!AX70*UDCPPEF*NtoN2O*kgtoGg</f>
        <v>8.3690071541090365</v>
      </c>
      <c r="AF1486" s="22">
        <f>'Activity data'!AY70*UDCPPEF*NtoN2O*kgtoGg</f>
        <v>8.4139461899227097</v>
      </c>
      <c r="AG1486" s="22">
        <f>'Activity data'!AZ70*UDCPPEF*NtoN2O*kgtoGg</f>
        <v>8.4848161666284714</v>
      </c>
      <c r="AH1486" s="22">
        <f>'Activity data'!BA70*UDCPPEF*NtoN2O*kgtoGg</f>
        <v>8.530201900195328</v>
      </c>
      <c r="AI1486" s="22">
        <f>'Activity data'!BB70*UDCPPEF*NtoN2O*kgtoGg</f>
        <v>8.584940082819065</v>
      </c>
      <c r="AJ1486" s="22">
        <f>'Activity data'!BC70*UDCPPEF*NtoN2O*kgtoGg</f>
        <v>8.6538642698084374</v>
      </c>
      <c r="AK1486" s="22">
        <f>'Activity data'!BD70*UDCPPEF*NtoN2O*kgtoGg</f>
        <v>8.6933713109418971</v>
      </c>
      <c r="AL1486" s="22">
        <f>'Activity data'!BE70*UDCPPEF*NtoN2O*kgtoGg</f>
        <v>8.7254841463223691</v>
      </c>
      <c r="AM1486" s="22">
        <f>'Activity data'!BF70*UDCPPEF*NtoN2O*kgtoGg</f>
        <v>8.7508999489761869</v>
      </c>
      <c r="AN1486" s="22">
        <f>'Activity data'!BG70*UDCPPEF*NtoN2O*kgtoGg</f>
        <v>8.8264084876483775</v>
      </c>
      <c r="AO1486" s="22">
        <f>'Activity data'!BH70*UDCPPEF*NtoN2O*kgtoGg</f>
        <v>8.881445977831179</v>
      </c>
      <c r="AP1486" s="22">
        <f>'Activity data'!BI70*UDCPPEF*NtoN2O*kgtoGg</f>
        <v>8.9363120412992192</v>
      </c>
      <c r="AQ1486" s="22">
        <f>'Activity data'!BJ70*UDCPPEF*NtoN2O*kgtoGg</f>
        <v>8.9916698651004179</v>
      </c>
      <c r="AR1486" s="22">
        <f>'Activity data'!BK70*UDCPPEF*NtoN2O*kgtoGg</f>
        <v>9.0481493531965231</v>
      </c>
      <c r="AS1486" s="22">
        <f>'Activity data'!BL70*UDCPPEF*NtoN2O*kgtoGg</f>
        <v>9.0981266091826836</v>
      </c>
      <c r="AT1486" s="22">
        <f>'Activity data'!BM70*UDCPPEF*NtoN2O*kgtoGg</f>
        <v>8.9303705006199348</v>
      </c>
      <c r="AU1486" s="22">
        <f>'Activity data'!BN70*UDCPPEF*NtoN2O*kgtoGg</f>
        <v>8.7321930344623038</v>
      </c>
      <c r="AV1486" s="22">
        <f>'Activity data'!BO70*UDCPPEF*NtoN2O*kgtoGg</f>
        <v>8.5455310175897825</v>
      </c>
      <c r="AW1486" s="22">
        <f>'Activity data'!BP70*UDCPPEF*NtoN2O*kgtoGg</f>
        <v>8.351684917678579</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5.9181769692815109</v>
      </c>
      <c r="T1488" s="22">
        <f>'Activity data'!AM72*UDSOEF*NtoN2O*kgtoGg</f>
        <v>5.9271012110466588</v>
      </c>
      <c r="U1488" s="22">
        <f>'Activity data'!AN72*UDSOEF*NtoN2O*kgtoGg</f>
        <v>5.9370587028200514</v>
      </c>
      <c r="V1488" s="22">
        <f>'Activity data'!AO72*UDSOEF*NtoN2O*kgtoGg</f>
        <v>5.9482796495098214</v>
      </c>
      <c r="W1488" s="22">
        <f>'Activity data'!AP72*UDSOEF*NtoN2O*kgtoGg</f>
        <v>5.9608881842296846</v>
      </c>
      <c r="X1488" s="22">
        <f>'Activity data'!AQ72*UDSOEF*NtoN2O*kgtoGg</f>
        <v>5.9748419496292788</v>
      </c>
      <c r="Y1488" s="22">
        <f>'Activity data'!AR72*UDSOEF*NtoN2O*kgtoGg</f>
        <v>5.9834399835939589</v>
      </c>
      <c r="Z1488" s="22">
        <f>'Activity data'!AS72*UDSOEF*NtoN2O*kgtoGg</f>
        <v>5.9931618632020998</v>
      </c>
      <c r="AA1488" s="22">
        <f>'Activity data'!AT72*UDSOEF*NtoN2O*kgtoGg</f>
        <v>6.003856625338293</v>
      </c>
      <c r="AB1488" s="22">
        <f>'Activity data'!AU72*UDSOEF*NtoN2O*kgtoGg</f>
        <v>6.0155727738574276</v>
      </c>
      <c r="AC1488" s="22">
        <f>'Activity data'!AV72*UDSOEF*NtoN2O*kgtoGg</f>
        <v>6.0281831289583518</v>
      </c>
      <c r="AD1488" s="22">
        <f>'Activity data'!AW72*UDSOEF*NtoN2O*kgtoGg</f>
        <v>6.0365540939646305</v>
      </c>
      <c r="AE1488" s="22">
        <f>'Activity data'!AX72*UDSOEF*NtoN2O*kgtoGg</f>
        <v>6.0457750976895239</v>
      </c>
      <c r="AF1488" s="22">
        <f>'Activity data'!AY72*UDSOEF*NtoN2O*kgtoGg</f>
        <v>6.0558065326370212</v>
      </c>
      <c r="AG1488" s="22">
        <f>'Activity data'!AZ72*UDSOEF*NtoN2O*kgtoGg</f>
        <v>6.0667463838916067</v>
      </c>
      <c r="AH1488" s="22">
        <f>'Activity data'!BA72*UDSOEF*NtoN2O*kgtoGg</f>
        <v>6.0782837810733277</v>
      </c>
      <c r="AI1488" s="22">
        <f>'Activity data'!BB72*UDSOEF*NtoN2O*kgtoGg</f>
        <v>6.0855789406645071</v>
      </c>
      <c r="AJ1488" s="22">
        <f>'Activity data'!BC72*UDSOEF*NtoN2O*kgtoGg</f>
        <v>6.0936189140776911</v>
      </c>
      <c r="AK1488" s="22">
        <f>'Activity data'!BD72*UDSOEF*NtoN2O*kgtoGg</f>
        <v>6.1021204156892965</v>
      </c>
      <c r="AL1488" s="22">
        <f>'Activity data'!BE72*UDSOEF*NtoN2O*kgtoGg</f>
        <v>6.1111928137735152</v>
      </c>
      <c r="AM1488" s="22">
        <f>'Activity data'!BF72*UDSOEF*NtoN2O*kgtoGg</f>
        <v>6.1208215062438702</v>
      </c>
      <c r="AN1488" s="22">
        <f>'Activity data'!BG72*UDSOEF*NtoN2O*kgtoGg</f>
        <v>6.1264011356017924</v>
      </c>
      <c r="AO1488" s="22">
        <f>'Activity data'!BH72*UDSOEF*NtoN2O*kgtoGg</f>
        <v>6.1323705848771555</v>
      </c>
      <c r="AP1488" s="22">
        <f>'Activity data'!BI72*UDSOEF*NtoN2O*kgtoGg</f>
        <v>6.1388481267463657</v>
      </c>
      <c r="AQ1488" s="22">
        <f>'Activity data'!BJ72*UDSOEF*NtoN2O*kgtoGg</f>
        <v>6.1458256221693546</v>
      </c>
      <c r="AR1488" s="22">
        <f>'Activity data'!BK72*UDSOEF*NtoN2O*kgtoGg</f>
        <v>6.1532962848637549</v>
      </c>
      <c r="AS1488" s="22">
        <f>'Activity data'!BL72*UDSOEF*NtoN2O*kgtoGg</f>
        <v>6.1564793871659846</v>
      </c>
      <c r="AT1488" s="22">
        <f>'Activity data'!BM72*UDSOEF*NtoN2O*kgtoGg</f>
        <v>6.1584590809862165</v>
      </c>
      <c r="AU1488" s="22">
        <f>'Activity data'!BN72*UDSOEF*NtoN2O*kgtoGg</f>
        <v>6.1605632042173175</v>
      </c>
      <c r="AV1488" s="22">
        <f>'Activity data'!BO72*UDSOEF*NtoN2O*kgtoGg</f>
        <v>6.1630950141463323</v>
      </c>
      <c r="AW1488" s="22">
        <f>'Activity data'!BP72*UDSOEF*NtoN2O*kgtoGg</f>
        <v>6.1658978552485229</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0.66064329527678245</v>
      </c>
      <c r="T1489" s="22">
        <f>'Activity data'!AM73*UDSOEF*NtoN2O*kgtoGg</f>
        <v>0.66163950416309592</v>
      </c>
      <c r="U1489" s="22">
        <f>'Activity data'!AN73*UDSOEF*NtoN2O*kgtoGg</f>
        <v>0.66275105425901415</v>
      </c>
      <c r="V1489" s="22">
        <f>'Activity data'!AO73*UDSOEF*NtoN2O*kgtoGg</f>
        <v>0.66400364322952532</v>
      </c>
      <c r="W1489" s="22">
        <f>'Activity data'!AP73*UDSOEF*NtoN2O*kgtoGg</f>
        <v>0.66541112799538771</v>
      </c>
      <c r="X1489" s="22">
        <f>'Activity data'!AQ73*UDSOEF*NtoN2O*kgtoGg</f>
        <v>0.66696878022561945</v>
      </c>
      <c r="Y1489" s="22">
        <f>'Activity data'!AR73*UDSOEF*NtoN2O*kgtoGg</f>
        <v>0.66792857468949085</v>
      </c>
      <c r="Z1489" s="22">
        <f>'Activity data'!AS73*UDSOEF*NtoN2O*kgtoGg</f>
        <v>0.66901382351086669</v>
      </c>
      <c r="AA1489" s="22">
        <f>'Activity data'!AT73*UDSOEF*NtoN2O*kgtoGg</f>
        <v>0.67020767474859222</v>
      </c>
      <c r="AB1489" s="22">
        <f>'Activity data'!AU73*UDSOEF*NtoN2O*kgtoGg</f>
        <v>0.67151554286504256</v>
      </c>
      <c r="AC1489" s="22">
        <f>'Activity data'!AV73*UDSOEF*NtoN2O*kgtoGg</f>
        <v>0.67292323083918171</v>
      </c>
      <c r="AD1489" s="22">
        <f>'Activity data'!AW73*UDSOEF*NtoN2O*kgtoGg</f>
        <v>0.6738576777026497</v>
      </c>
      <c r="AE1489" s="22">
        <f>'Activity data'!AX73*UDSOEF*NtoN2O*kgtoGg</f>
        <v>0.67488701398613604</v>
      </c>
      <c r="AF1489" s="22">
        <f>'Activity data'!AY73*UDSOEF*NtoN2O*kgtoGg</f>
        <v>0.67600681832359799</v>
      </c>
      <c r="AG1489" s="22">
        <f>'Activity data'!AZ73*UDSOEF*NtoN2O*kgtoGg</f>
        <v>0.67722802874366161</v>
      </c>
      <c r="AH1489" s="22">
        <f>'Activity data'!BA73*UDSOEF*NtoN2O*kgtoGg</f>
        <v>0.67851594293288087</v>
      </c>
      <c r="AI1489" s="22">
        <f>'Activity data'!BB73*UDSOEF*NtoN2O*kgtoGg</f>
        <v>0.67933029814680956</v>
      </c>
      <c r="AJ1489" s="22">
        <f>'Activity data'!BC73*UDSOEF*NtoN2O*kgtoGg</f>
        <v>0.68022779657532806</v>
      </c>
      <c r="AK1489" s="22">
        <f>'Activity data'!BD73*UDSOEF*NtoN2O*kgtoGg</f>
        <v>0.68117681517829387</v>
      </c>
      <c r="AL1489" s="22">
        <f>'Activity data'!BE73*UDSOEF*NtoN2O*kgtoGg</f>
        <v>0.68218956268441466</v>
      </c>
      <c r="AM1489" s="22">
        <f>'Activity data'!BF73*UDSOEF*NtoN2O*kgtoGg</f>
        <v>0.68326440906968477</v>
      </c>
      <c r="AN1489" s="22">
        <f>'Activity data'!BG73*UDSOEF*NtoN2O*kgtoGg</f>
        <v>0.68388726045526749</v>
      </c>
      <c r="AO1489" s="22">
        <f>'Activity data'!BH73*UDSOEF*NtoN2O*kgtoGg</f>
        <v>0.68455362725381597</v>
      </c>
      <c r="AP1489" s="22">
        <f>'Activity data'!BI73*UDSOEF*NtoN2O*kgtoGg</f>
        <v>0.68527671218824437</v>
      </c>
      <c r="AQ1489" s="22">
        <f>'Activity data'!BJ73*UDSOEF*NtoN2O*kgtoGg</f>
        <v>0.68605560670136023</v>
      </c>
      <c r="AR1489" s="22">
        <f>'Activity data'!BK73*UDSOEF*NtoN2O*kgtoGg</f>
        <v>0.68688955324367351</v>
      </c>
      <c r="AS1489" s="22">
        <f>'Activity data'!BL73*UDSOEF*NtoN2O*kgtoGg</f>
        <v>0.68724488144779139</v>
      </c>
      <c r="AT1489" s="22">
        <f>'Activity data'!BM73*UDSOEF*NtoN2O*kgtoGg</f>
        <v>0.68746587373237966</v>
      </c>
      <c r="AU1489" s="22">
        <f>'Activity data'!BN73*UDSOEF*NtoN2O*kgtoGg</f>
        <v>0.68770075601323688</v>
      </c>
      <c r="AV1489" s="22">
        <f>'Activity data'!BO73*UDSOEF*NtoN2O*kgtoGg</f>
        <v>0.68798338075784993</v>
      </c>
      <c r="AW1489" s="22">
        <f>'Activity data'!BP73*UDSOEF*NtoN2O*kgtoGg</f>
        <v>0.68829626058410398</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0.7464781825064456</v>
      </c>
      <c r="T1490" s="22">
        <f>'Activity data'!AM74*UDSOEF*NtoN2O*kgtoGg</f>
        <v>0.74863002156579395</v>
      </c>
      <c r="U1490" s="22">
        <f>'Activity data'!AN74*UDSOEF*NtoN2O*kgtoGg</f>
        <v>0.75091746658672776</v>
      </c>
      <c r="V1490" s="22">
        <f>'Activity data'!AO74*UDSOEF*NtoN2O*kgtoGg</f>
        <v>0.75338809394798667</v>
      </c>
      <c r="W1490" s="22">
        <f>'Activity data'!AP74*UDSOEF*NtoN2O*kgtoGg</f>
        <v>0.75606837993222509</v>
      </c>
      <c r="X1490" s="22">
        <f>'Activity data'!AQ74*UDSOEF*NtoN2O*kgtoGg</f>
        <v>0.75895261595518615</v>
      </c>
      <c r="Y1490" s="22">
        <f>'Activity data'!AR74*UDSOEF*NtoN2O*kgtoGg</f>
        <v>0.76077738230367509</v>
      </c>
      <c r="Z1490" s="22">
        <f>'Activity data'!AS74*UDSOEF*NtoN2O*kgtoGg</f>
        <v>0.76277372839128377</v>
      </c>
      <c r="AA1490" s="22">
        <f>'Activity data'!AT74*UDSOEF*NtoN2O*kgtoGg</f>
        <v>0.76491475023808209</v>
      </c>
      <c r="AB1490" s="22">
        <f>'Activity data'!AU74*UDSOEF*NtoN2O*kgtoGg</f>
        <v>0.76721097681759343</v>
      </c>
      <c r="AC1490" s="22">
        <f>'Activity data'!AV74*UDSOEF*NtoN2O*kgtoGg</f>
        <v>0.76963976535470546</v>
      </c>
      <c r="AD1490" s="22">
        <f>'Activity data'!AW74*UDSOEF*NtoN2O*kgtoGg</f>
        <v>0.7712432299948937</v>
      </c>
      <c r="AE1490" s="22">
        <f>'Activity data'!AX74*UDSOEF*NtoN2O*kgtoGg</f>
        <v>0.77297703930552408</v>
      </c>
      <c r="AF1490" s="22">
        <f>'Activity data'!AY74*UDSOEF*NtoN2O*kgtoGg</f>
        <v>0.77483459705191127</v>
      </c>
      <c r="AG1490" s="22">
        <f>'Activity data'!AZ74*UDSOEF*NtoN2O*kgtoGg</f>
        <v>0.77683479875233064</v>
      </c>
      <c r="AH1490" s="22">
        <f>'Activity data'!BA74*UDSOEF*NtoN2O*kgtoGg</f>
        <v>0.77892052003868284</v>
      </c>
      <c r="AI1490" s="22">
        <f>'Activity data'!BB74*UDSOEF*NtoN2O*kgtoGg</f>
        <v>0.78019721397868425</v>
      </c>
      <c r="AJ1490" s="22">
        <f>'Activity data'!BC74*UDSOEF*NtoN2O*kgtoGg</f>
        <v>0.78159134623501669</v>
      </c>
      <c r="AK1490" s="22">
        <f>'Activity data'!BD74*UDSOEF*NtoN2O*kgtoGg</f>
        <v>0.78305103731798498</v>
      </c>
      <c r="AL1490" s="22">
        <f>'Activity data'!BE74*UDSOEF*NtoN2O*kgtoGg</f>
        <v>0.78459696007748103</v>
      </c>
      <c r="AM1490" s="22">
        <f>'Activity data'!BF74*UDSOEF*NtoN2O*kgtoGg</f>
        <v>0.78622681554218177</v>
      </c>
      <c r="AN1490" s="22">
        <f>'Activity data'!BG74*UDSOEF*NtoN2O*kgtoGg</f>
        <v>0.78709674749701031</v>
      </c>
      <c r="AO1490" s="22">
        <f>'Activity data'!BH74*UDSOEF*NtoN2O*kgtoGg</f>
        <v>0.78802372939145959</v>
      </c>
      <c r="AP1490" s="22">
        <f>'Activity data'!BI74*UDSOEF*NtoN2O*kgtoGg</f>
        <v>0.78902971089169649</v>
      </c>
      <c r="AQ1490" s="22">
        <f>'Activity data'!BJ74*UDSOEF*NtoN2O*kgtoGg</f>
        <v>0.79011340226109594</v>
      </c>
      <c r="AR1490" s="22">
        <f>'Activity data'!BK74*UDSOEF*NtoN2O*kgtoGg</f>
        <v>0.79127373722038208</v>
      </c>
      <c r="AS1490" s="22">
        <f>'Activity data'!BL74*UDSOEF*NtoN2O*kgtoGg</f>
        <v>0.79164192505284225</v>
      </c>
      <c r="AT1490" s="22">
        <f>'Activity data'!BM74*UDSOEF*NtoN2O*kgtoGg</f>
        <v>0.79178199817423089</v>
      </c>
      <c r="AU1490" s="22">
        <f>'Activity data'!BN74*UDSOEF*NtoN2O*kgtoGg</f>
        <v>0.79193604722959032</v>
      </c>
      <c r="AV1490" s="22">
        <f>'Activity data'!BO74*UDSOEF*NtoN2O*kgtoGg</f>
        <v>0.79215924316674524</v>
      </c>
      <c r="AW1490" s="22">
        <f>'Activity data'!BP74*UDSOEF*NtoN2O*kgtoGg</f>
        <v>0.79242332845927566</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1.2354062291178025</v>
      </c>
      <c r="T1491" s="22">
        <f>'Activity data'!AM75*UDSOEF*NtoN2O*kgtoGg</f>
        <v>1.238967479051527</v>
      </c>
      <c r="U1491" s="22">
        <f>'Activity data'!AN75*UDSOEF*NtoN2O*kgtoGg</f>
        <v>1.2427531540971624</v>
      </c>
      <c r="V1491" s="22">
        <f>'Activity data'!AO75*UDSOEF*NtoN2O*kgtoGg</f>
        <v>1.2468419921951222</v>
      </c>
      <c r="W1491" s="22">
        <f>'Activity data'!AP75*UDSOEF*NtoN2O*kgtoGg</f>
        <v>1.2512778110553961</v>
      </c>
      <c r="X1491" s="22">
        <f>'Activity data'!AQ75*UDSOEF*NtoN2O*kgtoGg</f>
        <v>1.2560511630869964</v>
      </c>
      <c r="Y1491" s="22">
        <f>'Activity data'!AR75*UDSOEF*NtoN2O*kgtoGg</f>
        <v>1.2590711143279534</v>
      </c>
      <c r="Z1491" s="22">
        <f>'Activity data'!AS75*UDSOEF*NtoN2O*kgtoGg</f>
        <v>1.2623750265519189</v>
      </c>
      <c r="AA1491" s="22">
        <f>'Activity data'!AT75*UDSOEF*NtoN2O*kgtoGg</f>
        <v>1.2659183742185991</v>
      </c>
      <c r="AB1491" s="22">
        <f>'Activity data'!AU75*UDSOEF*NtoN2O*kgtoGg</f>
        <v>1.2697185825653041</v>
      </c>
      <c r="AC1491" s="22">
        <f>'Activity data'!AV75*UDSOEF*NtoN2O*kgtoGg</f>
        <v>1.2737381782591577</v>
      </c>
      <c r="AD1491" s="22">
        <f>'Activity data'!AW75*UDSOEF*NtoN2O*kgtoGg</f>
        <v>1.2763918796680953</v>
      </c>
      <c r="AE1491" s="22">
        <f>'Activity data'!AX75*UDSOEF*NtoN2O*kgtoGg</f>
        <v>1.2792612988589727</v>
      </c>
      <c r="AF1491" s="22">
        <f>'Activity data'!AY75*UDSOEF*NtoN2O*kgtoGg</f>
        <v>1.2823355191973718</v>
      </c>
      <c r="AG1491" s="22">
        <f>'Activity data'!AZ75*UDSOEF*NtoN2O*kgtoGg</f>
        <v>1.2856458123822216</v>
      </c>
      <c r="AH1491" s="22">
        <f>'Activity data'!BA75*UDSOEF*NtoN2O*kgtoGg</f>
        <v>1.2890976387446629</v>
      </c>
      <c r="AI1491" s="22">
        <f>'Activity data'!BB75*UDSOEF*NtoN2O*kgtoGg</f>
        <v>1.2912105412823622</v>
      </c>
      <c r="AJ1491" s="22">
        <f>'Activity data'!BC75*UDSOEF*NtoN2O*kgtoGg</f>
        <v>1.2935178018481084</v>
      </c>
      <c r="AK1491" s="22">
        <f>'Activity data'!BD75*UDSOEF*NtoN2O*kgtoGg</f>
        <v>1.2959335609402649</v>
      </c>
      <c r="AL1491" s="22">
        <f>'Activity data'!BE75*UDSOEF*NtoN2O*kgtoGg</f>
        <v>1.298492031705484</v>
      </c>
      <c r="AM1491" s="22">
        <f>'Activity data'!BF75*UDSOEF*NtoN2O*kgtoGg</f>
        <v>1.3011894093929235</v>
      </c>
      <c r="AN1491" s="22">
        <f>'Activity data'!BG75*UDSOEF*NtoN2O*kgtoGg</f>
        <v>1.3026291291075638</v>
      </c>
      <c r="AO1491" s="22">
        <f>'Activity data'!BH75*UDSOEF*NtoN2O*kgtoGg</f>
        <v>1.304163265313443</v>
      </c>
      <c r="AP1491" s="22">
        <f>'Activity data'!BI75*UDSOEF*NtoN2O*kgtoGg</f>
        <v>1.3058281442622117</v>
      </c>
      <c r="AQ1491" s="22">
        <f>'Activity data'!BJ75*UDSOEF*NtoN2O*kgtoGg</f>
        <v>1.307621631465953</v>
      </c>
      <c r="AR1491" s="22">
        <f>'Activity data'!BK75*UDSOEF*NtoN2O*kgtoGg</f>
        <v>1.3095419622541242</v>
      </c>
      <c r="AS1491" s="22">
        <f>'Activity data'!BL75*UDSOEF*NtoN2O*kgtoGg</f>
        <v>1.3101513056379845</v>
      </c>
      <c r="AT1491" s="22">
        <f>'Activity data'!BM75*UDSOEF*NtoN2O*kgtoGg</f>
        <v>1.3103831238086305</v>
      </c>
      <c r="AU1491" s="22">
        <f>'Activity data'!BN75*UDSOEF*NtoN2O*kgtoGg</f>
        <v>1.3106380718661095</v>
      </c>
      <c r="AV1491" s="22">
        <f>'Activity data'!BO75*UDSOEF*NtoN2O*kgtoGg</f>
        <v>1.311007456608406</v>
      </c>
      <c r="AW1491" s="22">
        <f>'Activity data'!BP75*UDSOEF*NtoN2O*kgtoGg</f>
        <v>1.3114445124032788</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0.18237965681913762</v>
      </c>
      <c r="T1492" s="22">
        <f>'Activity data'!AM76*UDSOEF*NtoN2O*kgtoGg</f>
        <v>0.18465941344182754</v>
      </c>
      <c r="U1492" s="22">
        <f>'Activity data'!AN76*UDSOEF*NtoN2O*kgtoGg</f>
        <v>0.18574555739497409</v>
      </c>
      <c r="V1492" s="22">
        <f>'Activity data'!AO76*UDSOEF*NtoN2O*kgtoGg</f>
        <v>0.18650574563616654</v>
      </c>
      <c r="W1492" s="22">
        <f>'Activity data'!AP76*UDSOEF*NtoN2O*kgtoGg</f>
        <v>0.18747992207419362</v>
      </c>
      <c r="X1492" s="22">
        <f>'Activity data'!AQ76*UDSOEF*NtoN2O*kgtoGg</f>
        <v>0.18873342715272604</v>
      </c>
      <c r="Y1492" s="22">
        <f>'Activity data'!AR76*UDSOEF*NtoN2O*kgtoGg</f>
        <v>0.19029518325327599</v>
      </c>
      <c r="Z1492" s="22">
        <f>'Activity data'!AS76*UDSOEF*NtoN2O*kgtoGg</f>
        <v>0.19204574669671481</v>
      </c>
      <c r="AA1492" s="22">
        <f>'Activity data'!AT76*UDSOEF*NtoN2O*kgtoGg</f>
        <v>0.19372448684563412</v>
      </c>
      <c r="AB1492" s="22">
        <f>'Activity data'!AU76*UDSOEF*NtoN2O*kgtoGg</f>
        <v>0.19557701634583011</v>
      </c>
      <c r="AC1492" s="22">
        <f>'Activity data'!AV76*UDSOEF*NtoN2O*kgtoGg</f>
        <v>0.19738098938647575</v>
      </c>
      <c r="AD1492" s="22">
        <f>'Activity data'!AW76*UDSOEF*NtoN2O*kgtoGg</f>
        <v>0.19984051089817545</v>
      </c>
      <c r="AE1492" s="22">
        <f>'Activity data'!AX76*UDSOEF*NtoN2O*kgtoGg</f>
        <v>0.20244993820635537</v>
      </c>
      <c r="AF1492" s="22">
        <f>'Activity data'!AY76*UDSOEF*NtoN2O*kgtoGg</f>
        <v>0.20519013494250241</v>
      </c>
      <c r="AG1492" s="22">
        <f>'Activity data'!AZ76*UDSOEF*NtoN2O*kgtoGg</f>
        <v>0.20838244537912598</v>
      </c>
      <c r="AH1492" s="22">
        <f>'Activity data'!BA76*UDSOEF*NtoN2O*kgtoGg</f>
        <v>0.21130756767700037</v>
      </c>
      <c r="AI1492" s="22">
        <f>'Activity data'!BB76*UDSOEF*NtoN2O*kgtoGg</f>
        <v>0.21463122031994444</v>
      </c>
      <c r="AJ1492" s="22">
        <f>'Activity data'!BC76*UDSOEF*NtoN2O*kgtoGg</f>
        <v>0.21828300499608402</v>
      </c>
      <c r="AK1492" s="22">
        <f>'Activity data'!BD76*UDSOEF*NtoN2O*kgtoGg</f>
        <v>0.22160992279515479</v>
      </c>
      <c r="AL1492" s="22">
        <f>'Activity data'!BE76*UDSOEF*NtoN2O*kgtoGg</f>
        <v>0.22493806582344569</v>
      </c>
      <c r="AM1492" s="22">
        <f>'Activity data'!BF76*UDSOEF*NtoN2O*kgtoGg</f>
        <v>0.22827856439909208</v>
      </c>
      <c r="AN1492" s="22">
        <f>'Activity data'!BG76*UDSOEF*NtoN2O*kgtoGg</f>
        <v>0.23200098290928767</v>
      </c>
      <c r="AO1492" s="22">
        <f>'Activity data'!BH76*UDSOEF*NtoN2O*kgtoGg</f>
        <v>0.23548850849177477</v>
      </c>
      <c r="AP1492" s="22">
        <f>'Activity data'!BI76*UDSOEF*NtoN2O*kgtoGg</f>
        <v>0.23907316117222818</v>
      </c>
      <c r="AQ1492" s="22">
        <f>'Activity data'!BJ76*UDSOEF*NtoN2O*kgtoGg</f>
        <v>0.242771330480338</v>
      </c>
      <c r="AR1492" s="22">
        <f>'Activity data'!BK76*UDSOEF*NtoN2O*kgtoGg</f>
        <v>0.24659997472758782</v>
      </c>
      <c r="AS1492" s="22">
        <f>'Activity data'!BL76*UDSOEF*NtoN2O*kgtoGg</f>
        <v>0.25062007093017036</v>
      </c>
      <c r="AT1492" s="22">
        <f>'Activity data'!BM76*UDSOEF*NtoN2O*kgtoGg</f>
        <v>0.25076800359284523</v>
      </c>
      <c r="AU1492" s="22">
        <f>'Activity data'!BN76*UDSOEF*NtoN2O*kgtoGg</f>
        <v>0.25031853911785651</v>
      </c>
      <c r="AV1492" s="22">
        <f>'Activity data'!BO76*UDSOEF*NtoN2O*kgtoGg</f>
        <v>0.25003861639292702</v>
      </c>
      <c r="AW1492" s="22">
        <f>'Activity data'!BP76*UDSOEF*NtoN2O*kgtoGg</f>
        <v>0.24957555276768462</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0.66033099204763357</v>
      </c>
      <c r="U1510" s="22">
        <f>'Activity data'!AN47*ttokg*FracGASF*MSVolatEF*NtoN2O*kgtoGg</f>
        <v>0.66015814291429842</v>
      </c>
      <c r="V1510" s="22">
        <f>'Activity data'!AO47*ttokg*FracGASF*MSVolatEF*NtoN2O*kgtoGg</f>
        <v>0.66004302883480792</v>
      </c>
      <c r="W1510" s="22">
        <f>'Activity data'!AP47*ttokg*FracGASF*MSVolatEF*NtoN2O*kgtoGg</f>
        <v>0.65994333251476955</v>
      </c>
      <c r="X1510" s="22">
        <f>'Activity data'!AQ47*ttokg*FracGASF*MSVolatEF*NtoN2O*kgtoGg</f>
        <v>0.6598331232465795</v>
      </c>
      <c r="Y1510" s="22">
        <f>'Activity data'!AR47*ttokg*FracGASF*MSVolatEF*NtoN2O*kgtoGg</f>
        <v>0.65970938088638198</v>
      </c>
      <c r="Z1510" s="22">
        <f>'Activity data'!AS47*ttokg*FracGASF*MSVolatEF*NtoN2O*kgtoGg</f>
        <v>0.65958022711116759</v>
      </c>
      <c r="AA1510" s="22">
        <f>'Activity data'!AT47*ttokg*FracGASF*MSVolatEF*NtoN2O*kgtoGg</f>
        <v>0.65944237811394946</v>
      </c>
      <c r="AB1510" s="22">
        <f>'Activity data'!AU47*ttokg*FracGASF*MSVolatEF*NtoN2O*kgtoGg</f>
        <v>0.6593081698605231</v>
      </c>
      <c r="AC1510" s="22">
        <f>'Activity data'!AV47*ttokg*FracGASF*MSVolatEF*NtoN2O*kgtoGg</f>
        <v>0.65916618135661631</v>
      </c>
      <c r="AD1510" s="22">
        <f>'Activity data'!AW47*ttokg*FracGASF*MSVolatEF*NtoN2O*kgtoGg</f>
        <v>0.65902678805818449</v>
      </c>
      <c r="AE1510" s="22">
        <f>'Activity data'!AX47*ttokg*FracGASF*MSVolatEF*NtoN2O*kgtoGg</f>
        <v>0.65886559093377073</v>
      </c>
      <c r="AF1510" s="22">
        <f>'Activity data'!AY47*ttokg*FracGASF*MSVolatEF*NtoN2O*kgtoGg</f>
        <v>0.65869872877506552</v>
      </c>
      <c r="AG1510" s="22">
        <f>'Activity data'!AZ47*ttokg*FracGASF*MSVolatEF*NtoN2O*kgtoGg</f>
        <v>0.65852727991652549</v>
      </c>
      <c r="AH1510" s="22">
        <f>'Activity data'!BA47*ttokg*FracGASF*MSVolatEF*NtoN2O*kgtoGg</f>
        <v>0.65833751540091701</v>
      </c>
      <c r="AI1510" s="22">
        <f>'Activity data'!BB47*ttokg*FracGASF*MSVolatEF*NtoN2O*kgtoGg</f>
        <v>0.65816098395690403</v>
      </c>
      <c r="AJ1510" s="22">
        <f>'Activity data'!BC47*ttokg*FracGASF*MSVolatEF*NtoN2O*kgtoGg</f>
        <v>0.65797638880913212</v>
      </c>
      <c r="AK1510" s="22">
        <f>'Activity data'!BD47*ttokg*FracGASF*MSVolatEF*NtoN2O*kgtoGg</f>
        <v>0.65778024658613199</v>
      </c>
      <c r="AL1510" s="22">
        <f>'Activity data'!BE47*ttokg*FracGASF*MSVolatEF*NtoN2O*kgtoGg</f>
        <v>0.6575996737161971</v>
      </c>
      <c r="AM1510" s="22">
        <f>'Activity data'!BF47*ttokg*FracGASF*MSVolatEF*NtoN2O*kgtoGg</f>
        <v>0.65742092862125623</v>
      </c>
      <c r="AN1510" s="22">
        <f>'Activity data'!BG47*ttokg*FracGASF*MSVolatEF*NtoN2O*kgtoGg</f>
        <v>0.65724351924445956</v>
      </c>
      <c r="AO1510" s="22">
        <f>'Activity data'!BH47*ttokg*FracGASF*MSVolatEF*NtoN2O*kgtoGg</f>
        <v>0.65705997240052727</v>
      </c>
      <c r="AP1510" s="22">
        <f>'Activity data'!BI47*ttokg*FracGASF*MSVolatEF*NtoN2O*kgtoGg</f>
        <v>0.65688763640687031</v>
      </c>
      <c r="AQ1510" s="22">
        <f>'Activity data'!BJ47*ttokg*FracGASF*MSVolatEF*NtoN2O*kgtoGg</f>
        <v>0.65671358006629965</v>
      </c>
      <c r="AR1510" s="22">
        <f>'Activity data'!BK47*ttokg*FracGASF*MSVolatEF*NtoN2O*kgtoGg</f>
        <v>0.65653731541106508</v>
      </c>
      <c r="AS1510" s="22">
        <f>'Activity data'!BL47*ttokg*FracGASF*MSVolatEF*NtoN2O*kgtoGg</f>
        <v>0.65635837085441318</v>
      </c>
      <c r="AT1510" s="22">
        <f>'Activity data'!BM47*ttokg*FracGASF*MSVolatEF*NtoN2O*kgtoGg</f>
        <v>0.65618176804877137</v>
      </c>
      <c r="AU1510" s="22">
        <f>'Activity data'!BN47*ttokg*FracGASF*MSVolatEF*NtoN2O*kgtoGg</f>
        <v>0.65614399445608407</v>
      </c>
      <c r="AV1510" s="22">
        <f>'Activity data'!BO47*ttokg*FracGASF*MSVolatEF*NtoN2O*kgtoGg</f>
        <v>0.65612746151081058</v>
      </c>
      <c r="AW1510" s="22">
        <f>'Activity data'!BP47*ttokg*FracGASF*MSVolatEF*NtoN2O*kgtoGg</f>
        <v>0.65610489958991924</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8.716369095028766E-3</v>
      </c>
      <c r="U1511" s="22">
        <f>'Activity data'!AN48*ttokg*FracGASM*MSVolatEF*NtoN2O*kgtoGg</f>
        <v>8.7140874864687409E-3</v>
      </c>
      <c r="V1511" s="22">
        <f>'Activity data'!AO48*ttokg*FracGASM*MSVolatEF*NtoN2O*kgtoGg</f>
        <v>8.7125679806194633E-3</v>
      </c>
      <c r="W1511" s="22">
        <f>'Activity data'!AP48*ttokg*FracGASM*MSVolatEF*NtoN2O*kgtoGg</f>
        <v>8.71125198919496E-3</v>
      </c>
      <c r="X1511" s="22">
        <f>'Activity data'!AQ48*ttokg*FracGASM*MSVolatEF*NtoN2O*kgtoGg</f>
        <v>8.7097972268548509E-3</v>
      </c>
      <c r="Y1511" s="22">
        <f>'Activity data'!AR48*ttokg*FracGASM*MSVolatEF*NtoN2O*kgtoGg</f>
        <v>8.7081638277002413E-3</v>
      </c>
      <c r="Z1511" s="22">
        <f>'Activity data'!AS48*ttokg*FracGASM*MSVolatEF*NtoN2O*kgtoGg</f>
        <v>8.7064589978674157E-3</v>
      </c>
      <c r="AA1511" s="22">
        <f>'Activity data'!AT48*ttokg*FracGASM*MSVolatEF*NtoN2O*kgtoGg</f>
        <v>8.7046393911041336E-3</v>
      </c>
      <c r="AB1511" s="22">
        <f>'Activity data'!AU48*ttokg*FracGASM*MSVolatEF*NtoN2O*kgtoGg</f>
        <v>8.7028678421589047E-3</v>
      </c>
      <c r="AC1511" s="22">
        <f>'Activity data'!AV48*ttokg*FracGASM*MSVolatEF*NtoN2O*kgtoGg</f>
        <v>8.7009935939073389E-3</v>
      </c>
      <c r="AD1511" s="22">
        <f>'Activity data'!AW48*ttokg*FracGASM*MSVolatEF*NtoN2O*kgtoGg</f>
        <v>8.6991536023680385E-3</v>
      </c>
      <c r="AE1511" s="22">
        <f>'Activity data'!AX48*ttokg*FracGASM*MSVolatEF*NtoN2O*kgtoGg</f>
        <v>8.697025800325775E-3</v>
      </c>
      <c r="AF1511" s="22">
        <f>'Activity data'!AY48*ttokg*FracGASM*MSVolatEF*NtoN2O*kgtoGg</f>
        <v>8.6948232198308644E-3</v>
      </c>
      <c r="AG1511" s="22">
        <f>'Activity data'!AZ48*ttokg*FracGASM*MSVolatEF*NtoN2O*kgtoGg</f>
        <v>8.6925600948981347E-3</v>
      </c>
      <c r="AH1511" s="22">
        <f>'Activity data'!BA48*ttokg*FracGASM*MSVolatEF*NtoN2O*kgtoGg</f>
        <v>8.6900552032921075E-3</v>
      </c>
      <c r="AI1511" s="22">
        <f>'Activity data'!BB48*ttokg*FracGASM*MSVolatEF*NtoN2O*kgtoGg</f>
        <v>8.6877249882311349E-3</v>
      </c>
      <c r="AJ1511" s="22">
        <f>'Activity data'!BC48*ttokg*FracGASM*MSVolatEF*NtoN2O*kgtoGg</f>
        <v>8.6852883322805479E-3</v>
      </c>
      <c r="AK1511" s="22">
        <f>'Activity data'!BD48*ttokg*FracGASM*MSVolatEF*NtoN2O*kgtoGg</f>
        <v>8.6826992549369417E-3</v>
      </c>
      <c r="AL1511" s="22">
        <f>'Activity data'!BE48*ttokg*FracGASM*MSVolatEF*NtoN2O*kgtoGg</f>
        <v>8.6803156930538028E-3</v>
      </c>
      <c r="AM1511" s="22">
        <f>'Activity data'!BF48*ttokg*FracGASM*MSVolatEF*NtoN2O*kgtoGg</f>
        <v>8.6779562578005835E-3</v>
      </c>
      <c r="AN1511" s="22">
        <f>'Activity data'!BG48*ttokg*FracGASM*MSVolatEF*NtoN2O*kgtoGg</f>
        <v>8.6756144540268663E-3</v>
      </c>
      <c r="AO1511" s="22">
        <f>'Activity data'!BH48*ttokg*FracGASM*MSVolatEF*NtoN2O*kgtoGg</f>
        <v>8.6731916356869616E-3</v>
      </c>
      <c r="AP1511" s="22">
        <f>'Activity data'!BI48*ttokg*FracGASM*MSVolatEF*NtoN2O*kgtoGg</f>
        <v>8.6709168005706886E-3</v>
      </c>
      <c r="AQ1511" s="22">
        <f>'Activity data'!BJ48*ttokg*FracGASM*MSVolatEF*NtoN2O*kgtoGg</f>
        <v>8.6686192568751572E-3</v>
      </c>
      <c r="AR1511" s="22">
        <f>'Activity data'!BK48*ttokg*FracGASM*MSVolatEF*NtoN2O*kgtoGg</f>
        <v>8.6662925634260583E-3</v>
      </c>
      <c r="AS1511" s="22">
        <f>'Activity data'!BL48*ttokg*FracGASM*MSVolatEF*NtoN2O*kgtoGg</f>
        <v>8.6639304952782579E-3</v>
      </c>
      <c r="AT1511" s="22">
        <f>'Activity data'!BM48*ttokg*FracGASM*MSVolatEF*NtoN2O*kgtoGg</f>
        <v>8.6615993382437827E-3</v>
      </c>
      <c r="AU1511" s="22">
        <f>'Activity data'!BN48*ttokg*FracGASM*MSVolatEF*NtoN2O*kgtoGg</f>
        <v>8.6611007268203102E-3</v>
      </c>
      <c r="AV1511" s="22">
        <f>'Activity data'!BO48*ttokg*FracGASM*MSVolatEF*NtoN2O*kgtoGg</f>
        <v>8.6608824919427018E-3</v>
      </c>
      <c r="AW1511" s="22">
        <f>'Activity data'!BP48*ttokg*FracGASM*MSVolatEF*NtoN2O*kgtoGg</f>
        <v>8.6605846745869321E-3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1.0697375599739958</v>
      </c>
      <c r="T1512" s="22">
        <f>SUM('Activity data'!AM50:AM65)*FracGASM*MSVolatEF*NtoN2O*kgtoGg</f>
        <v>1.0902746861236994</v>
      </c>
      <c r="U1512" s="22">
        <f>SUM('Activity data'!AN50:AN65)*FracGASM*MSVolatEF*NtoN2O*kgtoGg</f>
        <v>1.0993610376049749</v>
      </c>
      <c r="V1512" s="22">
        <f>SUM('Activity data'!AO50:AO65)*FracGASM*MSVolatEF*NtoN2O*kgtoGg</f>
        <v>1.1055317488808671</v>
      </c>
      <c r="W1512" s="22">
        <f>SUM('Activity data'!AP50:AP65)*FracGASM*MSVolatEF*NtoN2O*kgtoGg</f>
        <v>1.114042783533054</v>
      </c>
      <c r="X1512" s="22">
        <f>SUM('Activity data'!AQ50:AQ65)*FracGASM*MSVolatEF*NtoN2O*kgtoGg</f>
        <v>1.1255019608985373</v>
      </c>
      <c r="Y1512" s="22">
        <f>SUM('Activity data'!AR50:AR65)*FracGASM*MSVolatEF*NtoN2O*kgtoGg</f>
        <v>1.1383094321884937</v>
      </c>
      <c r="Z1512" s="22">
        <f>SUM('Activity data'!AS50:AS65)*FracGASM*MSVolatEF*NtoN2O*kgtoGg</f>
        <v>1.1530954706169447</v>
      </c>
      <c r="AA1512" s="22">
        <f>SUM('Activity data'!AT50:AT65)*FracGASM*MSVolatEF*NtoN2O*kgtoGg</f>
        <v>1.1673335790255206</v>
      </c>
      <c r="AB1512" s="22">
        <f>SUM('Activity data'!AU50:AU65)*FracGASM*MSVolatEF*NtoN2O*kgtoGg</f>
        <v>1.1833804240663248</v>
      </c>
      <c r="AC1512" s="22">
        <f>SUM('Activity data'!AV50:AV65)*FracGASM*MSVolatEF*NtoN2O*kgtoGg</f>
        <v>1.199093655931013</v>
      </c>
      <c r="AD1512" s="22">
        <f>SUM('Activity data'!AW50:AW65)*FracGASM*MSVolatEF*NtoN2O*kgtoGg</f>
        <v>1.2154336714808203</v>
      </c>
      <c r="AE1512" s="22">
        <f>SUM('Activity data'!AX50:AX65)*FracGASM*MSVolatEF*NtoN2O*kgtoGg</f>
        <v>1.2330657939167029</v>
      </c>
      <c r="AF1512" s="22">
        <f>SUM('Activity data'!AY50:AY65)*FracGASM*MSVolatEF*NtoN2O*kgtoGg</f>
        <v>1.2517808839126041</v>
      </c>
      <c r="AG1512" s="22">
        <f>SUM('Activity data'!AZ50:AZ65)*FracGASM*MSVolatEF*NtoN2O*kgtoGg</f>
        <v>1.2745400949615155</v>
      </c>
      <c r="AH1512" s="22">
        <f>SUM('Activity data'!BA50:BA65)*FracGASM*MSVolatEF*NtoN2O*kgtoGg</f>
        <v>1.2946207977670678</v>
      </c>
      <c r="AI1512" s="22">
        <f>SUM('Activity data'!BB50:BB65)*FracGASM*MSVolatEF*NtoN2O*kgtoGg</f>
        <v>1.3166200838524398</v>
      </c>
      <c r="AJ1512" s="22">
        <f>SUM('Activity data'!BC50:BC65)*FracGASM*MSVolatEF*NtoN2O*kgtoGg</f>
        <v>1.3413254138497963</v>
      </c>
      <c r="AK1512" s="22">
        <f>SUM('Activity data'!BD50:BD65)*FracGASM*MSVolatEF*NtoN2O*kgtoGg</f>
        <v>1.3627867701321592</v>
      </c>
      <c r="AL1512" s="22">
        <f>SUM('Activity data'!BE50:BE65)*FracGASM*MSVolatEF*NtoN2O*kgtoGg</f>
        <v>1.3839933632562493</v>
      </c>
      <c r="AM1512" s="22">
        <f>SUM('Activity data'!BF50:BF65)*FracGASM*MSVolatEF*NtoN2O*kgtoGg</f>
        <v>1.4050476650877615</v>
      </c>
      <c r="AN1512" s="22">
        <f>SUM('Activity data'!BG50:BG65)*FracGASM*MSVolatEF*NtoN2O*kgtoGg</f>
        <v>1.430308011119523</v>
      </c>
      <c r="AO1512" s="22">
        <f>SUM('Activity data'!BH50:BH65)*FracGASM*MSVolatEF*NtoN2O*kgtoGg</f>
        <v>1.4532752046805777</v>
      </c>
      <c r="AP1512" s="22">
        <f>SUM('Activity data'!BI50:BI65)*FracGASM*MSVolatEF*NtoN2O*kgtoGg</f>
        <v>1.4768848910932086</v>
      </c>
      <c r="AQ1512" s="22">
        <f>SUM('Activity data'!BJ50:BJ65)*FracGASM*MSVolatEF*NtoN2O*kgtoGg</f>
        <v>1.501267584025247</v>
      </c>
      <c r="AR1512" s="22">
        <f>SUM('Activity data'!BK50:BK65)*FracGASM*MSVolatEF*NtoN2O*kgtoGg</f>
        <v>1.5265557034118331</v>
      </c>
      <c r="AS1512" s="22">
        <f>SUM('Activity data'!BL50:BL65)*FracGASM*MSVolatEF*NtoN2O*kgtoGg</f>
        <v>1.5515803198931286</v>
      </c>
      <c r="AT1512" s="22">
        <f>SUM('Activity data'!BM50:BM65)*FracGASM*MSVolatEF*NtoN2O*kgtoGg</f>
        <v>1.5434619285661819</v>
      </c>
      <c r="AU1512" s="22">
        <f>SUM('Activity data'!BN50:BN65)*FracGASM*MSVolatEF*NtoN2O*kgtoGg</f>
        <v>1.5304743474299325</v>
      </c>
      <c r="AV1512" s="22">
        <f>SUM('Activity data'!BO50:BO65)*FracGASM*MSVolatEF*NtoN2O*kgtoGg</f>
        <v>1.5191308401808876</v>
      </c>
      <c r="AW1512" s="22">
        <f>SUM('Activity data'!BP50:BP65)*FracGASM*MSVolatEF*NtoN2O*kgtoGg</f>
        <v>1.5064636065992889</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3.9455372541989715</v>
      </c>
      <c r="T1513" s="22">
        <f>SUM('Activity data'!AM66:AM81)*FracGASM*MSVolatEF*NtoN2O*kgtoGg</f>
        <v>3.983537794955585</v>
      </c>
      <c r="U1513" s="22">
        <f>SUM('Activity data'!AN66:AN81)*FracGASM*MSVolatEF*NtoN2O*kgtoGg</f>
        <v>3.9954682915040767</v>
      </c>
      <c r="V1513" s="22">
        <f>SUM('Activity data'!AO66:AO81)*FracGASM*MSVolatEF*NtoN2O*kgtoGg</f>
        <v>4.000971526521468</v>
      </c>
      <c r="W1513" s="22">
        <f>SUM('Activity data'!AP66:AP81)*FracGASM*MSVolatEF*NtoN2O*kgtoGg</f>
        <v>4.0118965060674787</v>
      </c>
      <c r="X1513" s="22">
        <f>SUM('Activity data'!AQ66:AQ81)*FracGASM*MSVolatEF*NtoN2O*kgtoGg</f>
        <v>4.0294776869881064</v>
      </c>
      <c r="Y1513" s="22">
        <f>SUM('Activity data'!AR66:AR81)*FracGASM*MSVolatEF*NtoN2O*kgtoGg</f>
        <v>4.0479172602769937</v>
      </c>
      <c r="Z1513" s="22">
        <f>SUM('Activity data'!AS66:AS81)*FracGASM*MSVolatEF*NtoN2O*kgtoGg</f>
        <v>4.070633923298562</v>
      </c>
      <c r="AA1513" s="22">
        <f>SUM('Activity data'!AT66:AT81)*FracGASM*MSVolatEF*NtoN2O*kgtoGg</f>
        <v>4.092015931071999</v>
      </c>
      <c r="AB1513" s="22">
        <f>SUM('Activity data'!AU66:AU81)*FracGASM*MSVolatEF*NtoN2O*kgtoGg</f>
        <v>4.1171819635966012</v>
      </c>
      <c r="AC1513" s="22">
        <f>SUM('Activity data'!AV66:AV81)*FracGASM*MSVolatEF*NtoN2O*kgtoGg</f>
        <v>4.1414260555186848</v>
      </c>
      <c r="AD1513" s="22">
        <f>SUM('Activity data'!AW66:AW81)*FracGASM*MSVolatEF*NtoN2O*kgtoGg</f>
        <v>4.1558135793554394</v>
      </c>
      <c r="AE1513" s="22">
        <f>SUM('Activity data'!AX66:AX81)*FracGASM*MSVolatEF*NtoN2O*kgtoGg</f>
        <v>4.1721625024416404</v>
      </c>
      <c r="AF1513" s="22">
        <f>SUM('Activity data'!AY66:AY81)*FracGASM*MSVolatEF*NtoN2O*kgtoGg</f>
        <v>4.1899219136601493</v>
      </c>
      <c r="AG1513" s="22">
        <f>SUM('Activity data'!AZ66:AZ81)*FracGASM*MSVolatEF*NtoN2O*kgtoGg</f>
        <v>4.2151073249647553</v>
      </c>
      <c r="AH1513" s="22">
        <f>SUM('Activity data'!BA66:BA81)*FracGASM*MSVolatEF*NtoN2O*kgtoGg</f>
        <v>4.233679750406238</v>
      </c>
      <c r="AI1513" s="22">
        <f>SUM('Activity data'!BB66:BB81)*FracGASM*MSVolatEF*NtoN2O*kgtoGg</f>
        <v>4.2534822878476417</v>
      </c>
      <c r="AJ1513" s="22">
        <f>SUM('Activity data'!BC66:BC81)*FracGASM*MSVolatEF*NtoN2O*kgtoGg</f>
        <v>4.2775100420578918</v>
      </c>
      <c r="AK1513" s="22">
        <f>SUM('Activity data'!BD66:BD81)*FracGASM*MSVolatEF*NtoN2O*kgtoGg</f>
        <v>4.2938079252411132</v>
      </c>
      <c r="AL1513" s="22">
        <f>SUM('Activity data'!BE66:BE81)*FracGASM*MSVolatEF*NtoN2O*kgtoGg</f>
        <v>4.3084000425693434</v>
      </c>
      <c r="AM1513" s="22">
        <f>SUM('Activity data'!BF66:BF81)*FracGASM*MSVolatEF*NtoN2O*kgtoGg</f>
        <v>4.3214723129941151</v>
      </c>
      <c r="AN1513" s="22">
        <f>SUM('Activity data'!BG66:BG81)*FracGASM*MSVolatEF*NtoN2O*kgtoGg</f>
        <v>4.3463830537923682</v>
      </c>
      <c r="AO1513" s="22">
        <f>SUM('Activity data'!BH66:BH81)*FracGASM*MSVolatEF*NtoN2O*kgtoGg</f>
        <v>4.3659310764605577</v>
      </c>
      <c r="AP1513" s="22">
        <f>SUM('Activity data'!BI66:BI81)*FracGASM*MSVolatEF*NtoN2O*kgtoGg</f>
        <v>4.385705734096546</v>
      </c>
      <c r="AQ1513" s="22">
        <f>SUM('Activity data'!BJ66:BJ81)*FracGASM*MSVolatEF*NtoN2O*kgtoGg</f>
        <v>4.4058914606443951</v>
      </c>
      <c r="AR1513" s="22">
        <f>SUM('Activity data'!BK66:BK81)*FracGASM*MSVolatEF*NtoN2O*kgtoGg</f>
        <v>4.4266651722673496</v>
      </c>
      <c r="AS1513" s="22">
        <f>SUM('Activity data'!BL66:BL81)*FracGASM*MSVolatEF*NtoN2O*kgtoGg</f>
        <v>4.4443598547580718</v>
      </c>
      <c r="AT1513" s="22">
        <f>SUM('Activity data'!BM66:BM81)*FracGASM*MSVolatEF*NtoN2O*kgtoGg</f>
        <v>4.4018303416026736</v>
      </c>
      <c r="AU1513" s="22">
        <f>SUM('Activity data'!BN66:BN81)*FracGASM*MSVolatEF*NtoN2O*kgtoGg</f>
        <v>4.3509353276040725</v>
      </c>
      <c r="AV1513" s="22">
        <f>SUM('Activity data'!BO66:BO81)*FracGASM*MSVolatEF*NtoN2O*kgtoGg</f>
        <v>4.3033191427343587</v>
      </c>
      <c r="AW1513" s="22">
        <f>SUM('Activity data'!BP66:BP81)*FracGASM*MSVolatEF*NtoN2O*kgtoGg</f>
        <v>4.2537717619152566</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2.2781419225643352E-4</v>
      </c>
      <c r="U1514" s="22">
        <f>'Activity data'!AN47*FracLEACH*MSLeachEF*NtoN2O*kgtoGg</f>
        <v>2.2775455930543296E-4</v>
      </c>
      <c r="V1514" s="22">
        <f>'Activity data'!AO47*FracLEACH*MSLeachEF*NtoN2O*kgtoGg</f>
        <v>2.2771484494800868E-4</v>
      </c>
      <c r="W1514" s="22">
        <f>'Activity data'!AP47*FracLEACH*MSLeachEF*NtoN2O*kgtoGg</f>
        <v>2.2768044971759548E-4</v>
      </c>
      <c r="X1514" s="22">
        <f>'Activity data'!AQ47*FracLEACH*MSLeachEF*NtoN2O*kgtoGg</f>
        <v>2.2764242752006987E-4</v>
      </c>
      <c r="Y1514" s="22">
        <f>'Activity data'!AR47*FracLEACH*MSLeachEF*NtoN2O*kgtoGg</f>
        <v>2.2759973640580172E-4</v>
      </c>
      <c r="Z1514" s="22">
        <f>'Activity data'!AS47*FracLEACH*MSLeachEF*NtoN2O*kgtoGg</f>
        <v>2.2755517835335276E-4</v>
      </c>
      <c r="AA1514" s="22">
        <f>'Activity data'!AT47*FracLEACH*MSLeachEF*NtoN2O*kgtoGg</f>
        <v>2.2750762044931251E-4</v>
      </c>
      <c r="AB1514" s="22">
        <f>'Activity data'!AU47*FracLEACH*MSLeachEF*NtoN2O*kgtoGg</f>
        <v>2.274613186018804E-4</v>
      </c>
      <c r="AC1514" s="22">
        <f>'Activity data'!AV47*FracLEACH*MSLeachEF*NtoN2O*kgtoGg</f>
        <v>2.274123325680326E-4</v>
      </c>
      <c r="AD1514" s="22">
        <f>'Activity data'!AW47*FracLEACH*MSLeachEF*NtoN2O*kgtoGg</f>
        <v>2.2736424188007362E-4</v>
      </c>
      <c r="AE1514" s="22">
        <f>'Activity data'!AX47*FracLEACH*MSLeachEF*NtoN2O*kgtoGg</f>
        <v>2.273086288721509E-4</v>
      </c>
      <c r="AF1514" s="22">
        <f>'Activity data'!AY47*FracLEACH*MSLeachEF*NtoN2O*kgtoGg</f>
        <v>2.2725106142739755E-4</v>
      </c>
      <c r="AG1514" s="22">
        <f>'Activity data'!AZ47*FracLEACH*MSLeachEF*NtoN2O*kgtoGg</f>
        <v>2.2719191157120124E-4</v>
      </c>
      <c r="AH1514" s="22">
        <f>'Activity data'!BA47*FracLEACH*MSLeachEF*NtoN2O*kgtoGg</f>
        <v>2.2712644281331636E-4</v>
      </c>
      <c r="AI1514" s="22">
        <f>'Activity data'!BB47*FracLEACH*MSLeachEF*NtoN2O*kgtoGg</f>
        <v>2.2706553946513184E-4</v>
      </c>
      <c r="AJ1514" s="22">
        <f>'Activity data'!BC47*FracLEACH*MSLeachEF*NtoN2O*kgtoGg</f>
        <v>2.2700185413915055E-4</v>
      </c>
      <c r="AK1514" s="22">
        <f>'Activity data'!BD47*FracLEACH*MSLeachEF*NtoN2O*kgtoGg</f>
        <v>2.2693418507221548E-4</v>
      </c>
      <c r="AL1514" s="22">
        <f>'Activity data'!BE47*FracLEACH*MSLeachEF*NtoN2O*kgtoGg</f>
        <v>2.2687188743208798E-4</v>
      </c>
      <c r="AM1514" s="22">
        <f>'Activity data'!BF47*FracLEACH*MSLeachEF*NtoN2O*kgtoGg</f>
        <v>2.2681022037433337E-4</v>
      </c>
      <c r="AN1514" s="22">
        <f>'Activity data'!BG47*FracLEACH*MSLeachEF*NtoN2O*kgtoGg</f>
        <v>2.2674901413933848E-4</v>
      </c>
      <c r="AO1514" s="22">
        <f>'Activity data'!BH47*FracLEACH*MSLeachEF*NtoN2O*kgtoGg</f>
        <v>2.2668569047818186E-4</v>
      </c>
      <c r="AP1514" s="22">
        <f>'Activity data'!BI47*FracLEACH*MSLeachEF*NtoN2O*kgtoGg</f>
        <v>2.2662623456037019E-4</v>
      </c>
      <c r="AQ1514" s="22">
        <f>'Activity data'!BJ47*FracLEACH*MSLeachEF*NtoN2O*kgtoGg</f>
        <v>2.2656618512287334E-4</v>
      </c>
      <c r="AR1514" s="22">
        <f>'Activity data'!BK47*FracLEACH*MSLeachEF*NtoN2O*kgtoGg</f>
        <v>2.2650537381681743E-4</v>
      </c>
      <c r="AS1514" s="22">
        <f>'Activity data'!BL47*FracLEACH*MSLeachEF*NtoN2O*kgtoGg</f>
        <v>2.264436379447725E-4</v>
      </c>
      <c r="AT1514" s="22">
        <f>'Activity data'!BM47*FracLEACH*MSLeachEF*NtoN2O*kgtoGg</f>
        <v>2.263827099768261E-4</v>
      </c>
      <c r="AU1514" s="22">
        <f>'Activity data'!BN47*FracLEACH*MSLeachEF*NtoN2O*kgtoGg</f>
        <v>2.2636967808734897E-4</v>
      </c>
      <c r="AV1514" s="22">
        <f>'Activity data'!BO47*FracLEACH*MSLeachEF*NtoN2O*kgtoGg</f>
        <v>2.2636397422122966E-4</v>
      </c>
      <c r="AW1514" s="22">
        <f>'Activity data'!BP47*FracLEACH*MSLeachEF*NtoN2O*kgtoGg</f>
        <v>2.2635619035852204E-4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1.5035736688924619E-6</v>
      </c>
      <c r="U1515" s="22">
        <f>'Activity data'!AN48*FracLEACH*MSLeachEF*NtoN2O*kgtoGg</f>
        <v>1.503180091415858E-6</v>
      </c>
      <c r="V1515" s="22">
        <f>'Activity data'!AO48*FracLEACH*MSLeachEF*NtoN2O*kgtoGg</f>
        <v>1.5029179766568576E-6</v>
      </c>
      <c r="W1515" s="22">
        <f>'Activity data'!AP48*FracLEACH*MSLeachEF*NtoN2O*kgtoGg</f>
        <v>1.5026909681361304E-6</v>
      </c>
      <c r="X1515" s="22">
        <f>'Activity data'!AQ48*FracLEACH*MSLeachEF*NtoN2O*kgtoGg</f>
        <v>1.5024400216324613E-6</v>
      </c>
      <c r="Y1515" s="22">
        <f>'Activity data'!AR48*FracLEACH*MSLeachEF*NtoN2O*kgtoGg</f>
        <v>1.5021582602782918E-6</v>
      </c>
      <c r="Z1515" s="22">
        <f>'Activity data'!AS48*FracLEACH*MSLeachEF*NtoN2O*kgtoGg</f>
        <v>1.5018641771321288E-6</v>
      </c>
      <c r="AA1515" s="22">
        <f>'Activity data'!AT48*FracLEACH*MSLeachEF*NtoN2O*kgtoGg</f>
        <v>1.5015502949654626E-6</v>
      </c>
      <c r="AB1515" s="22">
        <f>'Activity data'!AU48*FracLEACH*MSLeachEF*NtoN2O*kgtoGg</f>
        <v>1.5012447027724111E-6</v>
      </c>
      <c r="AC1515" s="22">
        <f>'Activity data'!AV48*FracLEACH*MSLeachEF*NtoN2O*kgtoGg</f>
        <v>1.5009213949490153E-6</v>
      </c>
      <c r="AD1515" s="22">
        <f>'Activity data'!AW48*FracLEACH*MSLeachEF*NtoN2O*kgtoGg</f>
        <v>1.5006039964084863E-6</v>
      </c>
      <c r="AE1515" s="22">
        <f>'Activity data'!AX48*FracLEACH*MSLeachEF*NtoN2O*kgtoGg</f>
        <v>1.5002369505561962E-6</v>
      </c>
      <c r="AF1515" s="22">
        <f>'Activity data'!AY48*FracLEACH*MSLeachEF*NtoN2O*kgtoGg</f>
        <v>1.4998570054208242E-6</v>
      </c>
      <c r="AG1515" s="22">
        <f>'Activity data'!AZ48*FracLEACH*MSLeachEF*NtoN2O*kgtoGg</f>
        <v>1.4994666163699281E-6</v>
      </c>
      <c r="AH1515" s="22">
        <f>'Activity data'!BA48*FracLEACH*MSLeachEF*NtoN2O*kgtoGg</f>
        <v>1.4990345225678884E-6</v>
      </c>
      <c r="AI1515" s="22">
        <f>'Activity data'!BB48*FracLEACH*MSLeachEF*NtoN2O*kgtoGg</f>
        <v>1.4986325604698704E-6</v>
      </c>
      <c r="AJ1515" s="22">
        <f>'Activity data'!BC48*FracLEACH*MSLeachEF*NtoN2O*kgtoGg</f>
        <v>1.4982122373183941E-6</v>
      </c>
      <c r="AK1515" s="22">
        <f>'Activity data'!BD48*FracLEACH*MSLeachEF*NtoN2O*kgtoGg</f>
        <v>1.4977656214766223E-6</v>
      </c>
      <c r="AL1515" s="22">
        <f>'Activity data'!BE48*FracLEACH*MSLeachEF*NtoN2O*kgtoGg</f>
        <v>1.4973544570517807E-6</v>
      </c>
      <c r="AM1515" s="22">
        <f>'Activity data'!BF48*FracLEACH*MSLeachEF*NtoN2O*kgtoGg</f>
        <v>1.4969474544706005E-6</v>
      </c>
      <c r="AN1515" s="22">
        <f>'Activity data'!BG48*FracLEACH*MSLeachEF*NtoN2O*kgtoGg</f>
        <v>1.4965434933196341E-6</v>
      </c>
      <c r="AO1515" s="22">
        <f>'Activity data'!BH48*FracLEACH*MSLeachEF*NtoN2O*kgtoGg</f>
        <v>1.4961255571560006E-6</v>
      </c>
      <c r="AP1515" s="22">
        <f>'Activity data'!BI48*FracLEACH*MSLeachEF*NtoN2O*kgtoGg</f>
        <v>1.4957331480984435E-6</v>
      </c>
      <c r="AQ1515" s="22">
        <f>'Activity data'!BJ48*FracLEACH*MSLeachEF*NtoN2O*kgtoGg</f>
        <v>1.4953368218109643E-6</v>
      </c>
      <c r="AR1515" s="22">
        <f>'Activity data'!BK48*FracLEACH*MSLeachEF*NtoN2O*kgtoGg</f>
        <v>1.4949354671909952E-6</v>
      </c>
      <c r="AS1515" s="22">
        <f>'Activity data'!BL48*FracLEACH*MSLeachEF*NtoN2O*kgtoGg</f>
        <v>1.4945280104354992E-6</v>
      </c>
      <c r="AT1515" s="22">
        <f>'Activity data'!BM48*FracLEACH*MSLeachEF*NtoN2O*kgtoGg</f>
        <v>1.4941258858470524E-6</v>
      </c>
      <c r="AU1515" s="22">
        <f>'Activity data'!BN48*FracLEACH*MSLeachEF*NtoN2O*kgtoGg</f>
        <v>1.4940398753765033E-6</v>
      </c>
      <c r="AV1515" s="22">
        <f>'Activity data'!BO48*FracLEACH*MSLeachEF*NtoN2O*kgtoGg</f>
        <v>1.494002229860116E-6</v>
      </c>
      <c r="AW1515" s="22">
        <f>'Activity data'!BP48*FracLEACH*MSLeachEF*NtoN2O*kgtoGg</f>
        <v>1.4939508563662457E-6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0.18452972909551421</v>
      </c>
      <c r="T1516" s="22">
        <f>SUM('Activity data'!AM50:AM65)*FracLEACH*MSLeachEF*NtoN2O*kgtoGg</f>
        <v>0.18807238335633814</v>
      </c>
      <c r="U1516" s="22">
        <f>SUM('Activity data'!AN50:AN65)*FracLEACH*MSLeachEF*NtoN2O*kgtoGg</f>
        <v>0.18963977898685819</v>
      </c>
      <c r="V1516" s="22">
        <f>SUM('Activity data'!AO50:AO65)*FracLEACH*MSLeachEF*NtoN2O*kgtoGg</f>
        <v>0.19070422668194953</v>
      </c>
      <c r="W1516" s="22">
        <f>SUM('Activity data'!AP50:AP65)*FracLEACH*MSLeachEF*NtoN2O*kgtoGg</f>
        <v>0.19217238015945179</v>
      </c>
      <c r="X1516" s="22">
        <f>SUM('Activity data'!AQ50:AQ65)*FracLEACH*MSLeachEF*NtoN2O*kgtoGg</f>
        <v>0.19414908825499771</v>
      </c>
      <c r="Y1516" s="22">
        <f>SUM('Activity data'!AR50:AR65)*FracLEACH*MSLeachEF*NtoN2O*kgtoGg</f>
        <v>0.19635837705251516</v>
      </c>
      <c r="Z1516" s="22">
        <f>SUM('Activity data'!AS50:AS65)*FracLEACH*MSLeachEF*NtoN2O*kgtoGg</f>
        <v>0.19890896868142294</v>
      </c>
      <c r="AA1516" s="22">
        <f>SUM('Activity data'!AT50:AT65)*FracLEACH*MSLeachEF*NtoN2O*kgtoGg</f>
        <v>0.20136504238190225</v>
      </c>
      <c r="AB1516" s="22">
        <f>SUM('Activity data'!AU50:AU65)*FracLEACH*MSLeachEF*NtoN2O*kgtoGg</f>
        <v>0.20413312315144103</v>
      </c>
      <c r="AC1516" s="22">
        <f>SUM('Activity data'!AV50:AV65)*FracLEACH*MSLeachEF*NtoN2O*kgtoGg</f>
        <v>0.20684365564809976</v>
      </c>
      <c r="AD1516" s="22">
        <f>SUM('Activity data'!AW50:AW65)*FracLEACH*MSLeachEF*NtoN2O*kgtoGg</f>
        <v>0.20966230833044147</v>
      </c>
      <c r="AE1516" s="22">
        <f>SUM('Activity data'!AX50:AX65)*FracLEACH*MSLeachEF*NtoN2O*kgtoGg</f>
        <v>0.21270384945063117</v>
      </c>
      <c r="AF1516" s="22">
        <f>SUM('Activity data'!AY50:AY65)*FracLEACH*MSLeachEF*NtoN2O*kgtoGg</f>
        <v>0.21593220247492415</v>
      </c>
      <c r="AG1516" s="22">
        <f>SUM('Activity data'!AZ50:AZ65)*FracLEACH*MSLeachEF*NtoN2O*kgtoGg</f>
        <v>0.21985816638086139</v>
      </c>
      <c r="AH1516" s="22">
        <f>SUM('Activity data'!BA50:BA65)*FracLEACH*MSLeachEF*NtoN2O*kgtoGg</f>
        <v>0.22332208761481911</v>
      </c>
      <c r="AI1516" s="22">
        <f>SUM('Activity data'!BB50:BB65)*FracLEACH*MSLeachEF*NtoN2O*kgtoGg</f>
        <v>0.2271169644645458</v>
      </c>
      <c r="AJ1516" s="22">
        <f>SUM('Activity data'!BC50:BC65)*FracLEACH*MSLeachEF*NtoN2O*kgtoGg</f>
        <v>0.23137863388908983</v>
      </c>
      <c r="AK1516" s="22">
        <f>SUM('Activity data'!BD50:BD65)*FracLEACH*MSLeachEF*NtoN2O*kgtoGg</f>
        <v>0.23508071784779747</v>
      </c>
      <c r="AL1516" s="22">
        <f>SUM('Activity data'!BE50:BE65)*FracLEACH*MSLeachEF*NtoN2O*kgtoGg</f>
        <v>0.23873885516170298</v>
      </c>
      <c r="AM1516" s="22">
        <f>SUM('Activity data'!BF50:BF65)*FracLEACH*MSLeachEF*NtoN2O*kgtoGg</f>
        <v>0.24237072222763881</v>
      </c>
      <c r="AN1516" s="22">
        <f>SUM('Activity data'!BG50:BG65)*FracLEACH*MSLeachEF*NtoN2O*kgtoGg</f>
        <v>0.24672813191811771</v>
      </c>
      <c r="AO1516" s="22">
        <f>SUM('Activity data'!BH50:BH65)*FracLEACH*MSLeachEF*NtoN2O*kgtoGg</f>
        <v>0.25068997280739963</v>
      </c>
      <c r="AP1516" s="22">
        <f>SUM('Activity data'!BI50:BI65)*FracLEACH*MSLeachEF*NtoN2O*kgtoGg</f>
        <v>0.25476264371357848</v>
      </c>
      <c r="AQ1516" s="22">
        <f>SUM('Activity data'!BJ50:BJ65)*FracLEACH*MSLeachEF*NtoN2O*kgtoGg</f>
        <v>0.25896865824435505</v>
      </c>
      <c r="AR1516" s="22">
        <f>SUM('Activity data'!BK50:BK65)*FracLEACH*MSLeachEF*NtoN2O*kgtoGg</f>
        <v>0.26333085883854118</v>
      </c>
      <c r="AS1516" s="22">
        <f>SUM('Activity data'!BL50:BL65)*FracLEACH*MSLeachEF*NtoN2O*kgtoGg</f>
        <v>0.26764760518156461</v>
      </c>
      <c r="AT1516" s="22">
        <f>SUM('Activity data'!BM50:BM65)*FracLEACH*MSLeachEF*NtoN2O*kgtoGg</f>
        <v>0.26624718267766634</v>
      </c>
      <c r="AU1516" s="22">
        <f>SUM('Activity data'!BN50:BN65)*FracLEACH*MSLeachEF*NtoN2O*kgtoGg</f>
        <v>0.26400682493166328</v>
      </c>
      <c r="AV1516" s="22">
        <f>SUM('Activity data'!BO50:BO65)*FracLEACH*MSLeachEF*NtoN2O*kgtoGg</f>
        <v>0.26205006993120306</v>
      </c>
      <c r="AW1516" s="22">
        <f>SUM('Activity data'!BP50:BP65)*FracLEACH*MSLeachEF*NtoN2O*kgtoGg</f>
        <v>0.25986497213837728</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0.10256796891953314</v>
      </c>
      <c r="U1518" s="22">
        <f>'Activity data'!AN85*FracLEACH*MSLeachEF*NtoN2O*kgtoGg</f>
        <v>0.10301316391776208</v>
      </c>
      <c r="V1518" s="22">
        <f>'Activity data'!AO85*FracLEACH*MSLeachEF*NtoN2O*kgtoGg</f>
        <v>0.10330965491789675</v>
      </c>
      <c r="W1518" s="22">
        <f>'Activity data'!AP85*FracLEACH*MSLeachEF*NtoN2O*kgtoGg</f>
        <v>0.10356643551127631</v>
      </c>
      <c r="X1518" s="22">
        <f>'Activity data'!AQ85*FracLEACH*MSLeachEF*NtoN2O*kgtoGg</f>
        <v>0.10385029354405896</v>
      </c>
      <c r="Y1518" s="22">
        <f>'Activity data'!AR85*FracLEACH*MSLeachEF*NtoN2O*kgtoGg</f>
        <v>0.10416900778211166</v>
      </c>
      <c r="Z1518" s="22">
        <f>'Activity data'!AS85*FracLEACH*MSLeachEF*NtoN2O*kgtoGg</f>
        <v>0.10450165981002997</v>
      </c>
      <c r="AA1518" s="22">
        <f>'Activity data'!AT85*FracLEACH*MSLeachEF*NtoN2O*kgtoGg</f>
        <v>0.10485670749171808</v>
      </c>
      <c r="AB1518" s="22">
        <f>'Activity data'!AU85*FracLEACH*MSLeachEF*NtoN2O*kgtoGg</f>
        <v>0.10520237797321619</v>
      </c>
      <c r="AC1518" s="22">
        <f>'Activity data'!AV85*FracLEACH*MSLeachEF*NtoN2O*kgtoGg</f>
        <v>0.105568087482576</v>
      </c>
      <c r="AD1518" s="22">
        <f>'Activity data'!AW85*FracLEACH*MSLeachEF*NtoN2O*kgtoGg</f>
        <v>0.10592711270909047</v>
      </c>
      <c r="AE1518" s="22">
        <f>'Activity data'!AX85*FracLEACH*MSLeachEF*NtoN2O*kgtoGg</f>
        <v>0.10634229647156151</v>
      </c>
      <c r="AF1518" s="22">
        <f>'Activity data'!AY85*FracLEACH*MSLeachEF*NtoN2O*kgtoGg</f>
        <v>0.10677207125270115</v>
      </c>
      <c r="AG1518" s="22">
        <f>'Activity data'!AZ85*FracLEACH*MSLeachEF*NtoN2O*kgtoGg</f>
        <v>0.10721365966452229</v>
      </c>
      <c r="AH1518" s="22">
        <f>'Activity data'!BA85*FracLEACH*MSLeachEF*NtoN2O*kgtoGg</f>
        <v>0.10770242238817668</v>
      </c>
      <c r="AI1518" s="22">
        <f>'Activity data'!BB85*FracLEACH*MSLeachEF*NtoN2O*kgtoGg</f>
        <v>0.10815710164741503</v>
      </c>
      <c r="AJ1518" s="22">
        <f>'Activity data'!BC85*FracLEACH*MSLeachEF*NtoN2O*kgtoGg</f>
        <v>0.1086325500046017</v>
      </c>
      <c r="AK1518" s="22">
        <f>'Activity data'!BD85*FracLEACH*MSLeachEF*NtoN2O*kgtoGg</f>
        <v>0.10913773932743116</v>
      </c>
      <c r="AL1518" s="22">
        <f>'Activity data'!BE85*FracLEACH*MSLeachEF*NtoN2O*kgtoGg</f>
        <v>0.10960282779481145</v>
      </c>
      <c r="AM1518" s="22">
        <f>'Activity data'!BF85*FracLEACH*MSLeachEF*NtoN2O*kgtoGg</f>
        <v>0.11006320859447333</v>
      </c>
      <c r="AN1518" s="22">
        <f>'Activity data'!BG85*FracLEACH*MSLeachEF*NtoN2O*kgtoGg</f>
        <v>0.11052014908161854</v>
      </c>
      <c r="AO1518" s="22">
        <f>'Activity data'!BH85*FracLEACH*MSLeachEF*NtoN2O*kgtoGg</f>
        <v>0.11099289739850469</v>
      </c>
      <c r="AP1518" s="22">
        <f>'Activity data'!BI85*FracLEACH*MSLeachEF*NtoN2O*kgtoGg</f>
        <v>0.11143677074001665</v>
      </c>
      <c r="AQ1518" s="22">
        <f>'Activity data'!BJ85*FracLEACH*MSLeachEF*NtoN2O*kgtoGg</f>
        <v>0.11188507505451871</v>
      </c>
      <c r="AR1518" s="22">
        <f>'Activity data'!BK85*FracLEACH*MSLeachEF*NtoN2O*kgtoGg</f>
        <v>0.11233906716521613</v>
      </c>
      <c r="AS1518" s="22">
        <f>'Activity data'!BL85*FracLEACH*MSLeachEF*NtoN2O*kgtoGg</f>
        <v>0.11279996170396522</v>
      </c>
      <c r="AT1518" s="22">
        <f>'Activity data'!BM85*FracLEACH*MSLeachEF*NtoN2O*kgtoGg</f>
        <v>0.11325482476418408</v>
      </c>
      <c r="AU1518" s="22">
        <f>'Activity data'!BN85*FracLEACH*MSLeachEF*NtoN2O*kgtoGg</f>
        <v>0.11335211547201153</v>
      </c>
      <c r="AV1518" s="22">
        <f>'Activity data'!BO85*FracLEACH*MSLeachEF*NtoN2O*kgtoGg</f>
        <v>0.11339469818214519</v>
      </c>
      <c r="AW1518" s="22">
        <f>'Activity data'!BP85*FracLEACH*MSLeachEF*NtoN2O*kgtoGg</f>
        <v>0.11345280928827317</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0.39896862767573887</v>
      </c>
      <c r="T1531" s="22">
        <f>Constants!$H63*'Activity data'!AM5*Constants!$H81*EF!$H206*MMVolatEF*NtoN2O*kgtoGg</f>
        <v>0.40321283456693657</v>
      </c>
      <c r="U1531" s="22">
        <f>Constants!$H63*'Activity data'!AN5*Constants!$H81*EF!$H206*MMVolatEF*NtoN2O*kgtoGg</f>
        <v>0.40595301384735027</v>
      </c>
      <c r="V1531" s="22">
        <f>Constants!$H63*'Activity data'!AO5*Constants!$H81*EF!$H206*MMVolatEF*NtoN2O*kgtoGg</f>
        <v>0.40835304471991996</v>
      </c>
      <c r="W1531" s="22">
        <f>Constants!$H63*'Activity data'!AP5*Constants!$H81*EF!$H206*MMVolatEF*NtoN2O*kgtoGg</f>
        <v>0.41114993702046576</v>
      </c>
      <c r="X1531" s="22">
        <f>Constants!$H63*'Activity data'!AQ5*Constants!$H81*EF!$H206*MMVolatEF*NtoN2O*kgtoGg</f>
        <v>0.41443696662226326</v>
      </c>
      <c r="Y1531" s="22">
        <f>Constants!$H63*'Activity data'!AR5*Constants!$H81*EF!$H206*MMVolatEF*NtoN2O*kgtoGg</f>
        <v>0.41772018420906898</v>
      </c>
      <c r="Z1531" s="22">
        <f>Constants!$H63*'Activity data'!AS5*Constants!$H81*EF!$H206*MMVolatEF*NtoN2O*kgtoGg</f>
        <v>0.42136175152152827</v>
      </c>
      <c r="AA1531" s="22">
        <f>Constants!$H63*'Activity data'!AT5*Constants!$H81*EF!$H206*MMVolatEF*NtoN2O*kgtoGg</f>
        <v>0.42499428203574913</v>
      </c>
      <c r="AB1531" s="22">
        <f>Constants!$H63*'Activity data'!AU5*Constants!$H81*EF!$H206*MMVolatEF*NtoN2O*kgtoGg</f>
        <v>0.42896425556175999</v>
      </c>
      <c r="AC1531" s="22">
        <f>Constants!$H63*'Activity data'!AV5*Constants!$H81*EF!$H206*MMVolatEF*NtoN2O*kgtoGg</f>
        <v>0.43295570355388763</v>
      </c>
      <c r="AD1531" s="22">
        <f>Constants!$H63*'Activity data'!AW5*Constants!$H81*EF!$H206*MMVolatEF*NtoN2O*kgtoGg</f>
        <v>0.43752667451708871</v>
      </c>
      <c r="AE1531" s="22">
        <f>Constants!$H63*'Activity data'!AX5*Constants!$H81*EF!$H206*MMVolatEF*NtoN2O*kgtoGg</f>
        <v>0.44239883896783144</v>
      </c>
      <c r="AF1531" s="22">
        <f>Constants!$H63*'Activity data'!AY5*Constants!$H81*EF!$H206*MMVolatEF*NtoN2O*kgtoGg</f>
        <v>0.44754643431448016</v>
      </c>
      <c r="AG1531" s="22">
        <f>Constants!$H63*'Activity data'!AZ5*Constants!$H81*EF!$H206*MMVolatEF*NtoN2O*kgtoGg</f>
        <v>0.45343947243110339</v>
      </c>
      <c r="AH1531" s="22">
        <f>Constants!$H63*'Activity data'!BA5*Constants!$H81*EF!$H206*MMVolatEF*NtoN2O*kgtoGg</f>
        <v>0.45903391659174836</v>
      </c>
      <c r="AI1531" s="22">
        <f>Constants!$H63*'Activity data'!BB5*Constants!$H81*EF!$H206*MMVolatEF*NtoN2O*kgtoGg</f>
        <v>0.46484826030601123</v>
      </c>
      <c r="AJ1531" s="22">
        <f>Constants!$H63*'Activity data'!BC5*Constants!$H81*EF!$H206*MMVolatEF*NtoN2O*kgtoGg</f>
        <v>0.47122457399912715</v>
      </c>
      <c r="AK1531" s="22">
        <f>Constants!$H63*'Activity data'!BD5*Constants!$H81*EF!$H206*MMVolatEF*NtoN2O*kgtoGg</f>
        <v>0.47720223400980599</v>
      </c>
      <c r="AL1531" s="22">
        <f>Constants!$H63*'Activity data'!BE5*Constants!$H81*EF!$H206*MMVolatEF*NtoN2O*kgtoGg</f>
        <v>0.48325996486403272</v>
      </c>
      <c r="AM1531" s="22">
        <f>Constants!$H63*'Activity data'!BF5*Constants!$H81*EF!$H206*MMVolatEF*NtoN2O*kgtoGg</f>
        <v>0.489414318161845</v>
      </c>
      <c r="AN1531" s="22">
        <f>Constants!$H63*'Activity data'!BG5*Constants!$H81*EF!$H206*MMVolatEF*NtoN2O*kgtoGg</f>
        <v>0.49576579726036363</v>
      </c>
      <c r="AO1531" s="22">
        <f>Constants!$H63*'Activity data'!BH5*Constants!$H81*EF!$H206*MMVolatEF*NtoN2O*kgtoGg</f>
        <v>0.50183295393779026</v>
      </c>
      <c r="AP1531" s="22">
        <f>Constants!$H63*'Activity data'!BI5*Constants!$H81*EF!$H206*MMVolatEF*NtoN2O*kgtoGg</f>
        <v>0.50811157044094912</v>
      </c>
      <c r="AQ1531" s="22">
        <f>Constants!$H63*'Activity data'!BJ5*Constants!$H81*EF!$H206*MMVolatEF*NtoN2O*kgtoGg</f>
        <v>0.51462758756280891</v>
      </c>
      <c r="AR1531" s="22">
        <f>Constants!$H63*'Activity data'!BK5*Constants!$H81*EF!$H206*MMVolatEF*NtoN2O*kgtoGg</f>
        <v>0.52140819352163892</v>
      </c>
      <c r="AS1531" s="22">
        <f>Constants!$H63*'Activity data'!BL5*Constants!$H81*EF!$H206*MMVolatEF*NtoN2O*kgtoGg</f>
        <v>0.52805942521928262</v>
      </c>
      <c r="AT1531" s="22">
        <f>Constants!$H63*'Activity data'!BM5*Constants!$H81*EF!$H206*MMVolatEF*NtoN2O*kgtoGg</f>
        <v>0.52889195975917036</v>
      </c>
      <c r="AU1531" s="22">
        <f>Constants!$H63*'Activity data'!BN5*Constants!$H81*EF!$H206*MMVolatEF*NtoN2O*kgtoGg</f>
        <v>0.52884769524860809</v>
      </c>
      <c r="AV1531" s="22">
        <f>Constants!$H63*'Activity data'!BO5*Constants!$H81*EF!$H206*MMVolatEF*NtoN2O*kgtoGg</f>
        <v>0.52908821879236367</v>
      </c>
      <c r="AW1531" s="22">
        <f>Constants!$H63*'Activity data'!BP5*Constants!$H81*EF!$H206*MMVolatEF*NtoN2O*kgtoGg</f>
        <v>0.52907591218999572</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3.1476339708921289E-2</v>
      </c>
      <c r="T1532" s="22">
        <f>Constants!$H64*'Activity data'!AM6*Constants!$H82*EF!$H207*MMVolatEF*NtoN2O*kgtoGg</f>
        <v>3.1811183324772854E-2</v>
      </c>
      <c r="U1532" s="22">
        <f>Constants!$H64*'Activity data'!AN6*Constants!$H82*EF!$H207*MMVolatEF*NtoN2O*kgtoGg</f>
        <v>3.2027367776157216E-2</v>
      </c>
      <c r="V1532" s="22">
        <f>Constants!$H64*'Activity data'!AO6*Constants!$H82*EF!$H207*MMVolatEF*NtoN2O*kgtoGg</f>
        <v>3.2216716466296084E-2</v>
      </c>
      <c r="W1532" s="22">
        <f>Constants!$H64*'Activity data'!AP6*Constants!$H82*EF!$H207*MMVolatEF*NtoN2O*kgtoGg</f>
        <v>3.2437375250156143E-2</v>
      </c>
      <c r="X1532" s="22">
        <f>Constants!$H64*'Activity data'!AQ6*Constants!$H82*EF!$H207*MMVolatEF*NtoN2O*kgtoGg</f>
        <v>3.2696703059919528E-2</v>
      </c>
      <c r="Y1532" s="22">
        <f>Constants!$H64*'Activity data'!AR6*Constants!$H82*EF!$H207*MMVolatEF*NtoN2O*kgtoGg</f>
        <v>3.2955730123532659E-2</v>
      </c>
      <c r="Z1532" s="22">
        <f>Constants!$H64*'Activity data'!AS6*Constants!$H82*EF!$H207*MMVolatEF*NtoN2O*kgtoGg</f>
        <v>3.3243028928121948E-2</v>
      </c>
      <c r="AA1532" s="22">
        <f>Constants!$H64*'Activity data'!AT6*Constants!$H82*EF!$H207*MMVolatEF*NtoN2O*kgtoGg</f>
        <v>3.3529614781086729E-2</v>
      </c>
      <c r="AB1532" s="22">
        <f>Constants!$H64*'Activity data'!AU6*Constants!$H82*EF!$H207*MMVolatEF*NtoN2O*kgtoGg</f>
        <v>3.3842822955042956E-2</v>
      </c>
      <c r="AC1532" s="22">
        <f>Constants!$H64*'Activity data'!AV6*Constants!$H82*EF!$H207*MMVolatEF*NtoN2O*kgtoGg</f>
        <v>3.4157725341385003E-2</v>
      </c>
      <c r="AD1532" s="22">
        <f>Constants!$H64*'Activity data'!AW6*Constants!$H82*EF!$H207*MMVolatEF*NtoN2O*kgtoGg</f>
        <v>3.4518348771040409E-2</v>
      </c>
      <c r="AE1532" s="22">
        <f>Constants!$H64*'Activity data'!AX6*Constants!$H82*EF!$H207*MMVolatEF*NtoN2O*kgtoGg</f>
        <v>3.490273464183611E-2</v>
      </c>
      <c r="AF1532" s="22">
        <f>Constants!$H64*'Activity data'!AY6*Constants!$H82*EF!$H207*MMVolatEF*NtoN2O*kgtoGg</f>
        <v>3.5308850432842286E-2</v>
      </c>
      <c r="AG1532" s="22">
        <f>Constants!$H64*'Activity data'!AZ6*Constants!$H82*EF!$H207*MMVolatEF*NtoN2O*kgtoGg</f>
        <v>3.5773777389021939E-2</v>
      </c>
      <c r="AH1532" s="22">
        <f>Constants!$H64*'Activity data'!BA6*Constants!$H82*EF!$H207*MMVolatEF*NtoN2O*kgtoGg</f>
        <v>3.6215146992213315E-2</v>
      </c>
      <c r="AI1532" s="22">
        <f>Constants!$H64*'Activity data'!BB6*Constants!$H82*EF!$H207*MMVolatEF*NtoN2O*kgtoGg</f>
        <v>3.6673865410753521E-2</v>
      </c>
      <c r="AJ1532" s="22">
        <f>Constants!$H64*'Activity data'!BC6*Constants!$H82*EF!$H207*MMVolatEF*NtoN2O*kgtoGg</f>
        <v>3.7176920042052225E-2</v>
      </c>
      <c r="AK1532" s="22">
        <f>Constants!$H64*'Activity data'!BD6*Constants!$H82*EF!$H207*MMVolatEF*NtoN2O*kgtoGg</f>
        <v>3.7648523181017524E-2</v>
      </c>
      <c r="AL1532" s="22">
        <f>Constants!$H64*'Activity data'!BE6*Constants!$H82*EF!$H207*MMVolatEF*NtoN2O*kgtoGg</f>
        <v>3.8126443450948684E-2</v>
      </c>
      <c r="AM1532" s="22">
        <f>Constants!$H64*'Activity data'!BF6*Constants!$H82*EF!$H207*MMVolatEF*NtoN2O*kgtoGg</f>
        <v>3.8611986678292631E-2</v>
      </c>
      <c r="AN1532" s="22">
        <f>Constants!$H64*'Activity data'!BG6*Constants!$H82*EF!$H207*MMVolatEF*NtoN2O*kgtoGg</f>
        <v>3.9113082002312866E-2</v>
      </c>
      <c r="AO1532" s="22">
        <f>Constants!$H64*'Activity data'!BH6*Constants!$H82*EF!$H207*MMVolatEF*NtoN2O*kgtoGg</f>
        <v>3.959174591570995E-2</v>
      </c>
      <c r="AP1532" s="22">
        <f>Constants!$H64*'Activity data'!BI6*Constants!$H82*EF!$H207*MMVolatEF*NtoN2O*kgtoGg</f>
        <v>4.0087092798262544E-2</v>
      </c>
      <c r="AQ1532" s="22">
        <f>Constants!$H64*'Activity data'!BJ6*Constants!$H82*EF!$H207*MMVolatEF*NtoN2O*kgtoGg</f>
        <v>4.0601169229965088E-2</v>
      </c>
      <c r="AR1532" s="22">
        <f>Constants!$H64*'Activity data'!BK6*Constants!$H82*EF!$H207*MMVolatEF*NtoN2O*kgtoGg</f>
        <v>4.1136120205523839E-2</v>
      </c>
      <c r="AS1532" s="22">
        <f>Constants!$H64*'Activity data'!BL6*Constants!$H82*EF!$H207*MMVolatEF*NtoN2O*kgtoGg</f>
        <v>4.1660864292840723E-2</v>
      </c>
      <c r="AT1532" s="22">
        <f>Constants!$H64*'Activity data'!BM6*Constants!$H82*EF!$H207*MMVolatEF*NtoN2O*kgtoGg</f>
        <v>4.172654649985931E-2</v>
      </c>
      <c r="AU1532" s="22">
        <f>Constants!$H64*'Activity data'!BN6*Constants!$H82*EF!$H207*MMVolatEF*NtoN2O*kgtoGg</f>
        <v>4.172305428349226E-2</v>
      </c>
      <c r="AV1532" s="22">
        <f>Constants!$H64*'Activity data'!BO6*Constants!$H82*EF!$H207*MMVolatEF*NtoN2O*kgtoGg</f>
        <v>4.1742030213543065E-2</v>
      </c>
      <c r="AW1532" s="22">
        <f>Constants!$H64*'Activity data'!BP6*Constants!$H82*EF!$H207*MMVolatEF*NtoN2O*kgtoGg</f>
        <v>4.1741059293099902E-2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2.9177317657423814E-4</v>
      </c>
      <c r="T1533" s="22">
        <f>Constants!$H65*'Activity data'!AM7*Constants!$H83*EF!$H208*MMVolatEF*NtoN2O*kgtoGg</f>
        <v>2.9487704399834422E-4</v>
      </c>
      <c r="U1533" s="22">
        <f>Constants!$H65*'Activity data'!AN7*Constants!$H83*EF!$H208*MMVolatEF*NtoN2O*kgtoGg</f>
        <v>2.9688098806203385E-4</v>
      </c>
      <c r="V1533" s="22">
        <f>Constants!$H65*'Activity data'!AO7*Constants!$H83*EF!$H208*MMVolatEF*NtoN2O*kgtoGg</f>
        <v>2.986361752697234E-4</v>
      </c>
      <c r="W1533" s="22">
        <f>Constants!$H65*'Activity data'!AP7*Constants!$H83*EF!$H208*MMVolatEF*NtoN2O*kgtoGg</f>
        <v>3.0068159461966169E-4</v>
      </c>
      <c r="X1533" s="22">
        <f>Constants!$H65*'Activity data'!AQ7*Constants!$H83*EF!$H208*MMVolatEF*NtoN2O*kgtoGg</f>
        <v>3.0308546049251785E-4</v>
      </c>
      <c r="Y1533" s="22">
        <f>Constants!$H65*'Activity data'!AR7*Constants!$H83*EF!$H208*MMVolatEF*NtoN2O*kgtoGg</f>
        <v>3.0548653856792316E-4</v>
      </c>
      <c r="Z1533" s="22">
        <f>Constants!$H65*'Activity data'!AS7*Constants!$H83*EF!$H208*MMVolatEF*NtoN2O*kgtoGg</f>
        <v>3.0814968446151136E-4</v>
      </c>
      <c r="AA1533" s="22">
        <f>Constants!$H65*'Activity data'!AT7*Constants!$H83*EF!$H208*MMVolatEF*NtoN2O*kgtoGg</f>
        <v>3.1080622157650086E-4</v>
      </c>
      <c r="AB1533" s="22">
        <f>Constants!$H65*'Activity data'!AU7*Constants!$H83*EF!$H208*MMVolatEF*NtoN2O*kgtoGg</f>
        <v>3.1370953704104728E-4</v>
      </c>
      <c r="AC1533" s="22">
        <f>Constants!$H65*'Activity data'!AV7*Constants!$H83*EF!$H208*MMVolatEF*NtoN2O*kgtoGg</f>
        <v>3.1662855718200052E-4</v>
      </c>
      <c r="AD1533" s="22">
        <f>Constants!$H65*'Activity data'!AW7*Constants!$H83*EF!$H208*MMVolatEF*NtoN2O*kgtoGg</f>
        <v>3.1997139324841355E-4</v>
      </c>
      <c r="AE1533" s="22">
        <f>Constants!$H65*'Activity data'!AX7*Constants!$H83*EF!$H208*MMVolatEF*NtoN2O*kgtoGg</f>
        <v>3.2353449771321038E-4</v>
      </c>
      <c r="AF1533" s="22">
        <f>Constants!$H65*'Activity data'!AY7*Constants!$H83*EF!$H208*MMVolatEF*NtoN2O*kgtoGg</f>
        <v>3.2729902991405092E-4</v>
      </c>
      <c r="AG1533" s="22">
        <f>Constants!$H65*'Activity data'!AZ7*Constants!$H83*EF!$H208*MMVolatEF*NtoN2O*kgtoGg</f>
        <v>3.3160871827470491E-4</v>
      </c>
      <c r="AH1533" s="22">
        <f>Constants!$H65*'Activity data'!BA7*Constants!$H83*EF!$H208*MMVolatEF*NtoN2O*kgtoGg</f>
        <v>3.3570003932274789E-4</v>
      </c>
      <c r="AI1533" s="22">
        <f>Constants!$H65*'Activity data'!BB7*Constants!$H83*EF!$H208*MMVolatEF*NtoN2O*kgtoGg</f>
        <v>3.3995217700356759E-4</v>
      </c>
      <c r="AJ1533" s="22">
        <f>Constants!$H65*'Activity data'!BC7*Constants!$H83*EF!$H208*MMVolatEF*NtoN2O*kgtoGg</f>
        <v>3.4461529378022383E-4</v>
      </c>
      <c r="AK1533" s="22">
        <f>Constants!$H65*'Activity data'!BD7*Constants!$H83*EF!$H208*MMVolatEF*NtoN2O*kgtoGg</f>
        <v>3.489868677056155E-4</v>
      </c>
      <c r="AL1533" s="22">
        <f>Constants!$H65*'Activity data'!BE7*Constants!$H83*EF!$H208*MMVolatEF*NtoN2O*kgtoGg</f>
        <v>3.5341699892787787E-4</v>
      </c>
      <c r="AM1533" s="22">
        <f>Constants!$H65*'Activity data'!BF7*Constants!$H83*EF!$H208*MMVolatEF*NtoN2O*kgtoGg</f>
        <v>3.5791779193990967E-4</v>
      </c>
      <c r="AN1533" s="22">
        <f>Constants!$H65*'Activity data'!BG7*Constants!$H83*EF!$H208*MMVolatEF*NtoN2O*kgtoGg</f>
        <v>3.6256274671571685E-4</v>
      </c>
      <c r="AO1533" s="22">
        <f>Constants!$H65*'Activity data'!BH7*Constants!$H83*EF!$H208*MMVolatEF*NtoN2O*kgtoGg</f>
        <v>3.6699977121776653E-4</v>
      </c>
      <c r="AP1533" s="22">
        <f>Constants!$H65*'Activity data'!BI7*Constants!$H83*EF!$H208*MMVolatEF*NtoN2O*kgtoGg</f>
        <v>3.7159144022264621E-4</v>
      </c>
      <c r="AQ1533" s="22">
        <f>Constants!$H65*'Activity data'!BJ7*Constants!$H83*EF!$H208*MMVolatEF*NtoN2O*kgtoGg</f>
        <v>3.7635672471464474E-4</v>
      </c>
      <c r="AR1533" s="22">
        <f>Constants!$H65*'Activity data'!BK7*Constants!$H83*EF!$H208*MMVolatEF*NtoN2O*kgtoGg</f>
        <v>3.8131550794337011E-4</v>
      </c>
      <c r="AS1533" s="22">
        <f>Constants!$H65*'Activity data'!BL7*Constants!$H83*EF!$H208*MMVolatEF*NtoN2O*kgtoGg</f>
        <v>3.8617967736906758E-4</v>
      </c>
      <c r="AT1533" s="22">
        <f>Constants!$H65*'Activity data'!BM7*Constants!$H83*EF!$H208*MMVolatEF*NtoN2O*kgtoGg</f>
        <v>3.8678852535976269E-4</v>
      </c>
      <c r="AU1533" s="22">
        <f>Constants!$H65*'Activity data'!BN7*Constants!$H83*EF!$H208*MMVolatEF*NtoN2O*kgtoGg</f>
        <v>3.8675615390005306E-4</v>
      </c>
      <c r="AV1533" s="22">
        <f>Constants!$H65*'Activity data'!BO7*Constants!$H83*EF!$H208*MMVolatEF*NtoN2O*kgtoGg</f>
        <v>3.8693205324033764E-4</v>
      </c>
      <c r="AW1533" s="22">
        <f>Constants!$H65*'Activity data'!BP7*Constants!$H83*EF!$H208*MMVolatEF*NtoN2O*kgtoGg</f>
        <v>3.8692305319317443E-4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2.5947889357318408E-3</v>
      </c>
      <c r="T1534" s="22">
        <f>Constants!$H66*'Activity data'!AM8*Constants!$H84*EF!$H209*MMVolatEF*NtoN2O*kgtoGg</f>
        <v>2.636766134517896E-3</v>
      </c>
      <c r="U1534" s="22">
        <f>Constants!$H66*'Activity data'!AN8*Constants!$H84*EF!$H209*MMVolatEF*NtoN2O*kgtoGg</f>
        <v>2.6458547789552076E-3</v>
      </c>
      <c r="V1534" s="22">
        <f>Constants!$H66*'Activity data'!AO8*Constants!$H84*EF!$H209*MMVolatEF*NtoN2O*kgtoGg</f>
        <v>2.6464325669035508E-3</v>
      </c>
      <c r="W1534" s="22">
        <f>Constants!$H66*'Activity data'!AP8*Constants!$H84*EF!$H209*MMVolatEF*NtoN2O*kgtoGg</f>
        <v>2.6531855546258389E-3</v>
      </c>
      <c r="X1534" s="22">
        <f>Constants!$H66*'Activity data'!AQ8*Constants!$H84*EF!$H209*MMVolatEF*NtoN2O*kgtoGg</f>
        <v>2.6676533708227504E-3</v>
      </c>
      <c r="Y1534" s="22">
        <f>Constants!$H66*'Activity data'!AR8*Constants!$H84*EF!$H209*MMVolatEF*NtoN2O*kgtoGg</f>
        <v>2.6854194190138259E-3</v>
      </c>
      <c r="Z1534" s="22">
        <f>Constants!$H66*'Activity data'!AS8*Constants!$H84*EF!$H209*MMVolatEF*NtoN2O*kgtoGg</f>
        <v>2.7080123710816733E-3</v>
      </c>
      <c r="AA1534" s="22">
        <f>Constants!$H66*'Activity data'!AT8*Constants!$H84*EF!$H209*MMVolatEF*NtoN2O*kgtoGg</f>
        <v>2.7285252947882471E-3</v>
      </c>
      <c r="AB1534" s="22">
        <f>Constants!$H66*'Activity data'!AU8*Constants!$H84*EF!$H209*MMVolatEF*NtoN2O*kgtoGg</f>
        <v>2.7532847457771509E-3</v>
      </c>
      <c r="AC1534" s="22">
        <f>Constants!$H66*'Activity data'!AV8*Constants!$H84*EF!$H209*MMVolatEF*NtoN2O*kgtoGg</f>
        <v>2.7765044846133164E-3</v>
      </c>
      <c r="AD1534" s="22">
        <f>Constants!$H66*'Activity data'!AW8*Constants!$H84*EF!$H209*MMVolatEF*NtoN2O*kgtoGg</f>
        <v>2.788257041962193E-3</v>
      </c>
      <c r="AE1534" s="22">
        <f>Constants!$H66*'Activity data'!AX8*Constants!$H84*EF!$H209*MMVolatEF*NtoN2O*kgtoGg</f>
        <v>2.8019942420969817E-3</v>
      </c>
      <c r="AF1534" s="22">
        <f>Constants!$H66*'Activity data'!AY8*Constants!$H84*EF!$H209*MMVolatEF*NtoN2O*kgtoGg</f>
        <v>2.8170401032459316E-3</v>
      </c>
      <c r="AG1534" s="22">
        <f>Constants!$H66*'Activity data'!AZ8*Constants!$H84*EF!$H209*MMVolatEF*NtoN2O*kgtoGg</f>
        <v>2.8407678003323899E-3</v>
      </c>
      <c r="AH1534" s="22">
        <f>Constants!$H66*'Activity data'!BA8*Constants!$H84*EF!$H209*MMVolatEF*NtoN2O*kgtoGg</f>
        <v>2.8559632185923963E-3</v>
      </c>
      <c r="AI1534" s="22">
        <f>Constants!$H66*'Activity data'!BB8*Constants!$H84*EF!$H209*MMVolatEF*NtoN2O*kgtoGg</f>
        <v>2.874289893395064E-3</v>
      </c>
      <c r="AJ1534" s="22">
        <f>Constants!$H66*'Activity data'!BC8*Constants!$H84*EF!$H209*MMVolatEF*NtoN2O*kgtoGg</f>
        <v>2.8973661283090966E-3</v>
      </c>
      <c r="AK1534" s="22">
        <f>Constants!$H66*'Activity data'!BD8*Constants!$H84*EF!$H209*MMVolatEF*NtoN2O*kgtoGg</f>
        <v>2.9105933247661926E-3</v>
      </c>
      <c r="AL1534" s="22">
        <f>Constants!$H66*'Activity data'!BE8*Constants!$H84*EF!$H209*MMVolatEF*NtoN2O*kgtoGg</f>
        <v>2.9213448963895149E-3</v>
      </c>
      <c r="AM1534" s="22">
        <f>Constants!$H66*'Activity data'!BF8*Constants!$H84*EF!$H209*MMVolatEF*NtoN2O*kgtoGg</f>
        <v>2.9298542609273734E-3</v>
      </c>
      <c r="AN1534" s="22">
        <f>Constants!$H66*'Activity data'!BG8*Constants!$H84*EF!$H209*MMVolatEF*NtoN2O*kgtoGg</f>
        <v>2.955134976631477E-3</v>
      </c>
      <c r="AO1534" s="22">
        <f>Constants!$H66*'Activity data'!BH8*Constants!$H84*EF!$H209*MMVolatEF*NtoN2O*kgtoGg</f>
        <v>2.9735618614162461E-3</v>
      </c>
      <c r="AP1534" s="22">
        <f>Constants!$H66*'Activity data'!BI8*Constants!$H84*EF!$H209*MMVolatEF*NtoN2O*kgtoGg</f>
        <v>2.9919313514994873E-3</v>
      </c>
      <c r="AQ1534" s="22">
        <f>Constants!$H66*'Activity data'!BJ8*Constants!$H84*EF!$H209*MMVolatEF*NtoN2O*kgtoGg</f>
        <v>3.0104654859182665E-3</v>
      </c>
      <c r="AR1534" s="22">
        <f>Constants!$H66*'Activity data'!BK8*Constants!$H84*EF!$H209*MMVolatEF*NtoN2O*kgtoGg</f>
        <v>3.0293751603309806E-3</v>
      </c>
      <c r="AS1534" s="22">
        <f>Constants!$H66*'Activity data'!BL8*Constants!$H84*EF!$H209*MMVolatEF*NtoN2O*kgtoGg</f>
        <v>3.0461078480835853E-3</v>
      </c>
      <c r="AT1534" s="22">
        <f>Constants!$H66*'Activity data'!BM8*Constants!$H84*EF!$H209*MMVolatEF*NtoN2O*kgtoGg</f>
        <v>2.9899420877235123E-3</v>
      </c>
      <c r="AU1534" s="22">
        <f>Constants!$H66*'Activity data'!BN8*Constants!$H84*EF!$H209*MMVolatEF*NtoN2O*kgtoGg</f>
        <v>2.9235910727390879E-3</v>
      </c>
      <c r="AV1534" s="22">
        <f>Constants!$H66*'Activity data'!BO8*Constants!$H84*EF!$H209*MMVolatEF*NtoN2O*kgtoGg</f>
        <v>2.8610954998636107E-3</v>
      </c>
      <c r="AW1534" s="22">
        <f>Constants!$H66*'Activity data'!BP8*Constants!$H84*EF!$H209*MMVolatEF*NtoN2O*kgtoGg</f>
        <v>2.7961946525107118E-3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1.2916875916615547E-2</v>
      </c>
      <c r="T1535" s="22">
        <f>Constants!$H67*'Activity data'!AM9*Constants!$H85*EF!$H210*MMVolatEF*NtoN2O*kgtoGg</f>
        <v>1.3125838680630745E-2</v>
      </c>
      <c r="U1535" s="22">
        <f>Constants!$H67*'Activity data'!AN9*Constants!$H85*EF!$H210*MMVolatEF*NtoN2O*kgtoGg</f>
        <v>1.3171082010764595E-2</v>
      </c>
      <c r="V1535" s="22">
        <f>Constants!$H67*'Activity data'!AO9*Constants!$H85*EF!$H210*MMVolatEF*NtoN2O*kgtoGg</f>
        <v>1.3173958242866605E-2</v>
      </c>
      <c r="W1535" s="22">
        <f>Constants!$H67*'Activity data'!AP9*Constants!$H85*EF!$H210*MMVolatEF*NtoN2O*kgtoGg</f>
        <v>1.3207574658935762E-2</v>
      </c>
      <c r="X1535" s="22">
        <f>Constants!$H67*'Activity data'!AQ9*Constants!$H85*EF!$H210*MMVolatEF*NtoN2O*kgtoGg</f>
        <v>1.3279595540490506E-2</v>
      </c>
      <c r="Y1535" s="22">
        <f>Constants!$H67*'Activity data'!AR9*Constants!$H85*EF!$H210*MMVolatEF*NtoN2O*kgtoGg</f>
        <v>1.3368035042005502E-2</v>
      </c>
      <c r="Z1535" s="22">
        <f>Constants!$H67*'Activity data'!AS9*Constants!$H85*EF!$H210*MMVolatEF*NtoN2O*kgtoGg</f>
        <v>1.348050290188872E-2</v>
      </c>
      <c r="AA1535" s="22">
        <f>Constants!$H67*'Activity data'!AT9*Constants!$H85*EF!$H210*MMVolatEF*NtoN2O*kgtoGg</f>
        <v>1.3582616367287043E-2</v>
      </c>
      <c r="AB1535" s="22">
        <f>Constants!$H67*'Activity data'!AU9*Constants!$H85*EF!$H210*MMVolatEF*NtoN2O*kgtoGg</f>
        <v>1.3705869072654775E-2</v>
      </c>
      <c r="AC1535" s="22">
        <f>Constants!$H67*'Activity data'!AV9*Constants!$H85*EF!$H210*MMVolatEF*NtoN2O*kgtoGg</f>
        <v>1.3821457081079199E-2</v>
      </c>
      <c r="AD1535" s="22">
        <f>Constants!$H67*'Activity data'!AW9*Constants!$H85*EF!$H210*MMVolatEF*NtoN2O*kgtoGg</f>
        <v>1.3879961386723432E-2</v>
      </c>
      <c r="AE1535" s="22">
        <f>Constants!$H67*'Activity data'!AX9*Constants!$H85*EF!$H210*MMVolatEF*NtoN2O*kgtoGg</f>
        <v>1.3948345256848396E-2</v>
      </c>
      <c r="AF1535" s="22">
        <f>Constants!$H67*'Activity data'!AY9*Constants!$H85*EF!$H210*MMVolatEF*NtoN2O*kgtoGg</f>
        <v>1.4023243649871182E-2</v>
      </c>
      <c r="AG1535" s="22">
        <f>Constants!$H67*'Activity data'!AZ9*Constants!$H85*EF!$H210*MMVolatEF*NtoN2O*kgtoGg</f>
        <v>1.4141360277714121E-2</v>
      </c>
      <c r="AH1535" s="22">
        <f>Constants!$H67*'Activity data'!BA9*Constants!$H85*EF!$H210*MMVolatEF*NtoN2O*kgtoGg</f>
        <v>1.4217003166992214E-2</v>
      </c>
      <c r="AI1535" s="22">
        <f>Constants!$H67*'Activity data'!BB9*Constants!$H85*EF!$H210*MMVolatEF*NtoN2O*kgtoGg</f>
        <v>1.4308233471365112E-2</v>
      </c>
      <c r="AJ1535" s="22">
        <f>Constants!$H67*'Activity data'!BC9*Constants!$H85*EF!$H210*MMVolatEF*NtoN2O*kgtoGg</f>
        <v>1.4423107116347396E-2</v>
      </c>
      <c r="AK1535" s="22">
        <f>Constants!$H67*'Activity data'!BD9*Constants!$H85*EF!$H210*MMVolatEF*NtoN2O*kgtoGg</f>
        <v>1.4488952184903162E-2</v>
      </c>
      <c r="AL1535" s="22">
        <f>Constants!$H67*'Activity data'!BE9*Constants!$H85*EF!$H210*MMVolatEF*NtoN2O*kgtoGg</f>
        <v>1.454247357720395E-2</v>
      </c>
      <c r="AM1535" s="22">
        <f>Constants!$H67*'Activity data'!BF9*Constants!$H85*EF!$H210*MMVolatEF*NtoN2O*kgtoGg</f>
        <v>1.4584833248293643E-2</v>
      </c>
      <c r="AN1535" s="22">
        <f>Constants!$H67*'Activity data'!BG9*Constants!$H85*EF!$H210*MMVolatEF*NtoN2O*kgtoGg</f>
        <v>1.4710680812747295E-2</v>
      </c>
      <c r="AO1535" s="22">
        <f>Constants!$H67*'Activity data'!BH9*Constants!$H85*EF!$H210*MMVolatEF*NtoN2O*kgtoGg</f>
        <v>1.4802409963051962E-2</v>
      </c>
      <c r="AP1535" s="22">
        <f>Constants!$H67*'Activity data'!BI9*Constants!$H85*EF!$H210*MMVolatEF*NtoN2O*kgtoGg</f>
        <v>1.4893853402165367E-2</v>
      </c>
      <c r="AQ1535" s="22">
        <f>Constants!$H67*'Activity data'!BJ9*Constants!$H85*EF!$H210*MMVolatEF*NtoN2O*kgtoGg</f>
        <v>1.498611644183403E-2</v>
      </c>
      <c r="AR1535" s="22">
        <f>Constants!$H67*'Activity data'!BK9*Constants!$H85*EF!$H210*MMVolatEF*NtoN2O*kgtoGg</f>
        <v>1.5080248921994206E-2</v>
      </c>
      <c r="AS1535" s="22">
        <f>Constants!$H67*'Activity data'!BL9*Constants!$H85*EF!$H210*MMVolatEF*NtoN2O*kgtoGg</f>
        <v>1.5163544348637805E-2</v>
      </c>
      <c r="AT1535" s="22">
        <f>Constants!$H67*'Activity data'!BM9*Constants!$H85*EF!$H210*MMVolatEF*NtoN2O*kgtoGg</f>
        <v>1.4883950834366558E-2</v>
      </c>
      <c r="AU1535" s="22">
        <f>Constants!$H67*'Activity data'!BN9*Constants!$H85*EF!$H210*MMVolatEF*NtoN2O*kgtoGg</f>
        <v>1.4553655057437175E-2</v>
      </c>
      <c r="AV1535" s="22">
        <f>Constants!$H67*'Activity data'!BO9*Constants!$H85*EF!$H210*MMVolatEF*NtoN2O*kgtoGg</f>
        <v>1.4242551695982972E-2</v>
      </c>
      <c r="AW1535" s="22">
        <f>Constants!$H67*'Activity data'!BP9*Constants!$H85*EF!$H210*MMVolatEF*NtoN2O*kgtoGg</f>
        <v>1.3919474862797633E-2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0.17577402187904004</v>
      </c>
      <c r="T1536" s="22">
        <f>Constants!$H68*'Activity data'!AM10*Constants!$H86*EF!$H211*MMVolatEF*NtoN2O*kgtoGg</f>
        <v>0.18292098544857205</v>
      </c>
      <c r="U1536" s="22">
        <f>Constants!$H68*'Activity data'!AN10*Constants!$H86*EF!$H211*MMVolatEF*NtoN2O*kgtoGg</f>
        <v>0.18791301799261978</v>
      </c>
      <c r="V1536" s="22">
        <f>Constants!$H68*'Activity data'!AO10*Constants!$H86*EF!$H211*MMVolatEF*NtoN2O*kgtoGg</f>
        <v>0.19236342714323804</v>
      </c>
      <c r="W1536" s="22">
        <f>Constants!$H68*'Activity data'!AP10*Constants!$H86*EF!$H211*MMVolatEF*NtoN2O*kgtoGg</f>
        <v>0.19732536523365554</v>
      </c>
      <c r="X1536" s="22">
        <f>Constants!$H68*'Activity data'!AQ10*Constants!$H86*EF!$H211*MMVolatEF*NtoN2O*kgtoGg</f>
        <v>0.20295090162113297</v>
      </c>
      <c r="Y1536" s="22">
        <f>Constants!$H68*'Activity data'!AR10*Constants!$H86*EF!$H211*MMVolatEF*NtoN2O*kgtoGg</f>
        <v>0.20894002009184007</v>
      </c>
      <c r="Z1536" s="22">
        <f>Constants!$H68*'Activity data'!AS10*Constants!$H86*EF!$H211*MMVolatEF*NtoN2O*kgtoGg</f>
        <v>0.2154357810968531</v>
      </c>
      <c r="AA1536" s="22">
        <f>Constants!$H68*'Activity data'!AT10*Constants!$H86*EF!$H211*MMVolatEF*NtoN2O*kgtoGg</f>
        <v>0.22190652194273755</v>
      </c>
      <c r="AB1536" s="22">
        <f>Constants!$H68*'Activity data'!AU10*Constants!$H86*EF!$H211*MMVolatEF*NtoN2O*kgtoGg</f>
        <v>0.22887172097870023</v>
      </c>
      <c r="AC1536" s="22">
        <f>Constants!$H68*'Activity data'!AV10*Constants!$H86*EF!$H211*MMVolatEF*NtoN2O*kgtoGg</f>
        <v>0.2358677870093237</v>
      </c>
      <c r="AD1536" s="22">
        <f>Constants!$H68*'Activity data'!AW10*Constants!$H86*EF!$H211*MMVolatEF*NtoN2O*kgtoGg</f>
        <v>0.24472130690073535</v>
      </c>
      <c r="AE1536" s="22">
        <f>Constants!$H68*'Activity data'!AX10*Constants!$H86*EF!$H211*MMVolatEF*NtoN2O*kgtoGg</f>
        <v>0.25409824157351063</v>
      </c>
      <c r="AF1536" s="22">
        <f>Constants!$H68*'Activity data'!AY10*Constants!$H86*EF!$H211*MMVolatEF*NtoN2O*kgtoGg</f>
        <v>0.26397242587844733</v>
      </c>
      <c r="AG1536" s="22">
        <f>Constants!$H68*'Activity data'!AZ10*Constants!$H86*EF!$H211*MMVolatEF*NtoN2O*kgtoGg</f>
        <v>0.27509131368415518</v>
      </c>
      <c r="AH1536" s="22">
        <f>Constants!$H68*'Activity data'!BA10*Constants!$H86*EF!$H211*MMVolatEF*NtoN2O*kgtoGg</f>
        <v>0.28583974269337731</v>
      </c>
      <c r="AI1536" s="22">
        <f>Constants!$H68*'Activity data'!BB10*Constants!$H86*EF!$H211*MMVolatEF*NtoN2O*kgtoGg</f>
        <v>0.2973660825855523</v>
      </c>
      <c r="AJ1536" s="22">
        <f>Constants!$H68*'Activity data'!BC10*Constants!$H86*EF!$H211*MMVolatEF*NtoN2O*kgtoGg</f>
        <v>0.3099030704805219</v>
      </c>
      <c r="AK1536" s="22">
        <f>Constants!$H68*'Activity data'!BD10*Constants!$H86*EF!$H211*MMVolatEF*NtoN2O*kgtoGg</f>
        <v>0.32191802391322394</v>
      </c>
      <c r="AL1536" s="22">
        <f>Constants!$H68*'Activity data'!BE10*Constants!$H86*EF!$H211*MMVolatEF*NtoN2O*kgtoGg</f>
        <v>0.33417692689260298</v>
      </c>
      <c r="AM1536" s="22">
        <f>Constants!$H68*'Activity data'!BF10*Constants!$H86*EF!$H211*MMVolatEF*NtoN2O*kgtoGg</f>
        <v>0.34671070284338162</v>
      </c>
      <c r="AN1536" s="22">
        <f>Constants!$H68*'Activity data'!BG10*Constants!$H86*EF!$H211*MMVolatEF*NtoN2O*kgtoGg</f>
        <v>0.35956928567707391</v>
      </c>
      <c r="AO1536" s="22">
        <f>Constants!$H68*'Activity data'!BH10*Constants!$H86*EF!$H211*MMVolatEF*NtoN2O*kgtoGg</f>
        <v>0.37205528109202568</v>
      </c>
      <c r="AP1536" s="22">
        <f>Constants!$H68*'Activity data'!BI10*Constants!$H86*EF!$H211*MMVolatEF*NtoN2O*kgtoGg</f>
        <v>0.38499396587221785</v>
      </c>
      <c r="AQ1536" s="22">
        <f>Constants!$H68*'Activity data'!BJ10*Constants!$H86*EF!$H211*MMVolatEF*NtoN2O*kgtoGg</f>
        <v>0.39843705183115458</v>
      </c>
      <c r="AR1536" s="22">
        <f>Constants!$H68*'Activity data'!BK10*Constants!$H86*EF!$H211*MMVolatEF*NtoN2O*kgtoGg</f>
        <v>0.4124395332626174</v>
      </c>
      <c r="AS1536" s="22">
        <f>Constants!$H68*'Activity data'!BL10*Constants!$H86*EF!$H211*MMVolatEF*NtoN2O*kgtoGg</f>
        <v>0.42667435738489529</v>
      </c>
      <c r="AT1536" s="22">
        <f>Constants!$H68*'Activity data'!BM10*Constants!$H86*EF!$H211*MMVolatEF*NtoN2O*kgtoGg</f>
        <v>0.43094964438000583</v>
      </c>
      <c r="AU1536" s="22">
        <f>Constants!$H68*'Activity data'!BN10*Constants!$H86*EF!$H211*MMVolatEF*NtoN2O*kgtoGg</f>
        <v>0.43367756941425573</v>
      </c>
      <c r="AV1536" s="22">
        <f>Constants!$H68*'Activity data'!BO10*Constants!$H86*EF!$H211*MMVolatEF*NtoN2O*kgtoGg</f>
        <v>0.4368669055071977</v>
      </c>
      <c r="AW1536" s="22">
        <f>Constants!$H68*'Activity data'!BP10*Constants!$H86*EF!$H211*MMVolatEF*NtoN2O*kgtoGg</f>
        <v>0.4395784981344939</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1.1955913069255579E-4</v>
      </c>
      <c r="T1537" s="22">
        <f>Constants!$H69*'Activity data'!AM11*Constants!$H87*EF!$H212*MMVolatEF*NtoN2O*kgtoGg</f>
        <v>1.1973941840498302E-4</v>
      </c>
      <c r="U1537" s="22">
        <f>Constants!$H69*'Activity data'!AN11*Constants!$H87*EF!$H212*MMVolatEF*NtoN2O*kgtoGg</f>
        <v>1.1994057985495052E-4</v>
      </c>
      <c r="V1537" s="22">
        <f>Constants!$H69*'Activity data'!AO11*Constants!$H87*EF!$H212*MMVolatEF*NtoN2O*kgtoGg</f>
        <v>1.2016726564666305E-4</v>
      </c>
      <c r="W1537" s="22">
        <f>Constants!$H69*'Activity data'!AP11*Constants!$H87*EF!$H212*MMVolatEF*NtoN2O*kgtoGg</f>
        <v>1.2042198351979159E-4</v>
      </c>
      <c r="X1537" s="22">
        <f>Constants!$H69*'Activity data'!AQ11*Constants!$H87*EF!$H212*MMVolatEF*NtoN2O*kgtoGg</f>
        <v>1.2070387777028845E-4</v>
      </c>
      <c r="Y1537" s="22">
        <f>Constants!$H69*'Activity data'!AR11*Constants!$H87*EF!$H212*MMVolatEF*NtoN2O*kgtoGg</f>
        <v>1.208775754261406E-4</v>
      </c>
      <c r="Z1537" s="22">
        <f>Constants!$H69*'Activity data'!AS11*Constants!$H87*EF!$H212*MMVolatEF*NtoN2O*kgtoGg</f>
        <v>1.2107397703438586E-4</v>
      </c>
      <c r="AA1537" s="22">
        <f>Constants!$H69*'Activity data'!AT11*Constants!$H87*EF!$H212*MMVolatEF*NtoN2O*kgtoGg</f>
        <v>1.2129003283511703E-4</v>
      </c>
      <c r="AB1537" s="22">
        <f>Constants!$H69*'Activity data'!AU11*Constants!$H87*EF!$H212*MMVolatEF*NtoN2O*kgtoGg</f>
        <v>1.2152672270419049E-4</v>
      </c>
      <c r="AC1537" s="22">
        <f>Constants!$H69*'Activity data'!AV11*Constants!$H87*EF!$H212*MMVolatEF*NtoN2O*kgtoGg</f>
        <v>1.2178147735269396E-4</v>
      </c>
      <c r="AD1537" s="22">
        <f>Constants!$H69*'Activity data'!AW11*Constants!$H87*EF!$H212*MMVolatEF*NtoN2O*kgtoGg</f>
        <v>1.2195058775686122E-4</v>
      </c>
      <c r="AE1537" s="22">
        <f>Constants!$H69*'Activity data'!AX11*Constants!$H87*EF!$H212*MMVolatEF*NtoN2O*kgtoGg</f>
        <v>1.2213687066039443E-4</v>
      </c>
      <c r="AF1537" s="22">
        <f>Constants!$H69*'Activity data'!AY11*Constants!$H87*EF!$H212*MMVolatEF*NtoN2O*kgtoGg</f>
        <v>1.2233952591185902E-4</v>
      </c>
      <c r="AG1537" s="22">
        <f>Constants!$H69*'Activity data'!AZ11*Constants!$H87*EF!$H212*MMVolatEF*NtoN2O*kgtoGg</f>
        <v>1.2256053300791124E-4</v>
      </c>
      <c r="AH1537" s="22">
        <f>Constants!$H69*'Activity data'!BA11*Constants!$H87*EF!$H212*MMVolatEF*NtoN2O*kgtoGg</f>
        <v>1.227936117388551E-4</v>
      </c>
      <c r="AI1537" s="22">
        <f>Constants!$H69*'Activity data'!BB11*Constants!$H87*EF!$H212*MMVolatEF*NtoN2O*kgtoGg</f>
        <v>1.2294098870029306E-4</v>
      </c>
      <c r="AJ1537" s="22">
        <f>Constants!$H69*'Activity data'!BC11*Constants!$H87*EF!$H212*MMVolatEF*NtoN2O*kgtoGg</f>
        <v>1.2310341240560994E-4</v>
      </c>
      <c r="AK1537" s="22">
        <f>Constants!$H69*'Activity data'!BD11*Constants!$H87*EF!$H212*MMVolatEF*NtoN2O*kgtoGg</f>
        <v>1.2327515991291508E-4</v>
      </c>
      <c r="AL1537" s="22">
        <f>Constants!$H69*'Activity data'!BE11*Constants!$H87*EF!$H212*MMVolatEF*NtoN2O*kgtoGg</f>
        <v>1.2345844068229327E-4</v>
      </c>
      <c r="AM1537" s="22">
        <f>Constants!$H69*'Activity data'!BF11*Constants!$H87*EF!$H212*MMVolatEF*NtoN2O*kgtoGg</f>
        <v>1.2365295972209837E-4</v>
      </c>
      <c r="AN1537" s="22">
        <f>Constants!$H69*'Activity data'!BG11*Constants!$H87*EF!$H212*MMVolatEF*NtoN2O*kgtoGg</f>
        <v>1.2376567950710691E-4</v>
      </c>
      <c r="AO1537" s="22">
        <f>Constants!$H69*'Activity data'!BH11*Constants!$H87*EF!$H212*MMVolatEF*NtoN2O*kgtoGg</f>
        <v>1.2388627444196275E-4</v>
      </c>
      <c r="AP1537" s="22">
        <f>Constants!$H69*'Activity data'!BI11*Constants!$H87*EF!$H212*MMVolatEF*NtoN2O*kgtoGg</f>
        <v>1.2401713387366397E-4</v>
      </c>
      <c r="AQ1537" s="22">
        <f>Constants!$H69*'Activity data'!BJ11*Constants!$H87*EF!$H212*MMVolatEF*NtoN2O*kgtoGg</f>
        <v>1.2415809337715871E-4</v>
      </c>
      <c r="AR1537" s="22">
        <f>Constants!$H69*'Activity data'!BK11*Constants!$H87*EF!$H212*MMVolatEF*NtoN2O*kgtoGg</f>
        <v>1.2430901585583343E-4</v>
      </c>
      <c r="AS1537" s="22">
        <f>Constants!$H69*'Activity data'!BL11*Constants!$H87*EF!$H212*MMVolatEF*NtoN2O*kgtoGg</f>
        <v>1.2437332095284817E-4</v>
      </c>
      <c r="AT1537" s="22">
        <f>Constants!$H69*'Activity data'!BM11*Constants!$H87*EF!$H212*MMVolatEF*NtoN2O*kgtoGg</f>
        <v>1.2441331476739832E-4</v>
      </c>
      <c r="AU1537" s="22">
        <f>Constants!$H69*'Activity data'!BN11*Constants!$H87*EF!$H212*MMVolatEF*NtoN2O*kgtoGg</f>
        <v>1.2445582230742055E-4</v>
      </c>
      <c r="AV1537" s="22">
        <f>Constants!$H69*'Activity data'!BO11*Constants!$H87*EF!$H212*MMVolatEF*NtoN2O*kgtoGg</f>
        <v>1.2450696998275417E-4</v>
      </c>
      <c r="AW1537" s="22">
        <f>Constants!$H69*'Activity data'!BP11*Constants!$H87*EF!$H212*MMVolatEF*NtoN2O*kgtoGg</f>
        <v>1.2456359303532368E-4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8.2047635058568158E-4</v>
      </c>
      <c r="T1538" s="22">
        <f>Constants!$H70*'Activity data'!AM12*Constants!$H88*EF!$H213*MMVolatEF*NtoN2O*kgtoGg</f>
        <v>8.2171357775094188E-4</v>
      </c>
      <c r="U1538" s="22">
        <f>Constants!$H70*'Activity data'!AN12*Constants!$H88*EF!$H213*MMVolatEF*NtoN2O*kgtoGg</f>
        <v>8.2309405125716314E-4</v>
      </c>
      <c r="V1538" s="22">
        <f>Constants!$H70*'Activity data'!AO12*Constants!$H88*EF!$H213*MMVolatEF*NtoN2O*kgtoGg</f>
        <v>8.2464968594634605E-4</v>
      </c>
      <c r="W1538" s="22">
        <f>Constants!$H70*'Activity data'!AP12*Constants!$H88*EF!$H213*MMVolatEF*NtoN2O*kgtoGg</f>
        <v>8.2639769122007844E-4</v>
      </c>
      <c r="X1538" s="22">
        <f>Constants!$H70*'Activity data'!AQ12*Constants!$H88*EF!$H213*MMVolatEF*NtoN2O*kgtoGg</f>
        <v>8.2833219479633389E-4</v>
      </c>
      <c r="Y1538" s="22">
        <f>Constants!$H70*'Activity data'!AR12*Constants!$H88*EF!$H213*MMVolatEF*NtoN2O*kgtoGg</f>
        <v>8.2952419759823887E-4</v>
      </c>
      <c r="Z1538" s="22">
        <f>Constants!$H70*'Activity data'!AS12*Constants!$H88*EF!$H213*MMVolatEF*NtoN2O*kgtoGg</f>
        <v>8.3087200661833443E-4</v>
      </c>
      <c r="AA1538" s="22">
        <f>Constants!$H70*'Activity data'!AT12*Constants!$H88*EF!$H213*MMVolatEF*NtoN2O*kgtoGg</f>
        <v>8.3235469283292915E-4</v>
      </c>
      <c r="AB1538" s="22">
        <f>Constants!$H70*'Activity data'!AU12*Constants!$H88*EF!$H213*MMVolatEF*NtoN2O*kgtoGg</f>
        <v>8.3397898065497246E-4</v>
      </c>
      <c r="AC1538" s="22">
        <f>Constants!$H70*'Activity data'!AV12*Constants!$H88*EF!$H213*MMVolatEF*NtoN2O*kgtoGg</f>
        <v>8.3572723830027413E-4</v>
      </c>
      <c r="AD1538" s="22">
        <f>Constants!$H70*'Activity data'!AW12*Constants!$H88*EF!$H213*MMVolatEF*NtoN2O*kgtoGg</f>
        <v>8.3688776101780707E-4</v>
      </c>
      <c r="AE1538" s="22">
        <f>Constants!$H70*'Activity data'!AX12*Constants!$H88*EF!$H213*MMVolatEF*NtoN2O*kgtoGg</f>
        <v>8.3816613027310448E-4</v>
      </c>
      <c r="AF1538" s="22">
        <f>Constants!$H70*'Activity data'!AY12*Constants!$H88*EF!$H213*MMVolatEF*NtoN2O*kgtoGg</f>
        <v>8.3955685501479116E-4</v>
      </c>
      <c r="AG1538" s="22">
        <f>Constants!$H70*'Activity data'!AZ12*Constants!$H88*EF!$H213*MMVolatEF*NtoN2O*kgtoGg</f>
        <v>8.4107351956874124E-4</v>
      </c>
      <c r="AH1538" s="22">
        <f>Constants!$H70*'Activity data'!BA12*Constants!$H88*EF!$H213*MMVolatEF*NtoN2O*kgtoGg</f>
        <v>8.4267302590051356E-4</v>
      </c>
      <c r="AI1538" s="22">
        <f>Constants!$H70*'Activity data'!BB12*Constants!$H88*EF!$H213*MMVolatEF*NtoN2O*kgtoGg</f>
        <v>8.4368440253716683E-4</v>
      </c>
      <c r="AJ1538" s="22">
        <f>Constants!$H70*'Activity data'!BC12*Constants!$H88*EF!$H213*MMVolatEF*NtoN2O*kgtoGg</f>
        <v>8.447990376822625E-4</v>
      </c>
      <c r="AK1538" s="22">
        <f>Constants!$H70*'Activity data'!BD12*Constants!$H88*EF!$H213*MMVolatEF*NtoN2O*kgtoGg</f>
        <v>8.459776575601394E-4</v>
      </c>
      <c r="AL1538" s="22">
        <f>Constants!$H70*'Activity data'!BE12*Constants!$H88*EF!$H213*MMVolatEF*NtoN2O*kgtoGg</f>
        <v>8.4723542462419247E-4</v>
      </c>
      <c r="AM1538" s="22">
        <f>Constants!$H70*'Activity data'!BF12*Constants!$H88*EF!$H213*MMVolatEF*NtoN2O*kgtoGg</f>
        <v>8.4857031448976993E-4</v>
      </c>
      <c r="AN1538" s="22">
        <f>Constants!$H70*'Activity data'!BG12*Constants!$H88*EF!$H213*MMVolatEF*NtoN2O*kgtoGg</f>
        <v>8.4934385572670316E-4</v>
      </c>
      <c r="AO1538" s="22">
        <f>Constants!$H70*'Activity data'!BH12*Constants!$H88*EF!$H213*MMVolatEF*NtoN2O*kgtoGg</f>
        <v>8.5017144029909443E-4</v>
      </c>
      <c r="AP1538" s="22">
        <f>Constants!$H70*'Activity data'!BI12*Constants!$H88*EF!$H213*MMVolatEF*NtoN2O*kgtoGg</f>
        <v>8.5106946513701341E-4</v>
      </c>
      <c r="AQ1538" s="22">
        <f>Constants!$H70*'Activity data'!BJ12*Constants!$H88*EF!$H213*MMVolatEF*NtoN2O*kgtoGg</f>
        <v>8.5203680187104453E-4</v>
      </c>
      <c r="AR1538" s="22">
        <f>Constants!$H70*'Activity data'!BK12*Constants!$H88*EF!$H213*MMVolatEF*NtoN2O*kgtoGg</f>
        <v>8.5307250967359464E-4</v>
      </c>
      <c r="AS1538" s="22">
        <f>Constants!$H70*'Activity data'!BL12*Constants!$H88*EF!$H213*MMVolatEF*NtoN2O*kgtoGg</f>
        <v>8.535138043787089E-4</v>
      </c>
      <c r="AT1538" s="22">
        <f>Constants!$H70*'Activity data'!BM12*Constants!$H88*EF!$H213*MMVolatEF*NtoN2O*kgtoGg</f>
        <v>8.5378826253860052E-4</v>
      </c>
      <c r="AU1538" s="22">
        <f>Constants!$H70*'Activity data'!BN12*Constants!$H88*EF!$H213*MMVolatEF*NtoN2O*kgtoGg</f>
        <v>8.5407997117772981E-4</v>
      </c>
      <c r="AV1538" s="22">
        <f>Constants!$H70*'Activity data'!BO12*Constants!$H88*EF!$H213*MMVolatEF*NtoN2O*kgtoGg</f>
        <v>8.5443097287668502E-4</v>
      </c>
      <c r="AW1538" s="22">
        <f>Constants!$H70*'Activity data'!BP12*Constants!$H88*EF!$H213*MMVolatEF*NtoN2O*kgtoGg</f>
        <v>8.5481954943509696E-4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1.5080367323362539E-5</v>
      </c>
      <c r="T1539" s="22">
        <f>Constants!$H71*'Activity data'!AM13*Constants!$H89*EF!$H214*MMVolatEF*NtoN2O*kgtoGg</f>
        <v>1.512383881951099E-5</v>
      </c>
      <c r="U1539" s="22">
        <f>Constants!$H71*'Activity data'!AN13*Constants!$H89*EF!$H214*MMVolatEF*NtoN2O*kgtoGg</f>
        <v>1.5170049830034905E-5</v>
      </c>
      <c r="V1539" s="22">
        <f>Constants!$H71*'Activity data'!AO13*Constants!$H89*EF!$H214*MMVolatEF*NtoN2O*kgtoGg</f>
        <v>1.5219961493898718E-5</v>
      </c>
      <c r="W1539" s="22">
        <f>Constants!$H71*'Activity data'!AP13*Constants!$H89*EF!$H214*MMVolatEF*NtoN2O*kgtoGg</f>
        <v>1.5274108685499497E-5</v>
      </c>
      <c r="X1539" s="22">
        <f>Constants!$H71*'Activity data'!AQ13*Constants!$H89*EF!$H214*MMVolatEF*NtoN2O*kgtoGg</f>
        <v>1.5332376079902749E-5</v>
      </c>
      <c r="Y1539" s="22">
        <f>Constants!$H71*'Activity data'!AR13*Constants!$H89*EF!$H214*MMVolatEF*NtoN2O*kgtoGg</f>
        <v>1.5369240046538892E-5</v>
      </c>
      <c r="Z1539" s="22">
        <f>Constants!$H71*'Activity data'!AS13*Constants!$H89*EF!$H214*MMVolatEF*NtoN2O*kgtoGg</f>
        <v>1.540957027053099E-5</v>
      </c>
      <c r="AA1539" s="22">
        <f>Constants!$H71*'Activity data'!AT13*Constants!$H89*EF!$H214*MMVolatEF*NtoN2O*kgtoGg</f>
        <v>1.5452823237132974E-5</v>
      </c>
      <c r="AB1539" s="22">
        <f>Constants!$H71*'Activity data'!AU13*Constants!$H89*EF!$H214*MMVolatEF*NtoN2O*kgtoGg</f>
        <v>1.5499211652880672E-5</v>
      </c>
      <c r="AC1539" s="22">
        <f>Constants!$H71*'Activity data'!AV13*Constants!$H89*EF!$H214*MMVolatEF*NtoN2O*kgtoGg</f>
        <v>1.554827808797385E-5</v>
      </c>
      <c r="AD1539" s="22">
        <f>Constants!$H71*'Activity data'!AW13*Constants!$H89*EF!$H214*MMVolatEF*NtoN2O*kgtoGg</f>
        <v>1.558067131302816E-5</v>
      </c>
      <c r="AE1539" s="22">
        <f>Constants!$H71*'Activity data'!AX13*Constants!$H89*EF!$H214*MMVolatEF*NtoN2O*kgtoGg</f>
        <v>1.561569776374796E-5</v>
      </c>
      <c r="AF1539" s="22">
        <f>Constants!$H71*'Activity data'!AY13*Constants!$H89*EF!$H214*MMVolatEF*NtoN2O*kgtoGg</f>
        <v>1.5653224182866895E-5</v>
      </c>
      <c r="AG1539" s="22">
        <f>Constants!$H71*'Activity data'!AZ13*Constants!$H89*EF!$H214*MMVolatEF*NtoN2O*kgtoGg</f>
        <v>1.5693632298026881E-5</v>
      </c>
      <c r="AH1539" s="22">
        <f>Constants!$H71*'Activity data'!BA13*Constants!$H89*EF!$H214*MMVolatEF*NtoN2O*kgtoGg</f>
        <v>1.5735768081589553E-5</v>
      </c>
      <c r="AI1539" s="22">
        <f>Constants!$H71*'Activity data'!BB13*Constants!$H89*EF!$H214*MMVolatEF*NtoN2O*kgtoGg</f>
        <v>1.5761559878357255E-5</v>
      </c>
      <c r="AJ1539" s="22">
        <f>Constants!$H71*'Activity data'!BC13*Constants!$H89*EF!$H214*MMVolatEF*NtoN2O*kgtoGg</f>
        <v>1.5789724166363977E-5</v>
      </c>
      <c r="AK1539" s="22">
        <f>Constants!$H71*'Activity data'!BD13*Constants!$H89*EF!$H214*MMVolatEF*NtoN2O*kgtoGg</f>
        <v>1.5819212875110807E-5</v>
      </c>
      <c r="AL1539" s="22">
        <f>Constants!$H71*'Activity data'!BE13*Constants!$H89*EF!$H214*MMVolatEF*NtoN2O*kgtoGg</f>
        <v>1.5850443637928909E-5</v>
      </c>
      <c r="AM1539" s="22">
        <f>Constants!$H71*'Activity data'!BF13*Constants!$H89*EF!$H214*MMVolatEF*NtoN2O*kgtoGg</f>
        <v>1.5883370010953168E-5</v>
      </c>
      <c r="AN1539" s="22">
        <f>Constants!$H71*'Activity data'!BG13*Constants!$H89*EF!$H214*MMVolatEF*NtoN2O*kgtoGg</f>
        <v>1.5900944393878997E-5</v>
      </c>
      <c r="AO1539" s="22">
        <f>Constants!$H71*'Activity data'!BH13*Constants!$H89*EF!$H214*MMVolatEF*NtoN2O*kgtoGg</f>
        <v>1.5919671300837568E-5</v>
      </c>
      <c r="AP1539" s="22">
        <f>Constants!$H71*'Activity data'!BI13*Constants!$H89*EF!$H214*MMVolatEF*NtoN2O*kgtoGg</f>
        <v>1.5939994159428213E-5</v>
      </c>
      <c r="AQ1539" s="22">
        <f>Constants!$H71*'Activity data'!BJ13*Constants!$H89*EF!$H214*MMVolatEF*NtoN2O*kgtoGg</f>
        <v>1.5961886914365574E-5</v>
      </c>
      <c r="AR1539" s="22">
        <f>Constants!$H71*'Activity data'!BK13*Constants!$H89*EF!$H214*MMVolatEF*NtoN2O*kgtoGg</f>
        <v>1.5985328024654182E-5</v>
      </c>
      <c r="AS1539" s="22">
        <f>Constants!$H71*'Activity data'!BL13*Constants!$H89*EF!$H214*MMVolatEF*NtoN2O*kgtoGg</f>
        <v>1.599276616268368E-5</v>
      </c>
      <c r="AT1539" s="22">
        <f>Constants!$H71*'Activity data'!BM13*Constants!$H89*EF!$H214*MMVolatEF*NtoN2O*kgtoGg</f>
        <v>1.5995595922711736E-5</v>
      </c>
      <c r="AU1539" s="22">
        <f>Constants!$H71*'Activity data'!BN13*Constants!$H89*EF!$H214*MMVolatEF*NtoN2O*kgtoGg</f>
        <v>1.5998708024840209E-5</v>
      </c>
      <c r="AV1539" s="22">
        <f>Constants!$H71*'Activity data'!BO13*Constants!$H89*EF!$H214*MMVolatEF*NtoN2O*kgtoGg</f>
        <v>1.6003217033671619E-5</v>
      </c>
      <c r="AW1539" s="22">
        <f>Constants!$H71*'Activity data'!BP13*Constants!$H89*EF!$H214*MMVolatEF*NtoN2O*kgtoGg</f>
        <v>1.6008552090086375E-5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1.5342948329366258E-3</v>
      </c>
      <c r="T1540" s="22">
        <f>Constants!$H72*'Activity data'!AM14*Constants!$H90*EF!$H215*MMVolatEF*NtoN2O*kgtoGg</f>
        <v>1.5387176755962515E-3</v>
      </c>
      <c r="U1540" s="22">
        <f>Constants!$H72*'Activity data'!AN14*Constants!$H90*EF!$H215*MMVolatEF*NtoN2O*kgtoGg</f>
        <v>1.543419239765831E-3</v>
      </c>
      <c r="V1540" s="22">
        <f>Constants!$H72*'Activity data'!AO14*Constants!$H90*EF!$H215*MMVolatEF*NtoN2O*kgtoGg</f>
        <v>1.5484973128874907E-3</v>
      </c>
      <c r="W1540" s="22">
        <f>Constants!$H72*'Activity data'!AP14*Constants!$H90*EF!$H215*MMVolatEF*NtoN2O*kgtoGg</f>
        <v>1.5540063137300891E-3</v>
      </c>
      <c r="X1540" s="22">
        <f>Constants!$H72*'Activity data'!AQ14*Constants!$H90*EF!$H215*MMVolatEF*NtoN2O*kgtoGg</f>
        <v>1.559934508995141E-3</v>
      </c>
      <c r="Y1540" s="22">
        <f>Constants!$H72*'Activity data'!AR14*Constants!$H90*EF!$H215*MMVolatEF*NtoN2O*kgtoGg</f>
        <v>1.5636850936008458E-3</v>
      </c>
      <c r="Z1540" s="22">
        <f>Constants!$H72*'Activity data'!AS14*Constants!$H90*EF!$H215*MMVolatEF*NtoN2O*kgtoGg</f>
        <v>1.5677883394273834E-3</v>
      </c>
      <c r="AA1540" s="22">
        <f>Constants!$H72*'Activity data'!AT14*Constants!$H90*EF!$H215*MMVolatEF*NtoN2O*kgtoGg</f>
        <v>1.572188948626325E-3</v>
      </c>
      <c r="AB1540" s="22">
        <f>Constants!$H72*'Activity data'!AU14*Constants!$H90*EF!$H215*MMVolatEF*NtoN2O*kgtoGg</f>
        <v>1.5769085622182007E-3</v>
      </c>
      <c r="AC1540" s="22">
        <f>Constants!$H72*'Activity data'!AV14*Constants!$H90*EF!$H215*MMVolatEF*NtoN2O*kgtoGg</f>
        <v>1.5819006407412125E-3</v>
      </c>
      <c r="AD1540" s="22">
        <f>Constants!$H72*'Activity data'!AW14*Constants!$H90*EF!$H215*MMVolatEF*NtoN2O*kgtoGg</f>
        <v>1.5851963666845706E-3</v>
      </c>
      <c r="AE1540" s="22">
        <f>Constants!$H72*'Activity data'!AX14*Constants!$H90*EF!$H215*MMVolatEF*NtoN2O*kgtoGg</f>
        <v>1.5887600001958213E-3</v>
      </c>
      <c r="AF1540" s="22">
        <f>Constants!$H72*'Activity data'!AY14*Constants!$H90*EF!$H215*MMVolatEF*NtoN2O*kgtoGg</f>
        <v>1.5925779835193167E-3</v>
      </c>
      <c r="AG1540" s="22">
        <f>Constants!$H72*'Activity data'!AZ14*Constants!$H90*EF!$H215*MMVolatEF*NtoN2O*kgtoGg</f>
        <v>1.5966891540875985E-3</v>
      </c>
      <c r="AH1540" s="22">
        <f>Constants!$H72*'Activity data'!BA14*Constants!$H90*EF!$H215*MMVolatEF*NtoN2O*kgtoGg</f>
        <v>1.6009760997312758E-3</v>
      </c>
      <c r="AI1540" s="22">
        <f>Constants!$H72*'Activity data'!BB14*Constants!$H90*EF!$H215*MMVolatEF*NtoN2O*kgtoGg</f>
        <v>1.603600188366805E-3</v>
      </c>
      <c r="AJ1540" s="22">
        <f>Constants!$H72*'Activity data'!BC14*Constants!$H90*EF!$H215*MMVolatEF*NtoN2O*kgtoGg</f>
        <v>1.6064656571339415E-3</v>
      </c>
      <c r="AK1540" s="22">
        <f>Constants!$H72*'Activity data'!BD14*Constants!$H90*EF!$H215*MMVolatEF*NtoN2O*kgtoGg</f>
        <v>1.6094658740709747E-3</v>
      </c>
      <c r="AL1540" s="22">
        <f>Constants!$H72*'Activity data'!BE14*Constants!$H90*EF!$H215*MMVolatEF*NtoN2O*kgtoGg</f>
        <v>1.6126433296987468E-3</v>
      </c>
      <c r="AM1540" s="22">
        <f>Constants!$H72*'Activity data'!BF14*Constants!$H90*EF!$H215*MMVolatEF*NtoN2O*kgtoGg</f>
        <v>1.6159932987621793E-3</v>
      </c>
      <c r="AN1540" s="22">
        <f>Constants!$H72*'Activity data'!BG14*Constants!$H90*EF!$H215*MMVolatEF*NtoN2O*kgtoGg</f>
        <v>1.6177813377626197E-3</v>
      </c>
      <c r="AO1540" s="22">
        <f>Constants!$H72*'Activity data'!BH14*Constants!$H90*EF!$H215*MMVolatEF*NtoN2O*kgtoGg</f>
        <v>1.6196866359537922E-3</v>
      </c>
      <c r="AP1540" s="22">
        <f>Constants!$H72*'Activity data'!BI14*Constants!$H90*EF!$H215*MMVolatEF*NtoN2O*kgtoGg</f>
        <v>1.6217543081966182E-3</v>
      </c>
      <c r="AQ1540" s="22">
        <f>Constants!$H72*'Activity data'!BJ14*Constants!$H90*EF!$H215*MMVolatEF*NtoN2O*kgtoGg</f>
        <v>1.6239817035948131E-3</v>
      </c>
      <c r="AR1540" s="22">
        <f>Constants!$H72*'Activity data'!BK14*Constants!$H90*EF!$H215*MMVolatEF*NtoN2O*kgtoGg</f>
        <v>1.6263666305414125E-3</v>
      </c>
      <c r="AS1540" s="22">
        <f>Constants!$H72*'Activity data'!BL14*Constants!$H90*EF!$H215*MMVolatEF*NtoN2O*kgtoGg</f>
        <v>1.6271233957116905E-3</v>
      </c>
      <c r="AT1540" s="22">
        <f>Constants!$H72*'Activity data'!BM14*Constants!$H90*EF!$H215*MMVolatEF*NtoN2O*kgtoGg</f>
        <v>1.6274112989236218E-3</v>
      </c>
      <c r="AU1540" s="22">
        <f>Constants!$H72*'Activity data'!BN14*Constants!$H90*EF!$H215*MMVolatEF*NtoN2O*kgtoGg</f>
        <v>1.6277279279627492E-3</v>
      </c>
      <c r="AV1540" s="22">
        <f>Constants!$H72*'Activity data'!BO14*Constants!$H90*EF!$H215*MMVolatEF*NtoN2O*kgtoGg</f>
        <v>1.6281866799814078E-3</v>
      </c>
      <c r="AW1540" s="22">
        <f>Constants!$H72*'Activity data'!BP14*Constants!$H90*EF!$H215*MMVolatEF*NtoN2O*kgtoGg</f>
        <v>1.6287294750814919E-3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0.10883984090647958</v>
      </c>
      <c r="T1543" s="22">
        <f>Constants!$H75*'Activity data'!AM17*Constants!$H93*EF!$H218*MMVolatEF*NtoN2O*kgtoGg</f>
        <v>0.11021278640091006</v>
      </c>
      <c r="U1543" s="22">
        <f>Constants!$H75*'Activity data'!AN17*Constants!$H93*EF!$H218*MMVolatEF*NtoN2O*kgtoGg</f>
        <v>0.11019003746759447</v>
      </c>
      <c r="V1543" s="22">
        <f>Constants!$H75*'Activity data'!AO17*Constants!$H93*EF!$H218*MMVolatEF*NtoN2O*kgtoGg</f>
        <v>0.10982068135239569</v>
      </c>
      <c r="W1543" s="22">
        <f>Constants!$H75*'Activity data'!AP17*Constants!$H93*EF!$H218*MMVolatEF*NtoN2O*kgtoGg</f>
        <v>0.10973247946676314</v>
      </c>
      <c r="X1543" s="22">
        <f>Constants!$H75*'Activity data'!AQ17*Constants!$H93*EF!$H218*MMVolatEF*NtoN2O*kgtoGg</f>
        <v>0.10998881008705554</v>
      </c>
      <c r="Y1543" s="22">
        <f>Constants!$H75*'Activity data'!AR17*Constants!$H93*EF!$H218*MMVolatEF*NtoN2O*kgtoGg</f>
        <v>0.11043717843552303</v>
      </c>
      <c r="Z1543" s="22">
        <f>Constants!$H75*'Activity data'!AS17*Constants!$H93*EF!$H218*MMVolatEF*NtoN2O*kgtoGg</f>
        <v>0.11110268832929743</v>
      </c>
      <c r="AA1543" s="22">
        <f>Constants!$H75*'Activity data'!AT17*Constants!$H93*EF!$H218*MMVolatEF*NtoN2O*kgtoGg</f>
        <v>0.1116907138844974</v>
      </c>
      <c r="AB1543" s="22">
        <f>Constants!$H75*'Activity data'!AU17*Constants!$H93*EF!$H218*MMVolatEF*NtoN2O*kgtoGg</f>
        <v>0.11246939572290833</v>
      </c>
      <c r="AC1543" s="22">
        <f>Constants!$H75*'Activity data'!AV17*Constants!$H93*EF!$H218*MMVolatEF*NtoN2O*kgtoGg</f>
        <v>0.1131925590844388</v>
      </c>
      <c r="AD1543" s="22">
        <f>Constants!$H75*'Activity data'!AW17*Constants!$H93*EF!$H218*MMVolatEF*NtoN2O*kgtoGg</f>
        <v>0.11446804355146808</v>
      </c>
      <c r="AE1543" s="22">
        <f>Constants!$H75*'Activity data'!AX17*Constants!$H93*EF!$H218*MMVolatEF*NtoN2O*kgtoGg</f>
        <v>0.11587934562323202</v>
      </c>
      <c r="AF1543" s="22">
        <f>Constants!$H75*'Activity data'!AY17*Constants!$H93*EF!$H218*MMVolatEF*NtoN2O*kgtoGg</f>
        <v>0.11740112621647256</v>
      </c>
      <c r="AG1543" s="22">
        <f>Constants!$H75*'Activity data'!AZ17*Constants!$H93*EF!$H218*MMVolatEF*NtoN2O*kgtoGg</f>
        <v>0.11935920711959221</v>
      </c>
      <c r="AH1543" s="22">
        <f>Constants!$H75*'Activity data'!BA17*Constants!$H93*EF!$H218*MMVolatEF*NtoN2O*kgtoGg</f>
        <v>0.12100707006315316</v>
      </c>
      <c r="AI1543" s="22">
        <f>Constants!$H75*'Activity data'!BB17*Constants!$H93*EF!$H218*MMVolatEF*NtoN2O*kgtoGg</f>
        <v>0.12288115705795989</v>
      </c>
      <c r="AJ1543" s="22">
        <f>Constants!$H75*'Activity data'!BC17*Constants!$H93*EF!$H218*MMVolatEF*NtoN2O*kgtoGg</f>
        <v>0.12503561694076748</v>
      </c>
      <c r="AK1543" s="22">
        <f>Constants!$H75*'Activity data'!BD17*Constants!$H93*EF!$H218*MMVolatEF*NtoN2O*kgtoGg</f>
        <v>0.12681858330674659</v>
      </c>
      <c r="AL1543" s="22">
        <f>Constants!$H75*'Activity data'!BE17*Constants!$H93*EF!$H218*MMVolatEF*NtoN2O*kgtoGg</f>
        <v>0.12855813810198086</v>
      </c>
      <c r="AM1543" s="22">
        <f>Constants!$H75*'Activity data'!BF17*Constants!$H93*EF!$H218*MMVolatEF*NtoN2O*kgtoGg</f>
        <v>0.13026528925047434</v>
      </c>
      <c r="AN1543" s="22">
        <f>Constants!$H75*'Activity data'!BG17*Constants!$H93*EF!$H218*MMVolatEF*NtoN2O*kgtoGg</f>
        <v>0.13214933415794144</v>
      </c>
      <c r="AO1543" s="22">
        <f>Constants!$H75*'Activity data'!BH17*Constants!$H93*EF!$H218*MMVolatEF*NtoN2O*kgtoGg</f>
        <v>0.13375716008774724</v>
      </c>
      <c r="AP1543" s="22">
        <f>Constants!$H75*'Activity data'!BI17*Constants!$H93*EF!$H218*MMVolatEF*NtoN2O*kgtoGg</f>
        <v>0.13540435129220346</v>
      </c>
      <c r="AQ1543" s="22">
        <f>Constants!$H75*'Activity data'!BJ17*Constants!$H93*EF!$H218*MMVolatEF*NtoN2O*kgtoGg</f>
        <v>0.13710301801724445</v>
      </c>
      <c r="AR1543" s="22">
        <f>Constants!$H75*'Activity data'!BK17*Constants!$H93*EF!$H218*MMVolatEF*NtoN2O*kgtoGg</f>
        <v>0.13886511768703536</v>
      </c>
      <c r="AS1543" s="22">
        <f>Constants!$H75*'Activity data'!BL17*Constants!$H93*EF!$H218*MMVolatEF*NtoN2O*kgtoGg</f>
        <v>0.14059069430953788</v>
      </c>
      <c r="AT1543" s="22">
        <f>Constants!$H75*'Activity data'!BM17*Constants!$H93*EF!$H218*MMVolatEF*NtoN2O*kgtoGg</f>
        <v>0.13885129251072426</v>
      </c>
      <c r="AU1543" s="22">
        <f>Constants!$H75*'Activity data'!BN17*Constants!$H93*EF!$H218*MMVolatEF*NtoN2O*kgtoGg</f>
        <v>0.13661986637810314</v>
      </c>
      <c r="AV1543" s="22">
        <f>Constants!$H75*'Activity data'!BO17*Constants!$H93*EF!$H218*MMVolatEF*NtoN2O*kgtoGg</f>
        <v>0.13457144671342283</v>
      </c>
      <c r="AW1543" s="22">
        <f>Constants!$H75*'Activity data'!BP17*Constants!$H93*EF!$H218*MMVolatEF*NtoN2O*kgtoGg</f>
        <v>0.1324010665065006</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1.0591822748179961E-2</v>
      </c>
      <c r="T1544" s="22">
        <f>Constants!$H76*'Activity data'!AM18*Constants!$H94*EF!$H219*MMVolatEF*NtoN2O*kgtoGg</f>
        <v>1.0725431867770783E-2</v>
      </c>
      <c r="U1544" s="22">
        <f>Constants!$H76*'Activity data'!AN18*Constants!$H94*EF!$H219*MMVolatEF*NtoN2O*kgtoGg</f>
        <v>1.0723218039935482E-2</v>
      </c>
      <c r="V1544" s="22">
        <f>Constants!$H76*'Activity data'!AO18*Constants!$H94*EF!$H219*MMVolatEF*NtoN2O*kgtoGg</f>
        <v>1.0687273899714777E-2</v>
      </c>
      <c r="W1544" s="22">
        <f>Constants!$H76*'Activity data'!AP18*Constants!$H94*EF!$H219*MMVolatEF*NtoN2O*kgtoGg</f>
        <v>1.0678690473545695E-2</v>
      </c>
      <c r="X1544" s="22">
        <f>Constants!$H76*'Activity data'!AQ18*Constants!$H94*EF!$H219*MMVolatEF*NtoN2O*kgtoGg</f>
        <v>1.0703635461267616E-2</v>
      </c>
      <c r="Y1544" s="22">
        <f>Constants!$H76*'Activity data'!AR18*Constants!$H94*EF!$H219*MMVolatEF*NtoN2O*kgtoGg</f>
        <v>1.0747268730420798E-2</v>
      </c>
      <c r="Z1544" s="22">
        <f>Constants!$H76*'Activity data'!AS18*Constants!$H94*EF!$H219*MMVolatEF*NtoN2O*kgtoGg</f>
        <v>1.0812033275952202E-2</v>
      </c>
      <c r="AA1544" s="22">
        <f>Constants!$H76*'Activity data'!AT18*Constants!$H94*EF!$H219*MMVolatEF*NtoN2O*kgtoGg</f>
        <v>1.086925738065693E-2</v>
      </c>
      <c r="AB1544" s="22">
        <f>Constants!$H76*'Activity data'!AU18*Constants!$H94*EF!$H219*MMVolatEF*NtoN2O*kgtoGg</f>
        <v>1.0945035330541683E-2</v>
      </c>
      <c r="AC1544" s="22">
        <f>Constants!$H76*'Activity data'!AV18*Constants!$H94*EF!$H219*MMVolatEF*NtoN2O*kgtoGg</f>
        <v>1.1015410462290452E-2</v>
      </c>
      <c r="AD1544" s="22">
        <f>Constants!$H76*'Activity data'!AW18*Constants!$H94*EF!$H219*MMVolatEF*NtoN2O*kgtoGg</f>
        <v>1.1139535096067146E-2</v>
      </c>
      <c r="AE1544" s="22">
        <f>Constants!$H76*'Activity data'!AX18*Constants!$H94*EF!$H219*MMVolatEF*NtoN2O*kgtoGg</f>
        <v>1.1276876911929478E-2</v>
      </c>
      <c r="AF1544" s="22">
        <f>Constants!$H76*'Activity data'!AY18*Constants!$H94*EF!$H219*MMVolatEF*NtoN2O*kgtoGg</f>
        <v>1.1424970019848239E-2</v>
      </c>
      <c r="AG1544" s="22">
        <f>Constants!$H76*'Activity data'!AZ18*Constants!$H94*EF!$H219*MMVolatEF*NtoN2O*kgtoGg</f>
        <v>1.1615521987580897E-2</v>
      </c>
      <c r="AH1544" s="22">
        <f>Constants!$H76*'Activity data'!BA18*Constants!$H94*EF!$H219*MMVolatEF*NtoN2O*kgtoGg</f>
        <v>1.1775884884716046E-2</v>
      </c>
      <c r="AI1544" s="22">
        <f>Constants!$H76*'Activity data'!BB18*Constants!$H94*EF!$H219*MMVolatEF*NtoN2O*kgtoGg</f>
        <v>1.1958262928439193E-2</v>
      </c>
      <c r="AJ1544" s="22">
        <f>Constants!$H76*'Activity data'!BC18*Constants!$H94*EF!$H219*MMVolatEF*NtoN2O*kgtoGg</f>
        <v>1.216792564943095E-2</v>
      </c>
      <c r="AK1544" s="22">
        <f>Constants!$H76*'Activity data'!BD18*Constants!$H94*EF!$H219*MMVolatEF*NtoN2O*kgtoGg</f>
        <v>1.2341436227516451E-2</v>
      </c>
      <c r="AL1544" s="22">
        <f>Constants!$H76*'Activity data'!BE18*Constants!$H94*EF!$H219*MMVolatEF*NtoN2O*kgtoGg</f>
        <v>1.2510722179226906E-2</v>
      </c>
      <c r="AM1544" s="22">
        <f>Constants!$H76*'Activity data'!BF18*Constants!$H94*EF!$H219*MMVolatEF*NtoN2O*kgtoGg</f>
        <v>1.2676854748133652E-2</v>
      </c>
      <c r="AN1544" s="22">
        <f>Constants!$H76*'Activity data'!BG18*Constants!$H94*EF!$H219*MMVolatEF*NtoN2O*kgtoGg</f>
        <v>1.2860201852863889E-2</v>
      </c>
      <c r="AO1544" s="22">
        <f>Constants!$H76*'Activity data'!BH18*Constants!$H94*EF!$H219*MMVolatEF*NtoN2O*kgtoGg</f>
        <v>1.3016668520920335E-2</v>
      </c>
      <c r="AP1544" s="22">
        <f>Constants!$H76*'Activity data'!BI18*Constants!$H94*EF!$H219*MMVolatEF*NtoN2O*kgtoGg</f>
        <v>1.3176966047310074E-2</v>
      </c>
      <c r="AQ1544" s="22">
        <f>Constants!$H76*'Activity data'!BJ18*Constants!$H94*EF!$H219*MMVolatEF*NtoN2O*kgtoGg</f>
        <v>1.3342272948808812E-2</v>
      </c>
      <c r="AR1544" s="22">
        <f>Constants!$H76*'Activity data'!BK18*Constants!$H94*EF!$H219*MMVolatEF*NtoN2O*kgtoGg</f>
        <v>1.3513752870238394E-2</v>
      </c>
      <c r="AS1544" s="22">
        <f>Constants!$H76*'Activity data'!BL18*Constants!$H94*EF!$H219*MMVolatEF*NtoN2O*kgtoGg</f>
        <v>1.36816785266132E-2</v>
      </c>
      <c r="AT1544" s="22">
        <f>Constants!$H76*'Activity data'!BM18*Constants!$H94*EF!$H219*MMVolatEF*NtoN2O*kgtoGg</f>
        <v>1.351240746385292E-2</v>
      </c>
      <c r="AU1544" s="22">
        <f>Constants!$H76*'Activity data'!BN18*Constants!$H94*EF!$H219*MMVolatEF*NtoN2O*kgtoGg</f>
        <v>1.3295254720192742E-2</v>
      </c>
      <c r="AV1544" s="22">
        <f>Constants!$H76*'Activity data'!BO18*Constants!$H94*EF!$H219*MMVolatEF*NtoN2O*kgtoGg</f>
        <v>1.3095911374764456E-2</v>
      </c>
      <c r="AW1544" s="22">
        <f>Constants!$H76*'Activity data'!BP18*Constants!$H94*EF!$H219*MMVolatEF*NtoN2O*kgtoGg</f>
        <v>1.2884699356661354E-2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6.9564113942099659E-2</v>
      </c>
      <c r="T1545" s="22">
        <f>Constants!$H77*'Activity data'!AM19*Constants!$H95*EF!$H220*MMVolatEF*NtoN2O*kgtoGg</f>
        <v>7.1303473596630626E-2</v>
      </c>
      <c r="U1545" s="22">
        <f>Constants!$H77*'Activity data'!AN19*Constants!$H95*EF!$H220*MMVolatEF*NtoN2O*kgtoGg</f>
        <v>7.2583789160717727E-2</v>
      </c>
      <c r="V1545" s="22">
        <f>Constants!$H77*'Activity data'!AO19*Constants!$H95*EF!$H220*MMVolatEF*NtoN2O*kgtoGg</f>
        <v>7.374867077571734E-2</v>
      </c>
      <c r="W1545" s="22">
        <f>Constants!$H77*'Activity data'!AP19*Constants!$H95*EF!$H220*MMVolatEF*NtoN2O*kgtoGg</f>
        <v>7.5020394660854431E-2</v>
      </c>
      <c r="X1545" s="22">
        <f>Constants!$H77*'Activity data'!AQ19*Constants!$H95*EF!$H220*MMVolatEF*NtoN2O*kgtoGg</f>
        <v>7.6430058135887685E-2</v>
      </c>
      <c r="Y1545" s="22">
        <f>Constants!$H77*'Activity data'!AR19*Constants!$H95*EF!$H220*MMVolatEF*NtoN2O*kgtoGg</f>
        <v>7.7864201871661695E-2</v>
      </c>
      <c r="Z1545" s="22">
        <f>Constants!$H77*'Activity data'!AS19*Constants!$H95*EF!$H220*MMVolatEF*NtoN2O*kgtoGg</f>
        <v>7.9400814477497819E-2</v>
      </c>
      <c r="AA1545" s="22">
        <f>Constants!$H77*'Activity data'!AT19*Constants!$H95*EF!$H220*MMVolatEF*NtoN2O*kgtoGg</f>
        <v>8.092860309290778E-2</v>
      </c>
      <c r="AB1545" s="22">
        <f>Constants!$H77*'Activity data'!AU19*Constants!$H95*EF!$H220*MMVolatEF*NtoN2O*kgtoGg</f>
        <v>8.2555412189054767E-2</v>
      </c>
      <c r="AC1545" s="22">
        <f>Constants!$H77*'Activity data'!AV19*Constants!$H95*EF!$H220*MMVolatEF*NtoN2O*kgtoGg</f>
        <v>8.418463639266309E-2</v>
      </c>
      <c r="AD1545" s="22">
        <f>Constants!$H77*'Activity data'!AW19*Constants!$H95*EF!$H220*MMVolatEF*NtoN2O*kgtoGg</f>
        <v>8.6019852212643397E-2</v>
      </c>
      <c r="AE1545" s="22">
        <f>Constants!$H77*'Activity data'!AX19*Constants!$H95*EF!$H220*MMVolatEF*NtoN2O*kgtoGg</f>
        <v>8.7948190022651931E-2</v>
      </c>
      <c r="AF1545" s="22">
        <f>Constants!$H77*'Activity data'!AY19*Constants!$H95*EF!$H220*MMVolatEF*NtoN2O*kgtoGg</f>
        <v>8.9962934840272554E-2</v>
      </c>
      <c r="AG1545" s="22">
        <f>Constants!$H77*'Activity data'!AZ19*Constants!$H95*EF!$H220*MMVolatEF*NtoN2O*kgtoGg</f>
        <v>9.2214227484693906E-2</v>
      </c>
      <c r="AH1545" s="22">
        <f>Constants!$H77*'Activity data'!BA19*Constants!$H95*EF!$H220*MMVolatEF*NtoN2O*kgtoGg</f>
        <v>9.4372974133792517E-2</v>
      </c>
      <c r="AI1545" s="22">
        <f>Constants!$H77*'Activity data'!BB19*Constants!$H95*EF!$H220*MMVolatEF*NtoN2O*kgtoGg</f>
        <v>9.6631254734226776E-2</v>
      </c>
      <c r="AJ1545" s="22">
        <f>Constants!$H77*'Activity data'!BC19*Constants!$H95*EF!$H220*MMVolatEF*NtoN2O*kgtoGg</f>
        <v>9.9072469233512553E-2</v>
      </c>
      <c r="AK1545" s="22">
        <f>Constants!$H77*'Activity data'!BD19*Constants!$H95*EF!$H220*MMVolatEF*NtoN2O*kgtoGg</f>
        <v>0.10138965913168997</v>
      </c>
      <c r="AL1545" s="22">
        <f>Constants!$H77*'Activity data'!BE19*Constants!$H95*EF!$H220*MMVolatEF*NtoN2O*kgtoGg</f>
        <v>0.10373601228832177</v>
      </c>
      <c r="AM1545" s="22">
        <f>Constants!$H77*'Activity data'!BF19*Constants!$H95*EF!$H220*MMVolatEF*NtoN2O*kgtoGg</f>
        <v>0.10611720913704607</v>
      </c>
      <c r="AN1545" s="22">
        <f>Constants!$H77*'Activity data'!BG19*Constants!$H95*EF!$H220*MMVolatEF*NtoN2O*kgtoGg</f>
        <v>0.10859245394814224</v>
      </c>
      <c r="AO1545" s="22">
        <f>Constants!$H77*'Activity data'!BH19*Constants!$H95*EF!$H220*MMVolatEF*NtoN2O*kgtoGg</f>
        <v>0.11097952046707169</v>
      </c>
      <c r="AP1545" s="22">
        <f>Constants!$H77*'Activity data'!BI19*Constants!$H95*EF!$H220*MMVolatEF*NtoN2O*kgtoGg</f>
        <v>0.11343979425261792</v>
      </c>
      <c r="AQ1545" s="22">
        <f>Constants!$H77*'Activity data'!BJ19*Constants!$H95*EF!$H220*MMVolatEF*NtoN2O*kgtoGg</f>
        <v>0.11598250231265604</v>
      </c>
      <c r="AR1545" s="22">
        <f>Constants!$H77*'Activity data'!BK19*Constants!$H95*EF!$H220*MMVolatEF*NtoN2O*kgtoGg</f>
        <v>0.1186173696713845</v>
      </c>
      <c r="AS1545" s="22">
        <f>Constants!$H77*'Activity data'!BL19*Constants!$H95*EF!$H220*MMVolatEF*NtoN2O*kgtoGg</f>
        <v>0.12124186054638519</v>
      </c>
      <c r="AT1545" s="22">
        <f>Constants!$H77*'Activity data'!BM19*Constants!$H95*EF!$H220*MMVolatEF*NtoN2O*kgtoGg</f>
        <v>0.12194206033094986</v>
      </c>
      <c r="AU1545" s="22">
        <f>Constants!$H77*'Activity data'!BN19*Constants!$H95*EF!$H220*MMVolatEF*NtoN2O*kgtoGg</f>
        <v>0.12234411782159951</v>
      </c>
      <c r="AV1545" s="22">
        <f>Constants!$H77*'Activity data'!BO19*Constants!$H95*EF!$H220*MMVolatEF*NtoN2O*kgtoGg</f>
        <v>0.12283320560075327</v>
      </c>
      <c r="AW1545" s="22">
        <f>Constants!$H77*'Activity data'!BP19*Constants!$H95*EF!$H220*MMVolatEF*NtoN2O*kgtoGg</f>
        <v>0.12323048198838889</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0.27426784333069254</v>
      </c>
      <c r="T1546" s="22">
        <f>Constants!$H78*'Activity data'!AM20*Constants!$H96*EF!$H221*MMVolatEF*NtoN2O*kgtoGg</f>
        <v>0.28499494140882226</v>
      </c>
      <c r="U1546" s="22">
        <f>Constants!$H78*'Activity data'!AN20*Constants!$H96*EF!$H221*MMVolatEF*NtoN2O*kgtoGg</f>
        <v>0.29029368115510285</v>
      </c>
      <c r="V1546" s="22">
        <f>Constants!$H78*'Activity data'!AO20*Constants!$H96*EF!$H221*MMVolatEF*NtoN2O*kgtoGg</f>
        <v>0.29417929469057202</v>
      </c>
      <c r="W1546" s="22">
        <f>Constants!$H78*'Activity data'!AP20*Constants!$H96*EF!$H221*MMVolatEF*NtoN2O*kgtoGg</f>
        <v>0.29916735565629926</v>
      </c>
      <c r="X1546" s="22">
        <f>Constants!$H78*'Activity data'!AQ20*Constants!$H96*EF!$H221*MMVolatEF*NtoN2O*kgtoGg</f>
        <v>0.30557175945868731</v>
      </c>
      <c r="Y1546" s="22">
        <f>Constants!$H78*'Activity data'!AR20*Constants!$H96*EF!$H221*MMVolatEF*NtoN2O*kgtoGg</f>
        <v>0.31307761704716719</v>
      </c>
      <c r="Z1546" s="22">
        <f>Constants!$H78*'Activity data'!AS20*Constants!$H96*EF!$H221*MMVolatEF*NtoN2O*kgtoGg</f>
        <v>0.32156820910274642</v>
      </c>
      <c r="AA1546" s="22">
        <f>Constants!$H78*'Activity data'!AT20*Constants!$H96*EF!$H221*MMVolatEF*NtoN2O*kgtoGg</f>
        <v>0.32981838809963687</v>
      </c>
      <c r="AB1546" s="22">
        <f>Constants!$H78*'Activity data'!AU20*Constants!$H96*EF!$H221*MMVolatEF*NtoN2O*kgtoGg</f>
        <v>0.33898994588083597</v>
      </c>
      <c r="AC1546" s="22">
        <f>Constants!$H78*'Activity data'!AV20*Constants!$H96*EF!$H221*MMVolatEF*NtoN2O*kgtoGg</f>
        <v>0.34803476506260028</v>
      </c>
      <c r="AD1546" s="22">
        <f>Constants!$H78*'Activity data'!AW20*Constants!$H96*EF!$H221*MMVolatEF*NtoN2O*kgtoGg</f>
        <v>0.35987504245042701</v>
      </c>
      <c r="AE1546" s="22">
        <f>Constants!$H78*'Activity data'!AX20*Constants!$H96*EF!$H221*MMVolatEF*NtoN2O*kgtoGg</f>
        <v>0.37251862019624188</v>
      </c>
      <c r="AF1546" s="22">
        <f>Constants!$H78*'Activity data'!AY20*Constants!$H96*EF!$H221*MMVolatEF*NtoN2O*kgtoGg</f>
        <v>0.38588019823197633</v>
      </c>
      <c r="AG1546" s="22">
        <f>Constants!$H78*'Activity data'!AZ20*Constants!$H96*EF!$H221*MMVolatEF*NtoN2O*kgtoGg</f>
        <v>0.40149943664182242</v>
      </c>
      <c r="AH1546" s="22">
        <f>Constants!$H78*'Activity data'!BA20*Constants!$H96*EF!$H221*MMVolatEF*NtoN2O*kgtoGg</f>
        <v>0.41595181406432952</v>
      </c>
      <c r="AI1546" s="22">
        <f>Constants!$H78*'Activity data'!BB20*Constants!$H96*EF!$H221*MMVolatEF*NtoN2O*kgtoGg</f>
        <v>0.43193947367441232</v>
      </c>
      <c r="AJ1546" s="22">
        <f>Constants!$H78*'Activity data'!BC20*Constants!$H96*EF!$H221*MMVolatEF*NtoN2O*kgtoGg</f>
        <v>0.44957933126101834</v>
      </c>
      <c r="AK1546" s="22">
        <f>Constants!$H78*'Activity data'!BD20*Constants!$H96*EF!$H221*MMVolatEF*NtoN2O*kgtoGg</f>
        <v>0.46574909559313815</v>
      </c>
      <c r="AL1546" s="22">
        <f>Constants!$H78*'Activity data'!BE20*Constants!$H96*EF!$H221*MMVolatEF*NtoN2O*kgtoGg</f>
        <v>0.48201237931647856</v>
      </c>
      <c r="AM1546" s="22">
        <f>Constants!$H78*'Activity data'!BF20*Constants!$H96*EF!$H221*MMVolatEF*NtoN2O*kgtoGg</f>
        <v>0.49842582534923752</v>
      </c>
      <c r="AN1546" s="22">
        <f>Constants!$H78*'Activity data'!BG20*Constants!$H96*EF!$H221*MMVolatEF*NtoN2O*kgtoGg</f>
        <v>0.51623375420840689</v>
      </c>
      <c r="AO1546" s="22">
        <f>Constants!$H78*'Activity data'!BH20*Constants!$H96*EF!$H221*MMVolatEF*NtoN2O*kgtoGg</f>
        <v>0.53297416761294991</v>
      </c>
      <c r="AP1546" s="22">
        <f>Constants!$H78*'Activity data'!BI20*Constants!$H96*EF!$H221*MMVolatEF*NtoN2O*kgtoGg</f>
        <v>0.55024558110835775</v>
      </c>
      <c r="AQ1546" s="22">
        <f>Constants!$H78*'Activity data'!BJ20*Constants!$H96*EF!$H221*MMVolatEF*NtoN2O*kgtoGg</f>
        <v>0.56813023190840473</v>
      </c>
      <c r="AR1546" s="22">
        <f>Constants!$H78*'Activity data'!BK20*Constants!$H96*EF!$H221*MMVolatEF*NtoN2O*kgtoGg</f>
        <v>0.58671342785245539</v>
      </c>
      <c r="AS1546" s="22">
        <f>Constants!$H78*'Activity data'!BL20*Constants!$H96*EF!$H221*MMVolatEF*NtoN2O*kgtoGg</f>
        <v>0.60565807102611635</v>
      </c>
      <c r="AT1546" s="22">
        <f>Constants!$H78*'Activity data'!BM20*Constants!$H96*EF!$H221*MMVolatEF*NtoN2O*kgtoGg</f>
        <v>0.60601068410706016</v>
      </c>
      <c r="AU1546" s="22">
        <f>Constants!$H78*'Activity data'!BN20*Constants!$H96*EF!$H221*MMVolatEF*NtoN2O*kgtoGg</f>
        <v>0.60353850750133542</v>
      </c>
      <c r="AV1546" s="22">
        <f>Constants!$H78*'Activity data'!BO20*Constants!$H96*EF!$H221*MMVolatEF*NtoN2O*kgtoGg</f>
        <v>0.60192931533973371</v>
      </c>
      <c r="AW1546" s="22">
        <f>Constants!$H78*'Activity data'!BP20*Constants!$H96*EF!$H221*MMVolatEF*NtoN2O*kgtoGg</f>
        <v>0.59948505452316014</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8.9857799026067303E-2</v>
      </c>
      <c r="T1547" s="22">
        <f>Constants!$H63*'Activity data'!AM5*Constants!$H81*FracLEACHMM*MMLeachEF*NtoN2O*kgtoGg</f>
        <v>9.0813701479039763E-2</v>
      </c>
      <c r="U1547" s="22">
        <f>Constants!$H63*'Activity data'!AN5*Constants!$H81*FracLEACHMM*MMLeachEF*NtoN2O*kgtoGg</f>
        <v>9.1430858974628437E-2</v>
      </c>
      <c r="V1547" s="22">
        <f>Constants!$H63*'Activity data'!AO5*Constants!$H81*FracLEACHMM*MMLeachEF*NtoN2O*kgtoGg</f>
        <v>9.1971406468450437E-2</v>
      </c>
      <c r="W1547" s="22">
        <f>Constants!$H63*'Activity data'!AP5*Constants!$H81*FracLEACHMM*MMLeachEF*NtoN2O*kgtoGg</f>
        <v>9.2601337166771561E-2</v>
      </c>
      <c r="X1547" s="22">
        <f>Constants!$H63*'Activity data'!AQ5*Constants!$H81*FracLEACHMM*MMLeachEF*NtoN2O*kgtoGg</f>
        <v>9.3341659149158374E-2</v>
      </c>
      <c r="Y1547" s="22">
        <f>Constants!$H63*'Activity data'!AR5*Constants!$H81*FracLEACHMM*MMLeachEF*NtoN2O*kgtoGg</f>
        <v>9.408112256961014E-2</v>
      </c>
      <c r="Z1547" s="22">
        <f>Constants!$H63*'Activity data'!AS5*Constants!$H81*FracLEACHMM*MMLeachEF*NtoN2O*kgtoGg</f>
        <v>9.490129538773158E-2</v>
      </c>
      <c r="AA1547" s="22">
        <f>Constants!$H63*'Activity data'!AT5*Constants!$H81*FracLEACHMM*MMLeachEF*NtoN2O*kgtoGg</f>
        <v>9.5719432890934486E-2</v>
      </c>
      <c r="AB1547" s="22">
        <f>Constants!$H63*'Activity data'!AU5*Constants!$H81*FracLEACHMM*MMLeachEF*NtoN2O*kgtoGg</f>
        <v>9.6613571072468443E-2</v>
      </c>
      <c r="AC1547" s="22">
        <f>Constants!$H63*'Activity data'!AV5*Constants!$H81*FracLEACHMM*MMLeachEF*NtoN2O*kgtoGg</f>
        <v>9.7512545845470172E-2</v>
      </c>
      <c r="AD1547" s="22">
        <f>Constants!$H63*'Activity data'!AW5*Constants!$H81*FracLEACHMM*MMLeachEF*NtoN2O*kgtoGg</f>
        <v>9.8542043810155105E-2</v>
      </c>
      <c r="AE1547" s="22">
        <f>Constants!$H63*'Activity data'!AX5*Constants!$H81*FracLEACHMM*MMLeachEF*NtoN2O*kgtoGg</f>
        <v>9.9639378145907981E-2</v>
      </c>
      <c r="AF1547" s="22">
        <f>Constants!$H63*'Activity data'!AY5*Constants!$H81*FracLEACHMM*MMLeachEF*NtoN2O*kgtoGg</f>
        <v>0.10079874646722524</v>
      </c>
      <c r="AG1547" s="22">
        <f>Constants!$H63*'Activity data'!AZ5*Constants!$H81*FracLEACHMM*MMLeachEF*NtoN2O*kgtoGg</f>
        <v>0.10212600730430257</v>
      </c>
      <c r="AH1547" s="22">
        <f>Constants!$H63*'Activity data'!BA5*Constants!$H81*FracLEACHMM*MMLeachEF*NtoN2O*kgtoGg</f>
        <v>0.10338601725039376</v>
      </c>
      <c r="AI1547" s="22">
        <f>Constants!$H63*'Activity data'!BB5*Constants!$H81*FracLEACHMM*MMLeachEF*NtoN2O*kgtoGg</f>
        <v>0.10469555412297549</v>
      </c>
      <c r="AJ1547" s="22">
        <f>Constants!$H63*'Activity data'!BC5*Constants!$H81*FracLEACHMM*MMLeachEF*NtoN2O*kgtoGg</f>
        <v>0.10613166081061423</v>
      </c>
      <c r="AK1547" s="22">
        <f>Constants!$H63*'Activity data'!BD5*Constants!$H81*FracLEACHMM*MMLeachEF*NtoN2O*kgtoGg</f>
        <v>0.10747798063283918</v>
      </c>
      <c r="AL1547" s="22">
        <f>Constants!$H63*'Activity data'!BE5*Constants!$H81*FracLEACHMM*MMLeachEF*NtoN2O*kgtoGg</f>
        <v>0.10884233442883619</v>
      </c>
      <c r="AM1547" s="22">
        <f>Constants!$H63*'Activity data'!BF5*Constants!$H81*FracLEACHMM*MMLeachEF*NtoN2O*kgtoGg</f>
        <v>0.11022845003645158</v>
      </c>
      <c r="AN1547" s="22">
        <f>Constants!$H63*'Activity data'!BG5*Constants!$H81*FracLEACHMM*MMLeachEF*NtoN2O*kgtoGg</f>
        <v>0.11165896334692874</v>
      </c>
      <c r="AO1547" s="22">
        <f>Constants!$H63*'Activity data'!BH5*Constants!$H81*FracLEACHMM*MMLeachEF*NtoN2O*kgtoGg</f>
        <v>0.1130254400760789</v>
      </c>
      <c r="AP1547" s="22">
        <f>Constants!$H63*'Activity data'!BI5*Constants!$H81*FracLEACHMM*MMLeachEF*NtoN2O*kgtoGg</f>
        <v>0.11443954289210567</v>
      </c>
      <c r="AQ1547" s="22">
        <f>Constants!$H63*'Activity data'!BJ5*Constants!$H81*FracLEACHMM*MMLeachEF*NtoN2O*kgtoGg</f>
        <v>0.11590711431594793</v>
      </c>
      <c r="AR1547" s="22">
        <f>Constants!$H63*'Activity data'!BK5*Constants!$H81*FracLEACHMM*MMLeachEF*NtoN2O*kgtoGg</f>
        <v>0.11743427782018892</v>
      </c>
      <c r="AS1547" s="22">
        <f>Constants!$H63*'Activity data'!BL5*Constants!$H81*FracLEACHMM*MMLeachEF*NtoN2O*kgtoGg</f>
        <v>0.11893230297731591</v>
      </c>
      <c r="AT1547" s="22">
        <f>Constants!$H63*'Activity data'!BM5*Constants!$H81*FracLEACHMM*MMLeachEF*NtoN2O*kgtoGg</f>
        <v>0.11911981075656988</v>
      </c>
      <c r="AU1547" s="22">
        <f>Constants!$H63*'Activity data'!BN5*Constants!$H81*FracLEACHMM*MMLeachEF*NtoN2O*kgtoGg</f>
        <v>0.11910984127220901</v>
      </c>
      <c r="AV1547" s="22">
        <f>Constants!$H63*'Activity data'!BO5*Constants!$H81*FracLEACHMM*MMLeachEF*NtoN2O*kgtoGg</f>
        <v>0.11916401324152333</v>
      </c>
      <c r="AW1547" s="22">
        <f>Constants!$H63*'Activity data'!BP5*Constants!$H81*FracLEACHMM*MMLeachEF*NtoN2O*kgtoGg</f>
        <v>0.11916124148423328</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2.7134775611139042E-2</v>
      </c>
      <c r="T1548" s="22">
        <f>Constants!$H64*'Activity data'!AM6*Constants!$H82*FracLEACHMM*MMLeachEF*NtoN2O*kgtoGg</f>
        <v>2.7423433900666257E-2</v>
      </c>
      <c r="U1548" s="22">
        <f>Constants!$H64*'Activity data'!AN6*Constants!$H82*FracLEACHMM*MMLeachEF*NtoN2O*kgtoGg</f>
        <v>2.7609799807032084E-2</v>
      </c>
      <c r="V1548" s="22">
        <f>Constants!$H64*'Activity data'!AO6*Constants!$H82*FracLEACHMM*MMLeachEF*NtoN2O*kgtoGg</f>
        <v>2.7773031436462141E-2</v>
      </c>
      <c r="W1548" s="22">
        <f>Constants!$H64*'Activity data'!AP6*Constants!$H82*FracLEACHMM*MMLeachEF*NtoN2O*kgtoGg</f>
        <v>2.796325452599668E-2</v>
      </c>
      <c r="X1548" s="22">
        <f>Constants!$H64*'Activity data'!AQ6*Constants!$H82*FracLEACHMM*MMLeachEF*NtoN2O*kgtoGg</f>
        <v>2.8186812982689262E-2</v>
      </c>
      <c r="Y1548" s="22">
        <f>Constants!$H64*'Activity data'!AR6*Constants!$H82*FracLEACHMM*MMLeachEF*NtoN2O*kgtoGg</f>
        <v>2.8410112175459194E-2</v>
      </c>
      <c r="Z1548" s="22">
        <f>Constants!$H64*'Activity data'!AS6*Constants!$H82*FracLEACHMM*MMLeachEF*NtoN2O*kgtoGg</f>
        <v>2.8657783558725825E-2</v>
      </c>
      <c r="AA1548" s="22">
        <f>Constants!$H64*'Activity data'!AT6*Constants!$H82*FracLEACHMM*MMLeachEF*NtoN2O*kgtoGg</f>
        <v>2.890484032852304E-2</v>
      </c>
      <c r="AB1548" s="22">
        <f>Constants!$H64*'Activity data'!AU6*Constants!$H82*FracLEACHMM*MMLeachEF*NtoN2O*kgtoGg</f>
        <v>2.9174847375037036E-2</v>
      </c>
      <c r="AC1548" s="22">
        <f>Constants!$H64*'Activity data'!AV6*Constants!$H82*FracLEACHMM*MMLeachEF*NtoN2O*kgtoGg</f>
        <v>2.9446314949469834E-2</v>
      </c>
      <c r="AD1548" s="22">
        <f>Constants!$H64*'Activity data'!AW6*Constants!$H82*FracLEACHMM*MMLeachEF*NtoN2O*kgtoGg</f>
        <v>2.9757197216414146E-2</v>
      </c>
      <c r="AE1548" s="22">
        <f>Constants!$H64*'Activity data'!AX6*Constants!$H82*FracLEACHMM*MMLeachEF*NtoN2O*kgtoGg</f>
        <v>3.0088564346410447E-2</v>
      </c>
      <c r="AF1548" s="22">
        <f>Constants!$H64*'Activity data'!AY6*Constants!$H82*FracLEACHMM*MMLeachEF*NtoN2O*kgtoGg</f>
        <v>3.043866416624335E-2</v>
      </c>
      <c r="AG1548" s="22">
        <f>Constants!$H64*'Activity data'!AZ6*Constants!$H82*FracLEACHMM*MMLeachEF*NtoN2O*kgtoGg</f>
        <v>3.0839463266398224E-2</v>
      </c>
      <c r="AH1548" s="22">
        <f>Constants!$H64*'Activity data'!BA6*Constants!$H82*FracLEACHMM*MMLeachEF*NtoN2O*kgtoGg</f>
        <v>3.1219954303632176E-2</v>
      </c>
      <c r="AI1548" s="22">
        <f>Constants!$H64*'Activity data'!BB6*Constants!$H82*FracLEACHMM*MMLeachEF*NtoN2O*kgtoGg</f>
        <v>3.1615401216166836E-2</v>
      </c>
      <c r="AJ1548" s="22">
        <f>Constants!$H64*'Activity data'!BC6*Constants!$H82*FracLEACHMM*MMLeachEF*NtoN2O*kgtoGg</f>
        <v>3.2049069001769154E-2</v>
      </c>
      <c r="AK1548" s="22">
        <f>Constants!$H64*'Activity data'!BD6*Constants!$H82*FracLEACHMM*MMLeachEF*NtoN2O*kgtoGg</f>
        <v>3.2455623431911669E-2</v>
      </c>
      <c r="AL1548" s="22">
        <f>Constants!$H64*'Activity data'!BE6*Constants!$H82*FracLEACHMM*MMLeachEF*NtoN2O*kgtoGg</f>
        <v>3.2867623664610934E-2</v>
      </c>
      <c r="AM1548" s="22">
        <f>Constants!$H64*'Activity data'!BF6*Constants!$H82*FracLEACHMM*MMLeachEF*NtoN2O*kgtoGg</f>
        <v>3.328619541232123E-2</v>
      </c>
      <c r="AN1548" s="22">
        <f>Constants!$H64*'Activity data'!BG6*Constants!$H82*FracLEACHMM*MMLeachEF*NtoN2O*kgtoGg</f>
        <v>3.3718174139924888E-2</v>
      </c>
      <c r="AO1548" s="22">
        <f>Constants!$H64*'Activity data'!BH6*Constants!$H82*FracLEACHMM*MMLeachEF*NtoN2O*kgtoGg</f>
        <v>3.413081544457755E-2</v>
      </c>
      <c r="AP1548" s="22">
        <f>Constants!$H64*'Activity data'!BI6*Constants!$H82*FracLEACHMM*MMLeachEF*NtoN2O*kgtoGg</f>
        <v>3.4557838619191851E-2</v>
      </c>
      <c r="AQ1548" s="22">
        <f>Constants!$H64*'Activity data'!BJ6*Constants!$H82*FracLEACHMM*MMLeachEF*NtoN2O*kgtoGg</f>
        <v>3.5001007956866455E-2</v>
      </c>
      <c r="AR1548" s="22">
        <f>Constants!$H64*'Activity data'!BK6*Constants!$H82*FracLEACHMM*MMLeachEF*NtoN2O*kgtoGg</f>
        <v>3.5462172590968823E-2</v>
      </c>
      <c r="AS1548" s="22">
        <f>Constants!$H64*'Activity data'!BL6*Constants!$H82*FracLEACHMM*MMLeachEF*NtoN2O*kgtoGg</f>
        <v>3.5914538183483391E-2</v>
      </c>
      <c r="AT1548" s="22">
        <f>Constants!$H64*'Activity data'!BM6*Constants!$H82*FracLEACHMM*MMLeachEF*NtoN2O*kgtoGg</f>
        <v>3.5971160775740779E-2</v>
      </c>
      <c r="AU1548" s="22">
        <f>Constants!$H64*'Activity data'!BN6*Constants!$H82*FracLEACHMM*MMLeachEF*NtoN2O*kgtoGg</f>
        <v>3.5968150244389881E-2</v>
      </c>
      <c r="AV1548" s="22">
        <f>Constants!$H64*'Activity data'!BO6*Constants!$H82*FracLEACHMM*MMLeachEF*NtoN2O*kgtoGg</f>
        <v>3.5984508804778513E-2</v>
      </c>
      <c r="AW1548" s="22">
        <f>Constants!$H64*'Activity data'!BP6*Constants!$H82*FracLEACHMM*MMLeachEF*NtoN2O*kgtoGg</f>
        <v>3.5983671804396468E-2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1.4588658828711908E-3</v>
      </c>
      <c r="T1549" s="22">
        <f>Constants!$H65*'Activity data'!AM7*Constants!$H83*FracLEACHMM*MMLeachEF*NtoN2O*kgtoGg</f>
        <v>1.474385219991721E-3</v>
      </c>
      <c r="U1549" s="22">
        <f>Constants!$H65*'Activity data'!AN7*Constants!$H83*FracLEACHMM*MMLeachEF*NtoN2O*kgtoGg</f>
        <v>1.4844049403101693E-3</v>
      </c>
      <c r="V1549" s="22">
        <f>Constants!$H65*'Activity data'!AO7*Constants!$H83*FracLEACHMM*MMLeachEF*NtoN2O*kgtoGg</f>
        <v>1.4931808763486171E-3</v>
      </c>
      <c r="W1549" s="22">
        <f>Constants!$H65*'Activity data'!AP7*Constants!$H83*FracLEACHMM*MMLeachEF*NtoN2O*kgtoGg</f>
        <v>1.5034079730983085E-3</v>
      </c>
      <c r="X1549" s="22">
        <f>Constants!$H65*'Activity data'!AQ7*Constants!$H83*FracLEACHMM*MMLeachEF*NtoN2O*kgtoGg</f>
        <v>1.5154273024625894E-3</v>
      </c>
      <c r="Y1549" s="22">
        <f>Constants!$H65*'Activity data'!AR7*Constants!$H83*FracLEACHMM*MMLeachEF*NtoN2O*kgtoGg</f>
        <v>1.527432692839616E-3</v>
      </c>
      <c r="Z1549" s="22">
        <f>Constants!$H65*'Activity data'!AS7*Constants!$H83*FracLEACHMM*MMLeachEF*NtoN2O*kgtoGg</f>
        <v>1.5407484223075565E-3</v>
      </c>
      <c r="AA1549" s="22">
        <f>Constants!$H65*'Activity data'!AT7*Constants!$H83*FracLEACHMM*MMLeachEF*NtoN2O*kgtoGg</f>
        <v>1.5540311078825044E-3</v>
      </c>
      <c r="AB1549" s="22">
        <f>Constants!$H65*'Activity data'!AU7*Constants!$H83*FracLEACHMM*MMLeachEF*NtoN2O*kgtoGg</f>
        <v>1.5685476852052363E-3</v>
      </c>
      <c r="AC1549" s="22">
        <f>Constants!$H65*'Activity data'!AV7*Constants!$H83*FracLEACHMM*MMLeachEF*NtoN2O*kgtoGg</f>
        <v>1.5831427859100025E-3</v>
      </c>
      <c r="AD1549" s="22">
        <f>Constants!$H65*'Activity data'!AW7*Constants!$H83*FracLEACHMM*MMLeachEF*NtoN2O*kgtoGg</f>
        <v>1.5998569662420677E-3</v>
      </c>
      <c r="AE1549" s="22">
        <f>Constants!$H65*'Activity data'!AX7*Constants!$H83*FracLEACHMM*MMLeachEF*NtoN2O*kgtoGg</f>
        <v>1.6176724885660523E-3</v>
      </c>
      <c r="AF1549" s="22">
        <f>Constants!$H65*'Activity data'!AY7*Constants!$H83*FracLEACHMM*MMLeachEF*NtoN2O*kgtoGg</f>
        <v>1.6364951495702546E-3</v>
      </c>
      <c r="AG1549" s="22">
        <f>Constants!$H65*'Activity data'!AZ7*Constants!$H83*FracLEACHMM*MMLeachEF*NtoN2O*kgtoGg</f>
        <v>1.6580435913735245E-3</v>
      </c>
      <c r="AH1549" s="22">
        <f>Constants!$H65*'Activity data'!BA7*Constants!$H83*FracLEACHMM*MMLeachEF*NtoN2O*kgtoGg</f>
        <v>1.6785001966137395E-3</v>
      </c>
      <c r="AI1549" s="22">
        <f>Constants!$H65*'Activity data'!BB7*Constants!$H83*FracLEACHMM*MMLeachEF*NtoN2O*kgtoGg</f>
        <v>1.6997608850178379E-3</v>
      </c>
      <c r="AJ1549" s="22">
        <f>Constants!$H65*'Activity data'!BC7*Constants!$H83*FracLEACHMM*MMLeachEF*NtoN2O*kgtoGg</f>
        <v>1.7230764689011194E-3</v>
      </c>
      <c r="AK1549" s="22">
        <f>Constants!$H65*'Activity data'!BD7*Constants!$H83*FracLEACHMM*MMLeachEF*NtoN2O*kgtoGg</f>
        <v>1.7449343385280776E-3</v>
      </c>
      <c r="AL1549" s="22">
        <f>Constants!$H65*'Activity data'!BE7*Constants!$H83*FracLEACHMM*MMLeachEF*NtoN2O*kgtoGg</f>
        <v>1.7670849946393897E-3</v>
      </c>
      <c r="AM1549" s="22">
        <f>Constants!$H65*'Activity data'!BF7*Constants!$H83*FracLEACHMM*MMLeachEF*NtoN2O*kgtoGg</f>
        <v>1.7895889596995487E-3</v>
      </c>
      <c r="AN1549" s="22">
        <f>Constants!$H65*'Activity data'!BG7*Constants!$H83*FracLEACHMM*MMLeachEF*NtoN2O*kgtoGg</f>
        <v>1.8128137335785841E-3</v>
      </c>
      <c r="AO1549" s="22">
        <f>Constants!$H65*'Activity data'!BH7*Constants!$H83*FracLEACHMM*MMLeachEF*NtoN2O*kgtoGg</f>
        <v>1.8349988560888326E-3</v>
      </c>
      <c r="AP1549" s="22">
        <f>Constants!$H65*'Activity data'!BI7*Constants!$H83*FracLEACHMM*MMLeachEF*NtoN2O*kgtoGg</f>
        <v>1.857957201113231E-3</v>
      </c>
      <c r="AQ1549" s="22">
        <f>Constants!$H65*'Activity data'!BJ7*Constants!$H83*FracLEACHMM*MMLeachEF*NtoN2O*kgtoGg</f>
        <v>1.8817836235732238E-3</v>
      </c>
      <c r="AR1549" s="22">
        <f>Constants!$H65*'Activity data'!BK7*Constants!$H83*FracLEACHMM*MMLeachEF*NtoN2O*kgtoGg</f>
        <v>1.9065775397168506E-3</v>
      </c>
      <c r="AS1549" s="22">
        <f>Constants!$H65*'Activity data'!BL7*Constants!$H83*FracLEACHMM*MMLeachEF*NtoN2O*kgtoGg</f>
        <v>1.9308983868453378E-3</v>
      </c>
      <c r="AT1549" s="22">
        <f>Constants!$H65*'Activity data'!BM7*Constants!$H83*FracLEACHMM*MMLeachEF*NtoN2O*kgtoGg</f>
        <v>1.9339426267988137E-3</v>
      </c>
      <c r="AU1549" s="22">
        <f>Constants!$H65*'Activity data'!BN7*Constants!$H83*FracLEACHMM*MMLeachEF*NtoN2O*kgtoGg</f>
        <v>1.9337807695002651E-3</v>
      </c>
      <c r="AV1549" s="22">
        <f>Constants!$H65*'Activity data'!BO7*Constants!$H83*FracLEACHMM*MMLeachEF*NtoN2O*kgtoGg</f>
        <v>1.9346602662016887E-3</v>
      </c>
      <c r="AW1549" s="22">
        <f>Constants!$H65*'Activity data'!BP7*Constants!$H83*FracLEACHMM*MMLeachEF*NtoN2O*kgtoGg</f>
        <v>1.9346152659658724E-3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2.4326146272486006E-2</v>
      </c>
      <c r="T1550" s="22">
        <f>Constants!$H66*'Activity data'!AM8*Constants!$H84*FracLEACHMM*MMLeachEF*NtoN2O*kgtoGg</f>
        <v>2.4719682511105276E-2</v>
      </c>
      <c r="U1550" s="22">
        <f>Constants!$H66*'Activity data'!AN8*Constants!$H84*FracLEACHMM*MMLeachEF*NtoN2O*kgtoGg</f>
        <v>2.4804888552705066E-2</v>
      </c>
      <c r="V1550" s="22">
        <f>Constants!$H66*'Activity data'!AO8*Constants!$H84*FracLEACHMM*MMLeachEF*NtoN2O*kgtoGg</f>
        <v>2.4810305314720789E-2</v>
      </c>
      <c r="W1550" s="22">
        <f>Constants!$H66*'Activity data'!AP8*Constants!$H84*FracLEACHMM*MMLeachEF*NtoN2O*kgtoGg</f>
        <v>2.4873614574617241E-2</v>
      </c>
      <c r="X1550" s="22">
        <f>Constants!$H66*'Activity data'!AQ8*Constants!$H84*FracLEACHMM*MMLeachEF*NtoN2O*kgtoGg</f>
        <v>2.5009250351463286E-2</v>
      </c>
      <c r="Y1550" s="22">
        <f>Constants!$H66*'Activity data'!AR8*Constants!$H84*FracLEACHMM*MMLeachEF*NtoN2O*kgtoGg</f>
        <v>2.5175807053254621E-2</v>
      </c>
      <c r="Z1550" s="22">
        <f>Constants!$H66*'Activity data'!AS8*Constants!$H84*FracLEACHMM*MMLeachEF*NtoN2O*kgtoGg</f>
        <v>2.5387615978890679E-2</v>
      </c>
      <c r="AA1550" s="22">
        <f>Constants!$H66*'Activity data'!AT8*Constants!$H84*FracLEACHMM*MMLeachEF*NtoN2O*kgtoGg</f>
        <v>2.5579924638639819E-2</v>
      </c>
      <c r="AB1550" s="22">
        <f>Constants!$H66*'Activity data'!AU8*Constants!$H84*FracLEACHMM*MMLeachEF*NtoN2O*kgtoGg</f>
        <v>2.5812044491660791E-2</v>
      </c>
      <c r="AC1550" s="22">
        <f>Constants!$H66*'Activity data'!AV8*Constants!$H84*FracLEACHMM*MMLeachEF*NtoN2O*kgtoGg</f>
        <v>2.6029729543249839E-2</v>
      </c>
      <c r="AD1550" s="22">
        <f>Constants!$H66*'Activity data'!AW8*Constants!$H84*FracLEACHMM*MMLeachEF*NtoN2O*kgtoGg</f>
        <v>2.6139909768395555E-2</v>
      </c>
      <c r="AE1550" s="22">
        <f>Constants!$H66*'Activity data'!AX8*Constants!$H84*FracLEACHMM*MMLeachEF*NtoN2O*kgtoGg</f>
        <v>2.6268696019659202E-2</v>
      </c>
      <c r="AF1550" s="22">
        <f>Constants!$H66*'Activity data'!AY8*Constants!$H84*FracLEACHMM*MMLeachEF*NtoN2O*kgtoGg</f>
        <v>2.6409750967930613E-2</v>
      </c>
      <c r="AG1550" s="22">
        <f>Constants!$H66*'Activity data'!AZ8*Constants!$H84*FracLEACHMM*MMLeachEF*NtoN2O*kgtoGg</f>
        <v>2.6632198128116152E-2</v>
      </c>
      <c r="AH1550" s="22">
        <f>Constants!$H66*'Activity data'!BA8*Constants!$H84*FracLEACHMM*MMLeachEF*NtoN2O*kgtoGg</f>
        <v>2.6774655174303719E-2</v>
      </c>
      <c r="AI1550" s="22">
        <f>Constants!$H66*'Activity data'!BB8*Constants!$H84*FracLEACHMM*MMLeachEF*NtoN2O*kgtoGg</f>
        <v>2.6946467750578729E-2</v>
      </c>
      <c r="AJ1550" s="22">
        <f>Constants!$H66*'Activity data'!BC8*Constants!$H84*FracLEACHMM*MMLeachEF*NtoN2O*kgtoGg</f>
        <v>2.7162807452897782E-2</v>
      </c>
      <c r="AK1550" s="22">
        <f>Constants!$H66*'Activity data'!BD8*Constants!$H84*FracLEACHMM*MMLeachEF*NtoN2O*kgtoGg</f>
        <v>2.728681241968306E-2</v>
      </c>
      <c r="AL1550" s="22">
        <f>Constants!$H66*'Activity data'!BE8*Constants!$H84*FracLEACHMM*MMLeachEF*NtoN2O*kgtoGg</f>
        <v>2.7387608403651693E-2</v>
      </c>
      <c r="AM1550" s="22">
        <f>Constants!$H66*'Activity data'!BF8*Constants!$H84*FracLEACHMM*MMLeachEF*NtoN2O*kgtoGg</f>
        <v>2.7467383696194121E-2</v>
      </c>
      <c r="AN1550" s="22">
        <f>Constants!$H66*'Activity data'!BG8*Constants!$H84*FracLEACHMM*MMLeachEF*NtoN2O*kgtoGg</f>
        <v>2.7704390405920095E-2</v>
      </c>
      <c r="AO1550" s="22">
        <f>Constants!$H66*'Activity data'!BH8*Constants!$H84*FracLEACHMM*MMLeachEF*NtoN2O*kgtoGg</f>
        <v>2.7877142450777315E-2</v>
      </c>
      <c r="AP1550" s="22">
        <f>Constants!$H66*'Activity data'!BI8*Constants!$H84*FracLEACHMM*MMLeachEF*NtoN2O*kgtoGg</f>
        <v>2.8049356420307696E-2</v>
      </c>
      <c r="AQ1550" s="22">
        <f>Constants!$H66*'Activity data'!BJ8*Constants!$H84*FracLEACHMM*MMLeachEF*NtoN2O*kgtoGg</f>
        <v>2.8223113930483747E-2</v>
      </c>
      <c r="AR1550" s="22">
        <f>Constants!$H66*'Activity data'!BK8*Constants!$H84*FracLEACHMM*MMLeachEF*NtoN2O*kgtoGg</f>
        <v>2.8400392128102938E-2</v>
      </c>
      <c r="AS1550" s="22">
        <f>Constants!$H66*'Activity data'!BL8*Constants!$H84*FracLEACHMM*MMLeachEF*NtoN2O*kgtoGg</f>
        <v>2.8557261075783606E-2</v>
      </c>
      <c r="AT1550" s="22">
        <f>Constants!$H66*'Activity data'!BM8*Constants!$H84*FracLEACHMM*MMLeachEF*NtoN2O*kgtoGg</f>
        <v>2.8030707072407922E-2</v>
      </c>
      <c r="AU1550" s="22">
        <f>Constants!$H66*'Activity data'!BN8*Constants!$H84*FracLEACHMM*MMLeachEF*NtoN2O*kgtoGg</f>
        <v>2.7408666306928953E-2</v>
      </c>
      <c r="AV1550" s="22">
        <f>Constants!$H66*'Activity data'!BO8*Constants!$H84*FracLEACHMM*MMLeachEF*NtoN2O*kgtoGg</f>
        <v>2.6822770311221343E-2</v>
      </c>
      <c r="AW1550" s="22">
        <f>Constants!$H66*'Activity data'!BP8*Constants!$H84*FracLEACHMM*MMLeachEF*NtoN2O*kgtoGg</f>
        <v>2.6214324867287923E-2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3.2292189791538868E-2</v>
      </c>
      <c r="T1551" s="22">
        <f>Constants!$H67*'Activity data'!AM9*Constants!$H85*FracLEACHMM*MMLeachEF*NtoN2O*kgtoGg</f>
        <v>3.2814596701576867E-2</v>
      </c>
      <c r="U1551" s="22">
        <f>Constants!$H67*'Activity data'!AN9*Constants!$H85*FracLEACHMM*MMLeachEF*NtoN2O*kgtoGg</f>
        <v>3.2927705026911488E-2</v>
      </c>
      <c r="V1551" s="22">
        <f>Constants!$H67*'Activity data'!AO9*Constants!$H85*FracLEACHMM*MMLeachEF*NtoN2O*kgtoGg</f>
        <v>3.2934895607166517E-2</v>
      </c>
      <c r="W1551" s="22">
        <f>Constants!$H67*'Activity data'!AP9*Constants!$H85*FracLEACHMM*MMLeachEF*NtoN2O*kgtoGg</f>
        <v>3.301893664733941E-2</v>
      </c>
      <c r="X1551" s="22">
        <f>Constants!$H67*'Activity data'!AQ9*Constants!$H85*FracLEACHMM*MMLeachEF*NtoN2O*kgtoGg</f>
        <v>3.3198988851226269E-2</v>
      </c>
      <c r="Y1551" s="22">
        <f>Constants!$H67*'Activity data'!AR9*Constants!$H85*FracLEACHMM*MMLeachEF*NtoN2O*kgtoGg</f>
        <v>3.3420087605013749E-2</v>
      </c>
      <c r="Z1551" s="22">
        <f>Constants!$H67*'Activity data'!AS9*Constants!$H85*FracLEACHMM*MMLeachEF*NtoN2O*kgtoGg</f>
        <v>3.3701257254721798E-2</v>
      </c>
      <c r="AA1551" s="22">
        <f>Constants!$H67*'Activity data'!AT9*Constants!$H85*FracLEACHMM*MMLeachEF*NtoN2O*kgtoGg</f>
        <v>3.3956540918217613E-2</v>
      </c>
      <c r="AB1551" s="22">
        <f>Constants!$H67*'Activity data'!AU9*Constants!$H85*FracLEACHMM*MMLeachEF*NtoN2O*kgtoGg</f>
        <v>3.4264672681636937E-2</v>
      </c>
      <c r="AC1551" s="22">
        <f>Constants!$H67*'Activity data'!AV9*Constants!$H85*FracLEACHMM*MMLeachEF*NtoN2O*kgtoGg</f>
        <v>3.4553642702697993E-2</v>
      </c>
      <c r="AD1551" s="22">
        <f>Constants!$H67*'Activity data'!AW9*Constants!$H85*FracLEACHMM*MMLeachEF*NtoN2O*kgtoGg</f>
        <v>3.4699903466808589E-2</v>
      </c>
      <c r="AE1551" s="22">
        <f>Constants!$H67*'Activity data'!AX9*Constants!$H85*FracLEACHMM*MMLeachEF*NtoN2O*kgtoGg</f>
        <v>3.4870863142120991E-2</v>
      </c>
      <c r="AF1551" s="22">
        <f>Constants!$H67*'Activity data'!AY9*Constants!$H85*FracLEACHMM*MMLeachEF*NtoN2O*kgtoGg</f>
        <v>3.5058109124677959E-2</v>
      </c>
      <c r="AG1551" s="22">
        <f>Constants!$H67*'Activity data'!AZ9*Constants!$H85*FracLEACHMM*MMLeachEF*NtoN2O*kgtoGg</f>
        <v>3.5353400694285303E-2</v>
      </c>
      <c r="AH1551" s="22">
        <f>Constants!$H67*'Activity data'!BA9*Constants!$H85*FracLEACHMM*MMLeachEF*NtoN2O*kgtoGg</f>
        <v>3.5542507917480544E-2</v>
      </c>
      <c r="AI1551" s="22">
        <f>Constants!$H67*'Activity data'!BB9*Constants!$H85*FracLEACHMM*MMLeachEF*NtoN2O*kgtoGg</f>
        <v>3.5770583678412772E-2</v>
      </c>
      <c r="AJ1551" s="22">
        <f>Constants!$H67*'Activity data'!BC9*Constants!$H85*FracLEACHMM*MMLeachEF*NtoN2O*kgtoGg</f>
        <v>3.6057767790868493E-2</v>
      </c>
      <c r="AK1551" s="22">
        <f>Constants!$H67*'Activity data'!BD9*Constants!$H85*FracLEACHMM*MMLeachEF*NtoN2O*kgtoGg</f>
        <v>3.6222380462257911E-2</v>
      </c>
      <c r="AL1551" s="22">
        <f>Constants!$H67*'Activity data'!BE9*Constants!$H85*FracLEACHMM*MMLeachEF*NtoN2O*kgtoGg</f>
        <v>3.6356183943009879E-2</v>
      </c>
      <c r="AM1551" s="22">
        <f>Constants!$H67*'Activity data'!BF9*Constants!$H85*FracLEACHMM*MMLeachEF*NtoN2O*kgtoGg</f>
        <v>3.6462083120734116E-2</v>
      </c>
      <c r="AN1551" s="22">
        <f>Constants!$H67*'Activity data'!BG9*Constants!$H85*FracLEACHMM*MMLeachEF*NtoN2O*kgtoGg</f>
        <v>3.6776702031868239E-2</v>
      </c>
      <c r="AO1551" s="22">
        <f>Constants!$H67*'Activity data'!BH9*Constants!$H85*FracLEACHMM*MMLeachEF*NtoN2O*kgtoGg</f>
        <v>3.7006024907629914E-2</v>
      </c>
      <c r="AP1551" s="22">
        <f>Constants!$H67*'Activity data'!BI9*Constants!$H85*FracLEACHMM*MMLeachEF*NtoN2O*kgtoGg</f>
        <v>3.7234633505413423E-2</v>
      </c>
      <c r="AQ1551" s="22">
        <f>Constants!$H67*'Activity data'!BJ9*Constants!$H85*FracLEACHMM*MMLeachEF*NtoN2O*kgtoGg</f>
        <v>3.7465291104585074E-2</v>
      </c>
      <c r="AR1551" s="22">
        <f>Constants!$H67*'Activity data'!BK9*Constants!$H85*FracLEACHMM*MMLeachEF*NtoN2O*kgtoGg</f>
        <v>3.7700622304985519E-2</v>
      </c>
      <c r="AS1551" s="22">
        <f>Constants!$H67*'Activity data'!BL9*Constants!$H85*FracLEACHMM*MMLeachEF*NtoN2O*kgtoGg</f>
        <v>3.7908860871594514E-2</v>
      </c>
      <c r="AT1551" s="22">
        <f>Constants!$H67*'Activity data'!BM9*Constants!$H85*FracLEACHMM*MMLeachEF*NtoN2O*kgtoGg</f>
        <v>3.7209877085916387E-2</v>
      </c>
      <c r="AU1551" s="22">
        <f>Constants!$H67*'Activity data'!BN9*Constants!$H85*FracLEACHMM*MMLeachEF*NtoN2O*kgtoGg</f>
        <v>3.638413764359294E-2</v>
      </c>
      <c r="AV1551" s="22">
        <f>Constants!$H67*'Activity data'!BO9*Constants!$H85*FracLEACHMM*MMLeachEF*NtoN2O*kgtoGg</f>
        <v>3.5606379239957436E-2</v>
      </c>
      <c r="AW1551" s="22">
        <f>Constants!$H67*'Activity data'!BP9*Constants!$H85*FracLEACHMM*MMLeachEF*NtoN2O*kgtoGg</f>
        <v>3.4798687156994086E-2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4.658322134603534E-2</v>
      </c>
      <c r="T1552" s="22">
        <f>Constants!$H68*'Activity data'!AM10*Constants!$H86*FracLEACHMM*MMLeachEF*NtoN2O*kgtoGg</f>
        <v>4.8477292963402488E-2</v>
      </c>
      <c r="U1552" s="22">
        <f>Constants!$H68*'Activity data'!AN10*Constants!$H86*FracLEACHMM*MMLeachEF*NtoN2O*kgtoGg</f>
        <v>4.9800269786029985E-2</v>
      </c>
      <c r="V1552" s="22">
        <f>Constants!$H68*'Activity data'!AO10*Constants!$H86*FracLEACHMM*MMLeachEF*NtoN2O*kgtoGg</f>
        <v>5.0979706840080755E-2</v>
      </c>
      <c r="W1552" s="22">
        <f>Constants!$H68*'Activity data'!AP10*Constants!$H86*FracLEACHMM*MMLeachEF*NtoN2O*kgtoGg</f>
        <v>5.2294708100792106E-2</v>
      </c>
      <c r="X1552" s="22">
        <f>Constants!$H68*'Activity data'!AQ10*Constants!$H86*FracLEACHMM*MMLeachEF*NtoN2O*kgtoGg</f>
        <v>5.3785574634575874E-2</v>
      </c>
      <c r="Y1552" s="22">
        <f>Constants!$H68*'Activity data'!AR10*Constants!$H86*FracLEACHMM*MMLeachEF*NtoN2O*kgtoGg</f>
        <v>5.5372796844127228E-2</v>
      </c>
      <c r="Z1552" s="22">
        <f>Constants!$H68*'Activity data'!AS10*Constants!$H86*FracLEACHMM*MMLeachEF*NtoN2O*kgtoGg</f>
        <v>5.7094288276551178E-2</v>
      </c>
      <c r="AA1552" s="22">
        <f>Constants!$H68*'Activity data'!AT10*Constants!$H86*FracLEACHMM*MMLeachEF*NtoN2O*kgtoGg</f>
        <v>5.8809148924753772E-2</v>
      </c>
      <c r="AB1552" s="22">
        <f>Constants!$H68*'Activity data'!AU10*Constants!$H86*FracLEACHMM*MMLeachEF*NtoN2O*kgtoGg</f>
        <v>6.0655049729337523E-2</v>
      </c>
      <c r="AC1552" s="22">
        <f>Constants!$H68*'Activity data'!AV10*Constants!$H86*FracLEACHMM*MMLeachEF*NtoN2O*kgtoGg</f>
        <v>6.2509130832859652E-2</v>
      </c>
      <c r="AD1552" s="22">
        <f>Constants!$H68*'Activity data'!AW10*Constants!$H86*FracLEACHMM*MMLeachEF*NtoN2O*kgtoGg</f>
        <v>6.4855470026696657E-2</v>
      </c>
      <c r="AE1552" s="22">
        <f>Constants!$H68*'Activity data'!AX10*Constants!$H86*FracLEACHMM*MMLeachEF*NtoN2O*kgtoGg</f>
        <v>6.7340523385205991E-2</v>
      </c>
      <c r="AF1552" s="22">
        <f>Constants!$H68*'Activity data'!AY10*Constants!$H86*FracLEACHMM*MMLeachEF*NtoN2O*kgtoGg</f>
        <v>6.9957356681567343E-2</v>
      </c>
      <c r="AG1552" s="22">
        <f>Constants!$H68*'Activity data'!AZ10*Constants!$H86*FracLEACHMM*MMLeachEF*NtoN2O*kgtoGg</f>
        <v>7.2904058396860913E-2</v>
      </c>
      <c r="AH1552" s="22">
        <f>Constants!$H68*'Activity data'!BA10*Constants!$H86*FracLEACHMM*MMLeachEF*NtoN2O*kgtoGg</f>
        <v>7.5752581985877379E-2</v>
      </c>
      <c r="AI1552" s="22">
        <f>Constants!$H68*'Activity data'!BB10*Constants!$H86*FracLEACHMM*MMLeachEF*NtoN2O*kgtoGg</f>
        <v>7.8807265702884891E-2</v>
      </c>
      <c r="AJ1552" s="22">
        <f>Constants!$H68*'Activity data'!BC10*Constants!$H86*FracLEACHMM*MMLeachEF*NtoN2O*kgtoGg</f>
        <v>8.2129788996604752E-2</v>
      </c>
      <c r="AK1552" s="22">
        <f>Constants!$H68*'Activity data'!BD10*Constants!$H86*FracLEACHMM*MMLeachEF*NtoN2O*kgtoGg</f>
        <v>8.5313963934599987E-2</v>
      </c>
      <c r="AL1552" s="22">
        <f>Constants!$H68*'Activity data'!BE10*Constants!$H86*FracLEACHMM*MMLeachEF*NtoN2O*kgtoGg</f>
        <v>8.8562789812527312E-2</v>
      </c>
      <c r="AM1552" s="22">
        <f>Constants!$H68*'Activity data'!BF10*Constants!$H86*FracLEACHMM*MMLeachEF*NtoN2O*kgtoGg</f>
        <v>9.1884461884288421E-2</v>
      </c>
      <c r="AN1552" s="22">
        <f>Constants!$H68*'Activity data'!BG10*Constants!$H86*FracLEACHMM*MMLeachEF*NtoN2O*kgtoGg</f>
        <v>9.5292213518659172E-2</v>
      </c>
      <c r="AO1552" s="22">
        <f>Constants!$H68*'Activity data'!BH10*Constants!$H86*FracLEACHMM*MMLeachEF*NtoN2O*kgtoGg</f>
        <v>9.8601222904247096E-2</v>
      </c>
      <c r="AP1552" s="22">
        <f>Constants!$H68*'Activity data'!BI10*Constants!$H86*FracLEACHMM*MMLeachEF*NtoN2O*kgtoGg</f>
        <v>0.10203020296966904</v>
      </c>
      <c r="AQ1552" s="22">
        <f>Constants!$H68*'Activity data'!BJ10*Constants!$H86*FracLEACHMM*MMLeachEF*NtoN2O*kgtoGg</f>
        <v>0.10559285825913992</v>
      </c>
      <c r="AR1552" s="22">
        <f>Constants!$H68*'Activity data'!BK10*Constants!$H86*FracLEACHMM*MMLeachEF*NtoN2O*kgtoGg</f>
        <v>0.10930376323214244</v>
      </c>
      <c r="AS1552" s="22">
        <f>Constants!$H68*'Activity data'!BL10*Constants!$H86*FracLEACHMM*MMLeachEF*NtoN2O*kgtoGg</f>
        <v>0.11307624312320549</v>
      </c>
      <c r="AT1552" s="22">
        <f>Constants!$H68*'Activity data'!BM10*Constants!$H86*FracLEACHMM*MMLeachEF*NtoN2O*kgtoGg</f>
        <v>0.11420926971201571</v>
      </c>
      <c r="AU1552" s="22">
        <f>Constants!$H68*'Activity data'!BN10*Constants!$H86*FracLEACHMM*MMLeachEF*NtoN2O*kgtoGg</f>
        <v>0.11493221804264731</v>
      </c>
      <c r="AV1552" s="22">
        <f>Constants!$H68*'Activity data'!BO10*Constants!$H86*FracLEACHMM*MMLeachEF*NtoN2O*kgtoGg</f>
        <v>0.11577744845597114</v>
      </c>
      <c r="AW1552" s="22">
        <f>Constants!$H68*'Activity data'!BP10*Constants!$H86*FracLEACHMM*MMLeachEF*NtoN2O*kgtoGg</f>
        <v>0.11649606841020158</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4.4834674009708421E-3</v>
      </c>
      <c r="T1553" s="22">
        <f>Constants!$H69*'Activity data'!AM11*Constants!$H87*FracLEACHMM*MMLeachEF*NtoN2O*kgtoGg</f>
        <v>4.4902281901868625E-3</v>
      </c>
      <c r="U1553" s="22">
        <f>Constants!$H69*'Activity data'!AN11*Constants!$H87*FracLEACHMM*MMLeachEF*NtoN2O*kgtoGg</f>
        <v>4.4977717445606451E-3</v>
      </c>
      <c r="V1553" s="22">
        <f>Constants!$H69*'Activity data'!AO11*Constants!$H87*FracLEACHMM*MMLeachEF*NtoN2O*kgtoGg</f>
        <v>4.5062724617498653E-3</v>
      </c>
      <c r="W1553" s="22">
        <f>Constants!$H69*'Activity data'!AP11*Constants!$H87*FracLEACHMM*MMLeachEF*NtoN2O*kgtoGg</f>
        <v>4.5158243819921852E-3</v>
      </c>
      <c r="X1553" s="22">
        <f>Constants!$H69*'Activity data'!AQ11*Constants!$H87*FracLEACHMM*MMLeachEF*NtoN2O*kgtoGg</f>
        <v>4.5263954163858172E-3</v>
      </c>
      <c r="Y1553" s="22">
        <f>Constants!$H69*'Activity data'!AR11*Constants!$H87*FracLEACHMM*MMLeachEF*NtoN2O*kgtoGg</f>
        <v>4.5329090784802717E-3</v>
      </c>
      <c r="Z1553" s="22">
        <f>Constants!$H69*'Activity data'!AS11*Constants!$H87*FracLEACHMM*MMLeachEF*NtoN2O*kgtoGg</f>
        <v>4.540274138789469E-3</v>
      </c>
      <c r="AA1553" s="22">
        <f>Constants!$H69*'Activity data'!AT11*Constants!$H87*FracLEACHMM*MMLeachEF*NtoN2O*kgtoGg</f>
        <v>4.5483762313168882E-3</v>
      </c>
      <c r="AB1553" s="22">
        <f>Constants!$H69*'Activity data'!AU11*Constants!$H87*FracLEACHMM*MMLeachEF*NtoN2O*kgtoGg</f>
        <v>4.5572521014071426E-3</v>
      </c>
      <c r="AC1553" s="22">
        <f>Constants!$H69*'Activity data'!AV11*Constants!$H87*FracLEACHMM*MMLeachEF*NtoN2O*kgtoGg</f>
        <v>4.5668054007260237E-3</v>
      </c>
      <c r="AD1553" s="22">
        <f>Constants!$H69*'Activity data'!AW11*Constants!$H87*FracLEACHMM*MMLeachEF*NtoN2O*kgtoGg</f>
        <v>4.5731470408822963E-3</v>
      </c>
      <c r="AE1553" s="22">
        <f>Constants!$H69*'Activity data'!AX11*Constants!$H87*FracLEACHMM*MMLeachEF*NtoN2O*kgtoGg</f>
        <v>4.5801326497647904E-3</v>
      </c>
      <c r="AF1553" s="22">
        <f>Constants!$H69*'Activity data'!AY11*Constants!$H87*FracLEACHMM*MMLeachEF*NtoN2O*kgtoGg</f>
        <v>4.5877322216947127E-3</v>
      </c>
      <c r="AG1553" s="22">
        <f>Constants!$H69*'Activity data'!AZ11*Constants!$H87*FracLEACHMM*MMLeachEF*NtoN2O*kgtoGg</f>
        <v>4.5960199877966715E-3</v>
      </c>
      <c r="AH1553" s="22">
        <f>Constants!$H69*'Activity data'!BA11*Constants!$H87*FracLEACHMM*MMLeachEF*NtoN2O*kgtoGg</f>
        <v>4.6047604402070664E-3</v>
      </c>
      <c r="AI1553" s="22">
        <f>Constants!$H69*'Activity data'!BB11*Constants!$H87*FracLEACHMM*MMLeachEF*NtoN2O*kgtoGg</f>
        <v>4.6102870762609908E-3</v>
      </c>
      <c r="AJ1553" s="22">
        <f>Constants!$H69*'Activity data'!BC11*Constants!$H87*FracLEACHMM*MMLeachEF*NtoN2O*kgtoGg</f>
        <v>4.6163779652103722E-3</v>
      </c>
      <c r="AK1553" s="22">
        <f>Constants!$H69*'Activity data'!BD11*Constants!$H87*FracLEACHMM*MMLeachEF*NtoN2O*kgtoGg</f>
        <v>4.6228184967343159E-3</v>
      </c>
      <c r="AL1553" s="22">
        <f>Constants!$H69*'Activity data'!BE11*Constants!$H87*FracLEACHMM*MMLeachEF*NtoN2O*kgtoGg</f>
        <v>4.6296915255859983E-3</v>
      </c>
      <c r="AM1553" s="22">
        <f>Constants!$H69*'Activity data'!BF11*Constants!$H87*FracLEACHMM*MMLeachEF*NtoN2O*kgtoGg</f>
        <v>4.6369859895786895E-3</v>
      </c>
      <c r="AN1553" s="22">
        <f>Constants!$H69*'Activity data'!BG11*Constants!$H87*FracLEACHMM*MMLeachEF*NtoN2O*kgtoGg</f>
        <v>4.64121298151651E-3</v>
      </c>
      <c r="AO1553" s="22">
        <f>Constants!$H69*'Activity data'!BH11*Constants!$H87*FracLEACHMM*MMLeachEF*NtoN2O*kgtoGg</f>
        <v>4.6457352915736036E-3</v>
      </c>
      <c r="AP1553" s="22">
        <f>Constants!$H69*'Activity data'!BI11*Constants!$H87*FracLEACHMM*MMLeachEF*NtoN2O*kgtoGg</f>
        <v>4.6506425202623982E-3</v>
      </c>
      <c r="AQ1553" s="22">
        <f>Constants!$H69*'Activity data'!BJ11*Constants!$H87*FracLEACHMM*MMLeachEF*NtoN2O*kgtoGg</f>
        <v>4.6559285016434509E-3</v>
      </c>
      <c r="AR1553" s="22">
        <f>Constants!$H69*'Activity data'!BK11*Constants!$H87*FracLEACHMM*MMLeachEF*NtoN2O*kgtoGg</f>
        <v>4.6615880945937533E-3</v>
      </c>
      <c r="AS1553" s="22">
        <f>Constants!$H69*'Activity data'!BL11*Constants!$H87*FracLEACHMM*MMLeachEF*NtoN2O*kgtoGg</f>
        <v>4.6639995357318064E-3</v>
      </c>
      <c r="AT1553" s="22">
        <f>Constants!$H69*'Activity data'!BM11*Constants!$H87*FracLEACHMM*MMLeachEF*NtoN2O*kgtoGg</f>
        <v>4.6654993037774373E-3</v>
      </c>
      <c r="AU1553" s="22">
        <f>Constants!$H69*'Activity data'!BN11*Constants!$H87*FracLEACHMM*MMLeachEF*NtoN2O*kgtoGg</f>
        <v>4.6670933365282694E-3</v>
      </c>
      <c r="AV1553" s="22">
        <f>Constants!$H69*'Activity data'!BO11*Constants!$H87*FracLEACHMM*MMLeachEF*NtoN2O*kgtoGg</f>
        <v>4.6690113743532817E-3</v>
      </c>
      <c r="AW1553" s="22">
        <f>Constants!$H69*'Activity data'!BP11*Constants!$H87*FracLEACHMM*MMLeachEF*NtoN2O*kgtoGg</f>
        <v>4.6711347388246382E-3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3.7294379572076434E-3</v>
      </c>
      <c r="T1554" s="22">
        <f>Constants!$H70*'Activity data'!AM12*Constants!$H88*FracLEACHMM*MMLeachEF*NtoN2O*kgtoGg</f>
        <v>3.735061717049736E-3</v>
      </c>
      <c r="U1554" s="22">
        <f>Constants!$H70*'Activity data'!AN12*Constants!$H88*FracLEACHMM*MMLeachEF*NtoN2O*kgtoGg</f>
        <v>3.7413365966234681E-3</v>
      </c>
      <c r="V1554" s="22">
        <f>Constants!$H70*'Activity data'!AO12*Constants!$H88*FracLEACHMM*MMLeachEF*NtoN2O*kgtoGg</f>
        <v>3.748407663392482E-3</v>
      </c>
      <c r="W1554" s="22">
        <f>Constants!$H70*'Activity data'!AP12*Constants!$H88*FracLEACHMM*MMLeachEF*NtoN2O*kgtoGg</f>
        <v>3.7563531419094473E-3</v>
      </c>
      <c r="X1554" s="22">
        <f>Constants!$H70*'Activity data'!AQ12*Constants!$H88*FracLEACHMM*MMLeachEF*NtoN2O*kgtoGg</f>
        <v>3.7651463399833358E-3</v>
      </c>
      <c r="Y1554" s="22">
        <f>Constants!$H70*'Activity data'!AR12*Constants!$H88*FracLEACHMM*MMLeachEF*NtoN2O*kgtoGg</f>
        <v>3.7705645345374487E-3</v>
      </c>
      <c r="Z1554" s="22">
        <f>Constants!$H70*'Activity data'!AS12*Constants!$H88*FracLEACHMM*MMLeachEF*NtoN2O*kgtoGg</f>
        <v>3.7766909391742471E-3</v>
      </c>
      <c r="AA1554" s="22">
        <f>Constants!$H70*'Activity data'!AT12*Constants!$H88*FracLEACHMM*MMLeachEF*NtoN2O*kgtoGg</f>
        <v>3.7834304219678595E-3</v>
      </c>
      <c r="AB1554" s="22">
        <f>Constants!$H70*'Activity data'!AU12*Constants!$H88*FracLEACHMM*MMLeachEF*NtoN2O*kgtoGg</f>
        <v>3.7908135484316929E-3</v>
      </c>
      <c r="AC1554" s="22">
        <f>Constants!$H70*'Activity data'!AV12*Constants!$H88*FracLEACHMM*MMLeachEF*NtoN2O*kgtoGg</f>
        <v>3.7987601740921552E-3</v>
      </c>
      <c r="AD1554" s="22">
        <f>Constants!$H70*'Activity data'!AW12*Constants!$H88*FracLEACHMM*MMLeachEF*NtoN2O*kgtoGg</f>
        <v>3.8040352773536686E-3</v>
      </c>
      <c r="AE1554" s="22">
        <f>Constants!$H70*'Activity data'!AX12*Constants!$H88*FracLEACHMM*MMLeachEF*NtoN2O*kgtoGg</f>
        <v>3.8098460466959292E-3</v>
      </c>
      <c r="AF1554" s="22">
        <f>Constants!$H70*'Activity data'!AY12*Constants!$H88*FracLEACHMM*MMLeachEF*NtoN2O*kgtoGg</f>
        <v>3.816167522794504E-3</v>
      </c>
      <c r="AG1554" s="22">
        <f>Constants!$H70*'Activity data'!AZ12*Constants!$H88*FracLEACHMM*MMLeachEF*NtoN2O*kgtoGg</f>
        <v>3.8230614525851868E-3</v>
      </c>
      <c r="AH1554" s="22">
        <f>Constants!$H70*'Activity data'!BA12*Constants!$H88*FracLEACHMM*MMLeachEF*NtoN2O*kgtoGg</f>
        <v>3.8303319359114249E-3</v>
      </c>
      <c r="AI1554" s="22">
        <f>Constants!$H70*'Activity data'!BB12*Constants!$H88*FracLEACHMM*MMLeachEF*NtoN2O*kgtoGg</f>
        <v>3.8349291024416679E-3</v>
      </c>
      <c r="AJ1554" s="22">
        <f>Constants!$H70*'Activity data'!BC12*Constants!$H88*FracLEACHMM*MMLeachEF*NtoN2O*kgtoGg</f>
        <v>3.839995625828466E-3</v>
      </c>
      <c r="AK1554" s="22">
        <f>Constants!$H70*'Activity data'!BD12*Constants!$H88*FracLEACHMM*MMLeachEF*NtoN2O*kgtoGg</f>
        <v>3.8453529889097247E-3</v>
      </c>
      <c r="AL1554" s="22">
        <f>Constants!$H70*'Activity data'!BE12*Constants!$H88*FracLEACHMM*MMLeachEF*NtoN2O*kgtoGg</f>
        <v>3.8510701119281484E-3</v>
      </c>
      <c r="AM1554" s="22">
        <f>Constants!$H70*'Activity data'!BF12*Constants!$H88*FracLEACHMM*MMLeachEF*NtoN2O*kgtoGg</f>
        <v>3.8571377931353183E-3</v>
      </c>
      <c r="AN1554" s="22">
        <f>Constants!$H70*'Activity data'!BG12*Constants!$H88*FracLEACHMM*MMLeachEF*NtoN2O*kgtoGg</f>
        <v>3.8606538896668327E-3</v>
      </c>
      <c r="AO1554" s="22">
        <f>Constants!$H70*'Activity data'!BH12*Constants!$H88*FracLEACHMM*MMLeachEF*NtoN2O*kgtoGg</f>
        <v>3.8644156377231559E-3</v>
      </c>
      <c r="AP1554" s="22">
        <f>Constants!$H70*'Activity data'!BI12*Constants!$H88*FracLEACHMM*MMLeachEF*NtoN2O*kgtoGg</f>
        <v>3.8684975688046061E-3</v>
      </c>
      <c r="AQ1554" s="22">
        <f>Constants!$H70*'Activity data'!BJ12*Constants!$H88*FracLEACHMM*MMLeachEF*NtoN2O*kgtoGg</f>
        <v>3.8728945539592929E-3</v>
      </c>
      <c r="AR1554" s="22">
        <f>Constants!$H70*'Activity data'!BK12*Constants!$H88*FracLEACHMM*MMLeachEF*NtoN2O*kgtoGg</f>
        <v>3.8776023166981581E-3</v>
      </c>
      <c r="AS1554" s="22">
        <f>Constants!$H70*'Activity data'!BL12*Constants!$H88*FracLEACHMM*MMLeachEF*NtoN2O*kgtoGg</f>
        <v>3.8796082017214036E-3</v>
      </c>
      <c r="AT1554" s="22">
        <f>Constants!$H70*'Activity data'!BM12*Constants!$H88*FracLEACHMM*MMLeachEF*NtoN2O*kgtoGg</f>
        <v>3.8808557388118211E-3</v>
      </c>
      <c r="AU1554" s="22">
        <f>Constants!$H70*'Activity data'!BN12*Constants!$H88*FracLEACHMM*MMLeachEF*NtoN2O*kgtoGg</f>
        <v>3.8821816871714996E-3</v>
      </c>
      <c r="AV1554" s="22">
        <f>Constants!$H70*'Activity data'!BO12*Constants!$H88*FracLEACHMM*MMLeachEF*NtoN2O*kgtoGg</f>
        <v>3.8837771494394761E-3</v>
      </c>
      <c r="AW1554" s="22">
        <f>Constants!$H70*'Activity data'!BP12*Constants!$H88*FracLEACHMM*MMLeachEF*NtoN2O*kgtoGg</f>
        <v>3.8855434065231684E-3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5.6551377462609517E-4</v>
      </c>
      <c r="T1555" s="22">
        <f>Constants!$H71*'Activity data'!AM13*Constants!$H89*FracLEACHMM*MMLeachEF*NtoN2O*kgtoGg</f>
        <v>5.6714395573166209E-4</v>
      </c>
      <c r="U1555" s="22">
        <f>Constants!$H71*'Activity data'!AN13*Constants!$H89*FracLEACHMM*MMLeachEF*NtoN2O*kgtoGg</f>
        <v>5.6887686862630875E-4</v>
      </c>
      <c r="V1555" s="22">
        <f>Constants!$H71*'Activity data'!AO13*Constants!$H89*FracLEACHMM*MMLeachEF*NtoN2O*kgtoGg</f>
        <v>5.70748556021202E-4</v>
      </c>
      <c r="W1555" s="22">
        <f>Constants!$H71*'Activity data'!AP13*Constants!$H89*FracLEACHMM*MMLeachEF*NtoN2O*kgtoGg</f>
        <v>5.7277907570623104E-4</v>
      </c>
      <c r="X1555" s="22">
        <f>Constants!$H71*'Activity data'!AQ13*Constants!$H89*FracLEACHMM*MMLeachEF*NtoN2O*kgtoGg</f>
        <v>5.7496410299635317E-4</v>
      </c>
      <c r="Y1555" s="22">
        <f>Constants!$H71*'Activity data'!AR13*Constants!$H89*FracLEACHMM*MMLeachEF*NtoN2O*kgtoGg</f>
        <v>5.7634650174520847E-4</v>
      </c>
      <c r="Z1555" s="22">
        <f>Constants!$H71*'Activity data'!AS13*Constants!$H89*FracLEACHMM*MMLeachEF*NtoN2O*kgtoGg</f>
        <v>5.778588851449119E-4</v>
      </c>
      <c r="AA1555" s="22">
        <f>Constants!$H71*'Activity data'!AT13*Constants!$H89*FracLEACHMM*MMLeachEF*NtoN2O*kgtoGg</f>
        <v>5.7948087139248633E-4</v>
      </c>
      <c r="AB1555" s="22">
        <f>Constants!$H71*'Activity data'!AU13*Constants!$H89*FracLEACHMM*MMLeachEF*NtoN2O*kgtoGg</f>
        <v>5.8122043698302531E-4</v>
      </c>
      <c r="AC1555" s="22">
        <f>Constants!$H71*'Activity data'!AV13*Constants!$H89*FracLEACHMM*MMLeachEF*NtoN2O*kgtoGg</f>
        <v>5.8306042829901945E-4</v>
      </c>
      <c r="AD1555" s="22">
        <f>Constants!$H71*'Activity data'!AW13*Constants!$H89*FracLEACHMM*MMLeachEF*NtoN2O*kgtoGg</f>
        <v>5.8427517423855597E-4</v>
      </c>
      <c r="AE1555" s="22">
        <f>Constants!$H71*'Activity data'!AX13*Constants!$H89*FracLEACHMM*MMLeachEF*NtoN2O*kgtoGg</f>
        <v>5.855886661405486E-4</v>
      </c>
      <c r="AF1555" s="22">
        <f>Constants!$H71*'Activity data'!AY13*Constants!$H89*FracLEACHMM*MMLeachEF*NtoN2O*kgtoGg</f>
        <v>5.8699590685750856E-4</v>
      </c>
      <c r="AG1555" s="22">
        <f>Constants!$H71*'Activity data'!AZ13*Constants!$H89*FracLEACHMM*MMLeachEF*NtoN2O*kgtoGg</f>
        <v>5.8851121117600811E-4</v>
      </c>
      <c r="AH1555" s="22">
        <f>Constants!$H71*'Activity data'!BA13*Constants!$H89*FracLEACHMM*MMLeachEF*NtoN2O*kgtoGg</f>
        <v>5.9009130305960839E-4</v>
      </c>
      <c r="AI1555" s="22">
        <f>Constants!$H71*'Activity data'!BB13*Constants!$H89*FracLEACHMM*MMLeachEF*NtoN2O*kgtoGg</f>
        <v>5.9105849543839711E-4</v>
      </c>
      <c r="AJ1555" s="22">
        <f>Constants!$H71*'Activity data'!BC13*Constants!$H89*FracLEACHMM*MMLeachEF*NtoN2O*kgtoGg</f>
        <v>5.9211465623864896E-4</v>
      </c>
      <c r="AK1555" s="22">
        <f>Constants!$H71*'Activity data'!BD13*Constants!$H89*FracLEACHMM*MMLeachEF*NtoN2O*kgtoGg</f>
        <v>5.9322048281665535E-4</v>
      </c>
      <c r="AL1555" s="22">
        <f>Constants!$H71*'Activity data'!BE13*Constants!$H89*FracLEACHMM*MMLeachEF*NtoN2O*kgtoGg</f>
        <v>5.943916364223341E-4</v>
      </c>
      <c r="AM1555" s="22">
        <f>Constants!$H71*'Activity data'!BF13*Constants!$H89*FracLEACHMM*MMLeachEF*NtoN2O*kgtoGg</f>
        <v>5.9562637541074376E-4</v>
      </c>
      <c r="AN1555" s="22">
        <f>Constants!$H71*'Activity data'!BG13*Constants!$H89*FracLEACHMM*MMLeachEF*NtoN2O*kgtoGg</f>
        <v>5.9628541477046233E-4</v>
      </c>
      <c r="AO1555" s="22">
        <f>Constants!$H71*'Activity data'!BH13*Constants!$H89*FracLEACHMM*MMLeachEF*NtoN2O*kgtoGg</f>
        <v>5.9698767378140881E-4</v>
      </c>
      <c r="AP1555" s="22">
        <f>Constants!$H71*'Activity data'!BI13*Constants!$H89*FracLEACHMM*MMLeachEF*NtoN2O*kgtoGg</f>
        <v>5.9774978097855793E-4</v>
      </c>
      <c r="AQ1555" s="22">
        <f>Constants!$H71*'Activity data'!BJ13*Constants!$H89*FracLEACHMM*MMLeachEF*NtoN2O*kgtoGg</f>
        <v>5.9857075928870904E-4</v>
      </c>
      <c r="AR1555" s="22">
        <f>Constants!$H71*'Activity data'!BK13*Constants!$H89*FracLEACHMM*MMLeachEF*NtoN2O*kgtoGg</f>
        <v>5.9944980092453194E-4</v>
      </c>
      <c r="AS1555" s="22">
        <f>Constants!$H71*'Activity data'!BL13*Constants!$H89*FracLEACHMM*MMLeachEF*NtoN2O*kgtoGg</f>
        <v>5.9972873110063782E-4</v>
      </c>
      <c r="AT1555" s="22">
        <f>Constants!$H71*'Activity data'!BM13*Constants!$H89*FracLEACHMM*MMLeachEF*NtoN2O*kgtoGg</f>
        <v>5.9983484710169005E-4</v>
      </c>
      <c r="AU1555" s="22">
        <f>Constants!$H71*'Activity data'!BN13*Constants!$H89*FracLEACHMM*MMLeachEF*NtoN2O*kgtoGg</f>
        <v>5.9995155093150771E-4</v>
      </c>
      <c r="AV1555" s="22">
        <f>Constants!$H71*'Activity data'!BO13*Constants!$H89*FracLEACHMM*MMLeachEF*NtoN2O*kgtoGg</f>
        <v>6.0012063876268575E-4</v>
      </c>
      <c r="AW1555" s="22">
        <f>Constants!$H71*'Activity data'!BP13*Constants!$H89*FracLEACHMM*MMLeachEF*NtoN2O*kgtoGg</f>
        <v>6.0032070337823901E-4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6.9740674224392082E-3</v>
      </c>
      <c r="T1556" s="22">
        <f>Constants!$H72*'Activity data'!AM14*Constants!$H90*FracLEACHMM*MMLeachEF*NtoN2O*kgtoGg</f>
        <v>6.9941712527102334E-3</v>
      </c>
      <c r="U1556" s="22">
        <f>Constants!$H72*'Activity data'!AN14*Constants!$H90*FracLEACHMM*MMLeachEF*NtoN2O*kgtoGg</f>
        <v>7.015541998935595E-3</v>
      </c>
      <c r="V1556" s="22">
        <f>Constants!$H72*'Activity data'!AO14*Constants!$H90*FracLEACHMM*MMLeachEF*NtoN2O*kgtoGg</f>
        <v>7.0386241494885945E-3</v>
      </c>
      <c r="W1556" s="22">
        <f>Constants!$H72*'Activity data'!AP14*Constants!$H90*FracLEACHMM*MMLeachEF*NtoN2O*kgtoGg</f>
        <v>7.0636650624094962E-3</v>
      </c>
      <c r="X1556" s="22">
        <f>Constants!$H72*'Activity data'!AQ14*Constants!$H90*FracLEACHMM*MMLeachEF*NtoN2O*kgtoGg</f>
        <v>7.0906114045233672E-3</v>
      </c>
      <c r="Y1556" s="22">
        <f>Constants!$H72*'Activity data'!AR14*Constants!$H90*FracLEACHMM*MMLeachEF*NtoN2O*kgtoGg</f>
        <v>7.1076595163674806E-3</v>
      </c>
      <c r="Z1556" s="22">
        <f>Constants!$H72*'Activity data'!AS14*Constants!$H90*FracLEACHMM*MMLeachEF*NtoN2O*kgtoGg</f>
        <v>7.1263106337608332E-3</v>
      </c>
      <c r="AA1556" s="22">
        <f>Constants!$H72*'Activity data'!AT14*Constants!$H90*FracLEACHMM*MMLeachEF*NtoN2O*kgtoGg</f>
        <v>7.1463134028469317E-3</v>
      </c>
      <c r="AB1556" s="22">
        <f>Constants!$H72*'Activity data'!AU14*Constants!$H90*FracLEACHMM*MMLeachEF*NtoN2O*kgtoGg</f>
        <v>7.1677661919009109E-3</v>
      </c>
      <c r="AC1556" s="22">
        <f>Constants!$H72*'Activity data'!AV14*Constants!$H90*FracLEACHMM*MMLeachEF*NtoN2O*kgtoGg</f>
        <v>7.190457457914602E-3</v>
      </c>
      <c r="AD1556" s="22">
        <f>Constants!$H72*'Activity data'!AW14*Constants!$H90*FracLEACHMM*MMLeachEF*NtoN2O*kgtoGg</f>
        <v>7.2054380303844109E-3</v>
      </c>
      <c r="AE1556" s="22">
        <f>Constants!$H72*'Activity data'!AX14*Constants!$H90*FracLEACHMM*MMLeachEF*NtoN2O*kgtoGg</f>
        <v>7.2216363645264585E-3</v>
      </c>
      <c r="AF1556" s="22">
        <f>Constants!$H72*'Activity data'!AY14*Constants!$H90*FracLEACHMM*MMLeachEF*NtoN2O*kgtoGg</f>
        <v>7.2389908341787129E-3</v>
      </c>
      <c r="AG1556" s="22">
        <f>Constants!$H72*'Activity data'!AZ14*Constants!$H90*FracLEACHMM*MMLeachEF*NtoN2O*kgtoGg</f>
        <v>7.2576779731254462E-3</v>
      </c>
      <c r="AH1556" s="22">
        <f>Constants!$H72*'Activity data'!BA14*Constants!$H90*FracLEACHMM*MMLeachEF*NtoN2O*kgtoGg</f>
        <v>7.2771640896876167E-3</v>
      </c>
      <c r="AI1556" s="22">
        <f>Constants!$H72*'Activity data'!BB14*Constants!$H90*FracLEACHMM*MMLeachEF*NtoN2O*kgtoGg</f>
        <v>7.2890917653036583E-3</v>
      </c>
      <c r="AJ1556" s="22">
        <f>Constants!$H72*'Activity data'!BC14*Constants!$H90*FracLEACHMM*MMLeachEF*NtoN2O*kgtoGg</f>
        <v>7.3021166233360963E-3</v>
      </c>
      <c r="AK1556" s="22">
        <f>Constants!$H72*'Activity data'!BD14*Constants!$H90*FracLEACHMM*MMLeachEF*NtoN2O*kgtoGg</f>
        <v>7.3157539730498832E-3</v>
      </c>
      <c r="AL1556" s="22">
        <f>Constants!$H72*'Activity data'!BE14*Constants!$H90*FracLEACHMM*MMLeachEF*NtoN2O*kgtoGg</f>
        <v>7.3301969531761211E-3</v>
      </c>
      <c r="AM1556" s="22">
        <f>Constants!$H72*'Activity data'!BF14*Constants!$H90*FracLEACHMM*MMLeachEF*NtoN2O*kgtoGg</f>
        <v>7.3454240852826322E-3</v>
      </c>
      <c r="AN1556" s="22">
        <f>Constants!$H72*'Activity data'!BG14*Constants!$H90*FracLEACHMM*MMLeachEF*NtoN2O*kgtoGg</f>
        <v>7.3535515352846359E-3</v>
      </c>
      <c r="AO1556" s="22">
        <f>Constants!$H72*'Activity data'!BH14*Constants!$H90*FracLEACHMM*MMLeachEF*NtoN2O*kgtoGg</f>
        <v>7.3622119816081485E-3</v>
      </c>
      <c r="AP1556" s="22">
        <f>Constants!$H72*'Activity data'!BI14*Constants!$H90*FracLEACHMM*MMLeachEF*NtoN2O*kgtoGg</f>
        <v>7.3716104918028092E-3</v>
      </c>
      <c r="AQ1556" s="22">
        <f>Constants!$H72*'Activity data'!BJ14*Constants!$H90*FracLEACHMM*MMLeachEF*NtoN2O*kgtoGg</f>
        <v>7.381735016340059E-3</v>
      </c>
      <c r="AR1556" s="22">
        <f>Constants!$H72*'Activity data'!BK14*Constants!$H90*FracLEACHMM*MMLeachEF*NtoN2O*kgtoGg</f>
        <v>7.3925755933700573E-3</v>
      </c>
      <c r="AS1556" s="22">
        <f>Constants!$H72*'Activity data'!BL14*Constants!$H90*FracLEACHMM*MMLeachEF*NtoN2O*kgtoGg</f>
        <v>7.3960154350531382E-3</v>
      </c>
      <c r="AT1556" s="22">
        <f>Constants!$H72*'Activity data'!BM14*Constants!$H90*FracLEACHMM*MMLeachEF*NtoN2O*kgtoGg</f>
        <v>7.3973240860164633E-3</v>
      </c>
      <c r="AU1556" s="22">
        <f>Constants!$H72*'Activity data'!BN14*Constants!$H90*FracLEACHMM*MMLeachEF*NtoN2O*kgtoGg</f>
        <v>7.398763308921588E-3</v>
      </c>
      <c r="AV1556" s="22">
        <f>Constants!$H72*'Activity data'!BO14*Constants!$H90*FracLEACHMM*MMLeachEF*NtoN2O*kgtoGg</f>
        <v>7.4008485453700354E-3</v>
      </c>
      <c r="AW1556" s="22">
        <f>Constants!$H72*'Activity data'!BP14*Constants!$H90*FracLEACHMM*MMLeachEF*NtoN2O*kgtoGg</f>
        <v>7.4033157958249621E-3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2.2370479769761493E-2</v>
      </c>
      <c r="T1559" s="22">
        <f>Constants!$H75*'Activity data'!AM17*Constants!$H93*FracLEACHMM*MMLeachEF*NtoN2O*kgtoGg</f>
        <v>2.2652669169822569E-2</v>
      </c>
      <c r="U1559" s="22">
        <f>Constants!$H75*'Activity data'!AN17*Constants!$H93*FracLEACHMM*MMLeachEF*NtoN2O*kgtoGg</f>
        <v>2.2647993450451046E-2</v>
      </c>
      <c r="V1559" s="22">
        <f>Constants!$H75*'Activity data'!AO17*Constants!$H93*FracLEACHMM*MMLeachEF*NtoN2O*kgtoGg</f>
        <v>2.2572077559412651E-2</v>
      </c>
      <c r="W1559" s="22">
        <f>Constants!$H75*'Activity data'!AP17*Constants!$H93*FracLEACHMM*MMLeachEF*NtoN2O*kgtoGg</f>
        <v>2.2553948917531472E-2</v>
      </c>
      <c r="X1559" s="22">
        <f>Constants!$H75*'Activity data'!AQ17*Constants!$H93*FracLEACHMM*MMLeachEF*NtoN2O*kgtoGg</f>
        <v>2.2606634027210647E-2</v>
      </c>
      <c r="Y1559" s="22">
        <f>Constants!$H75*'Activity data'!AR17*Constants!$H93*FracLEACHMM*MMLeachEF*NtoN2O*kgtoGg</f>
        <v>2.2698789757917861E-2</v>
      </c>
      <c r="Z1559" s="22">
        <f>Constants!$H75*'Activity data'!AS17*Constants!$H93*FracLEACHMM*MMLeachEF*NtoN2O*kgtoGg</f>
        <v>2.2835575841867104E-2</v>
      </c>
      <c r="AA1559" s="22">
        <f>Constants!$H75*'Activity data'!AT17*Constants!$H93*FracLEACHMM*MMLeachEF*NtoN2O*kgtoGg</f>
        <v>2.2956436123149643E-2</v>
      </c>
      <c r="AB1559" s="22">
        <f>Constants!$H75*'Activity data'!AU17*Constants!$H93*FracLEACHMM*MMLeachEF*NtoN2O*kgtoGg</f>
        <v>2.3116483089115167E-2</v>
      </c>
      <c r="AC1559" s="22">
        <f>Constants!$H75*'Activity data'!AV17*Constants!$H93*FracLEACHMM*MMLeachEF*NtoN2O*kgtoGg</f>
        <v>2.3265119022562102E-2</v>
      </c>
      <c r="AD1559" s="22">
        <f>Constants!$H75*'Activity data'!AW17*Constants!$H93*FracLEACHMM*MMLeachEF*NtoN2O*kgtoGg</f>
        <v>2.3527276695971787E-2</v>
      </c>
      <c r="AE1559" s="22">
        <f>Constants!$H75*'Activity data'!AX17*Constants!$H93*FracLEACHMM*MMLeachEF*NtoN2O*kgtoGg</f>
        <v>2.381734974442971E-2</v>
      </c>
      <c r="AF1559" s="22">
        <f>Constants!$H75*'Activity data'!AY17*Constants!$H93*FracLEACHMM*MMLeachEF*NtoN2O*kgtoGg</f>
        <v>2.4130130080119053E-2</v>
      </c>
      <c r="AG1559" s="22">
        <f>Constants!$H75*'Activity data'!AZ17*Constants!$H93*FracLEACHMM*MMLeachEF*NtoN2O*kgtoGg</f>
        <v>2.4532585732993741E-2</v>
      </c>
      <c r="AH1559" s="22">
        <f>Constants!$H75*'Activity data'!BA17*Constants!$H93*FracLEACHMM*MMLeachEF*NtoN2O*kgtoGg</f>
        <v>2.487128050078511E-2</v>
      </c>
      <c r="AI1559" s="22">
        <f>Constants!$H75*'Activity data'!BB17*Constants!$H93*FracLEACHMM*MMLeachEF*NtoN2O*kgtoGg</f>
        <v>2.5256472401608641E-2</v>
      </c>
      <c r="AJ1559" s="22">
        <f>Constants!$H75*'Activity data'!BC17*Constants!$H93*FracLEACHMM*MMLeachEF*NtoN2O*kgtoGg</f>
        <v>2.5699290957954399E-2</v>
      </c>
      <c r="AK1559" s="22">
        <f>Constants!$H75*'Activity data'!BD17*Constants!$H93*FracLEACHMM*MMLeachEF*NtoN2O*kgtoGg</f>
        <v>2.6065754310786504E-2</v>
      </c>
      <c r="AL1559" s="22">
        <f>Constants!$H75*'Activity data'!BE17*Constants!$H93*FracLEACHMM*MMLeachEF*NtoN2O*kgtoGg</f>
        <v>2.6423295033292861E-2</v>
      </c>
      <c r="AM1559" s="22">
        <f>Constants!$H75*'Activity data'!BF17*Constants!$H93*FracLEACHMM*MMLeachEF*NtoN2O*kgtoGg</f>
        <v>2.6774175647535148E-2</v>
      </c>
      <c r="AN1559" s="22">
        <f>Constants!$H75*'Activity data'!BG17*Constants!$H93*FracLEACHMM*MMLeachEF*NtoN2O*kgtoGg</f>
        <v>2.7161414255537433E-2</v>
      </c>
      <c r="AO1559" s="22">
        <f>Constants!$H75*'Activity data'!BH17*Constants!$H93*FracLEACHMM*MMLeachEF*NtoN2O*kgtoGg</f>
        <v>2.7491879985149473E-2</v>
      </c>
      <c r="AP1559" s="22">
        <f>Constants!$H75*'Activity data'!BI17*Constants!$H93*FracLEACHMM*MMLeachEF*NtoN2O*kgtoGg</f>
        <v>2.7830436686531276E-2</v>
      </c>
      <c r="AQ1559" s="22">
        <f>Constants!$H75*'Activity data'!BJ17*Constants!$H93*FracLEACHMM*MMLeachEF*NtoN2O*kgtoGg</f>
        <v>2.8179573448323746E-2</v>
      </c>
      <c r="AR1559" s="22">
        <f>Constants!$H75*'Activity data'!BK17*Constants!$H93*FracLEACHMM*MMLeachEF*NtoN2O*kgtoGg</f>
        <v>2.8541747948828865E-2</v>
      </c>
      <c r="AS1559" s="22">
        <f>Constants!$H75*'Activity data'!BL17*Constants!$H93*FracLEACHMM*MMLeachEF*NtoN2O*kgtoGg</f>
        <v>2.8896415656934342E-2</v>
      </c>
      <c r="AT1559" s="22">
        <f>Constants!$H75*'Activity data'!BM17*Constants!$H93*FracLEACHMM*MMLeachEF*NtoN2O*kgtoGg</f>
        <v>2.8538906380664066E-2</v>
      </c>
      <c r="AU1559" s="22">
        <f>Constants!$H75*'Activity data'!BN17*Constants!$H93*FracLEACHMM*MMLeachEF*NtoN2O*kgtoGg</f>
        <v>2.808026850742049E-2</v>
      </c>
      <c r="AV1559" s="22">
        <f>Constants!$H75*'Activity data'!BO17*Constants!$H93*FracLEACHMM*MMLeachEF*NtoN2O*kgtoGg</f>
        <v>2.7659245008239828E-2</v>
      </c>
      <c r="AW1559" s="22">
        <f>Constants!$H75*'Activity data'!BP17*Constants!$H93*FracLEACHMM*MMLeachEF*NtoN2O*kgtoGg</f>
        <v>2.7213154255926415E-2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3.3433783927335737E-3</v>
      </c>
      <c r="T1560" s="22">
        <f>Constants!$H76*'Activity data'!AM18*Constants!$H94*FracLEACHMM*MMLeachEF*NtoN2O*kgtoGg</f>
        <v>3.3855529885640102E-3</v>
      </c>
      <c r="U1560" s="22">
        <f>Constants!$H76*'Activity data'!AN18*Constants!$H94*FracLEACHMM*MMLeachEF*NtoN2O*kgtoGg</f>
        <v>3.384854179272563E-3</v>
      </c>
      <c r="V1560" s="22">
        <f>Constants!$H76*'Activity data'!AO18*Constants!$H94*FracLEACHMM*MMLeachEF*NtoN2O*kgtoGg</f>
        <v>3.373508175415017E-3</v>
      </c>
      <c r="W1560" s="22">
        <f>Constants!$H76*'Activity data'!AP18*Constants!$H94*FracLEACHMM*MMLeachEF*NtoN2O*kgtoGg</f>
        <v>3.3707987605889182E-3</v>
      </c>
      <c r="X1560" s="22">
        <f>Constants!$H76*'Activity data'!AQ18*Constants!$H94*FracLEACHMM*MMLeachEF*NtoN2O*kgtoGg</f>
        <v>3.3786728097435653E-3</v>
      </c>
      <c r="Y1560" s="22">
        <f>Constants!$H76*'Activity data'!AR18*Constants!$H94*FracLEACHMM*MMLeachEF*NtoN2O*kgtoGg</f>
        <v>3.3924459376328273E-3</v>
      </c>
      <c r="Z1560" s="22">
        <f>Constants!$H76*'Activity data'!AS18*Constants!$H94*FracLEACHMM*MMLeachEF*NtoN2O*kgtoGg</f>
        <v>3.4128892916515784E-3</v>
      </c>
      <c r="AA1560" s="22">
        <f>Constants!$H76*'Activity data'!AT18*Constants!$H94*FracLEACHMM*MMLeachEF*NtoN2O*kgtoGg</f>
        <v>3.4309524560154447E-3</v>
      </c>
      <c r="AB1560" s="22">
        <f>Constants!$H76*'Activity data'!AU18*Constants!$H94*FracLEACHMM*MMLeachEF*NtoN2O*kgtoGg</f>
        <v>3.4548722634285601E-3</v>
      </c>
      <c r="AC1560" s="22">
        <f>Constants!$H76*'Activity data'!AV18*Constants!$H94*FracLEACHMM*MMLeachEF*NtoN2O*kgtoGg</f>
        <v>3.4770866358240062E-3</v>
      </c>
      <c r="AD1560" s="22">
        <f>Constants!$H76*'Activity data'!AW18*Constants!$H94*FracLEACHMM*MMLeachEF*NtoN2O*kgtoGg</f>
        <v>3.5162673914353377E-3</v>
      </c>
      <c r="AE1560" s="22">
        <f>Constants!$H76*'Activity data'!AX18*Constants!$H94*FracLEACHMM*MMLeachEF*NtoN2O*kgtoGg</f>
        <v>3.559620237351476E-3</v>
      </c>
      <c r="AF1560" s="22">
        <f>Constants!$H76*'Activity data'!AY18*Constants!$H94*FracLEACHMM*MMLeachEF*NtoN2O*kgtoGg</f>
        <v>3.6063667991945198E-3</v>
      </c>
      <c r="AG1560" s="22">
        <f>Constants!$H76*'Activity data'!AZ18*Constants!$H94*FracLEACHMM*MMLeachEF*NtoN2O*kgtoGg</f>
        <v>3.666515778908112E-3</v>
      </c>
      <c r="AH1560" s="22">
        <f>Constants!$H76*'Activity data'!BA18*Constants!$H94*FracLEACHMM*MMLeachEF*NtoN2O*kgtoGg</f>
        <v>3.7171353802765302E-3</v>
      </c>
      <c r="AI1560" s="22">
        <f>Constants!$H76*'Activity data'!BB18*Constants!$H94*FracLEACHMM*MMLeachEF*NtoN2O*kgtoGg</f>
        <v>3.7747042072093407E-3</v>
      </c>
      <c r="AJ1560" s="22">
        <f>Constants!$H76*'Activity data'!BC18*Constants!$H94*FracLEACHMM*MMLeachEF*NtoN2O*kgtoGg</f>
        <v>3.8408856216638099E-3</v>
      </c>
      <c r="AK1560" s="22">
        <f>Constants!$H76*'Activity data'!BD18*Constants!$H94*FracLEACHMM*MMLeachEF*NtoN2O*kgtoGg</f>
        <v>3.8956553748473646E-3</v>
      </c>
      <c r="AL1560" s="22">
        <f>Constants!$H76*'Activity data'!BE18*Constants!$H94*FracLEACHMM*MMLeachEF*NtoN2O*kgtoGg</f>
        <v>3.94909159697819E-3</v>
      </c>
      <c r="AM1560" s="22">
        <f>Constants!$H76*'Activity data'!BF18*Constants!$H94*FracLEACHMM*MMLeachEF*NtoN2O*kgtoGg</f>
        <v>4.0015324331229962E-3</v>
      </c>
      <c r="AN1560" s="22">
        <f>Constants!$H76*'Activity data'!BG18*Constants!$H94*FracLEACHMM*MMLeachEF*NtoN2O*kgtoGg</f>
        <v>4.0594071505252174E-3</v>
      </c>
      <c r="AO1560" s="22">
        <f>Constants!$H76*'Activity data'!BH18*Constants!$H94*FracLEACHMM*MMLeachEF*NtoN2O*kgtoGg</f>
        <v>4.1087968816036395E-3</v>
      </c>
      <c r="AP1560" s="22">
        <f>Constants!$H76*'Activity data'!BI18*Constants!$H94*FracLEACHMM*MMLeachEF*NtoN2O*kgtoGg</f>
        <v>4.1593958482670692E-3</v>
      </c>
      <c r="AQ1560" s="22">
        <f>Constants!$H76*'Activity data'!BJ18*Constants!$H94*FracLEACHMM*MMLeachEF*NtoN2O*kgtoGg</f>
        <v>4.2115760570734882E-3</v>
      </c>
      <c r="AR1560" s="22">
        <f>Constants!$H76*'Activity data'!BK18*Constants!$H94*FracLEACHMM*MMLeachEF*NtoN2O*kgtoGg</f>
        <v>4.2657048201510082E-3</v>
      </c>
      <c r="AS1560" s="22">
        <f>Constants!$H76*'Activity data'!BL18*Constants!$H94*FracLEACHMM*MMLeachEF*NtoN2O*kgtoGg</f>
        <v>4.3187116561279031E-3</v>
      </c>
      <c r="AT1560" s="22">
        <f>Constants!$H76*'Activity data'!BM18*Constants!$H94*FracLEACHMM*MMLeachEF*NtoN2O*kgtoGg</f>
        <v>4.2652801337919573E-3</v>
      </c>
      <c r="AU1560" s="22">
        <f>Constants!$H76*'Activity data'!BN18*Constants!$H94*FracLEACHMM*MMLeachEF*NtoN2O*kgtoGg</f>
        <v>4.1967344445052847E-3</v>
      </c>
      <c r="AV1560" s="22">
        <f>Constants!$H76*'Activity data'!BO18*Constants!$H94*FracLEACHMM*MMLeachEF*NtoN2O*kgtoGg</f>
        <v>4.1338104087009003E-3</v>
      </c>
      <c r="AW1560" s="22">
        <f>Constants!$H76*'Activity data'!BP18*Constants!$H94*FracLEACHMM*MMLeachEF*NtoN2O*kgtoGg</f>
        <v>4.0671399484410843E-3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1.8052970746219633E-2</v>
      </c>
      <c r="T1561" s="22">
        <f>Constants!$H77*'Activity data'!AM19*Constants!$H95*FracLEACHMM*MMLeachEF*NtoN2O*kgtoGg</f>
        <v>1.850436166002525E-2</v>
      </c>
      <c r="U1561" s="22">
        <f>Constants!$H77*'Activity data'!AN19*Constants!$H95*FracLEACHMM*MMLeachEF*NtoN2O*kgtoGg</f>
        <v>1.8836623484615331E-2</v>
      </c>
      <c r="V1561" s="22">
        <f>Constants!$H77*'Activity data'!AO19*Constants!$H95*FracLEACHMM*MMLeachEF*NtoN2O*kgtoGg</f>
        <v>1.9138928402002774E-2</v>
      </c>
      <c r="W1561" s="22">
        <f>Constants!$H77*'Activity data'!AP19*Constants!$H95*FracLEACHMM*MMLeachEF*NtoN2O*kgtoGg</f>
        <v>1.9468960552124857E-2</v>
      </c>
      <c r="X1561" s="22">
        <f>Constants!$H77*'Activity data'!AQ19*Constants!$H95*FracLEACHMM*MMLeachEF*NtoN2O*kgtoGg</f>
        <v>1.9834790173673279E-2</v>
      </c>
      <c r="Y1561" s="22">
        <f>Constants!$H77*'Activity data'!AR19*Constants!$H95*FracLEACHMM*MMLeachEF*NtoN2O*kgtoGg</f>
        <v>2.0206972804064454E-2</v>
      </c>
      <c r="Z1561" s="22">
        <f>Constants!$H77*'Activity data'!AS19*Constants!$H95*FracLEACHMM*MMLeachEF*NtoN2O*kgtoGg</f>
        <v>2.0605747701772793E-2</v>
      </c>
      <c r="AA1561" s="22">
        <f>Constants!$H77*'Activity data'!AT19*Constants!$H95*FracLEACHMM*MMLeachEF*NtoN2O*kgtoGg</f>
        <v>2.1002232636567763E-2</v>
      </c>
      <c r="AB1561" s="22">
        <f>Constants!$H77*'Activity data'!AU19*Constants!$H95*FracLEACHMM*MMLeachEF*NtoN2O*kgtoGg</f>
        <v>2.1424414927955389E-2</v>
      </c>
      <c r="AC1561" s="22">
        <f>Constants!$H77*'Activity data'!AV19*Constants!$H95*FracLEACHMM*MMLeachEF*NtoN2O*kgtoGg</f>
        <v>2.1847223977334712E-2</v>
      </c>
      <c r="AD1561" s="22">
        <f>Constants!$H77*'Activity data'!AW19*Constants!$H95*FracLEACHMM*MMLeachEF*NtoN2O*kgtoGg</f>
        <v>2.2323491058644482E-2</v>
      </c>
      <c r="AE1561" s="22">
        <f>Constants!$H77*'Activity data'!AX19*Constants!$H95*FracLEACHMM*MMLeachEF*NtoN2O*kgtoGg</f>
        <v>2.282392474636296E-2</v>
      </c>
      <c r="AF1561" s="22">
        <f>Constants!$H77*'Activity data'!AY19*Constants!$H95*FracLEACHMM*MMLeachEF*NtoN2O*kgtoGg</f>
        <v>2.3346782397994606E-2</v>
      </c>
      <c r="AG1561" s="22">
        <f>Constants!$H77*'Activity data'!AZ19*Constants!$H95*FracLEACHMM*MMLeachEF*NtoN2O*kgtoGg</f>
        <v>2.3931027893951708E-2</v>
      </c>
      <c r="AH1561" s="22">
        <f>Constants!$H77*'Activity data'!BA19*Constants!$H95*FracLEACHMM*MMLeachEF*NtoN2O*kgtoGg</f>
        <v>2.4491256263094945E-2</v>
      </c>
      <c r="AI1561" s="22">
        <f>Constants!$H77*'Activity data'!BB19*Constants!$H95*FracLEACHMM*MMLeachEF*NtoN2O*kgtoGg</f>
        <v>2.5077315242446396E-2</v>
      </c>
      <c r="AJ1561" s="22">
        <f>Constants!$H77*'Activity data'!BC19*Constants!$H95*FracLEACHMM*MMLeachEF*NtoN2O*kgtoGg</f>
        <v>2.5710848417001532E-2</v>
      </c>
      <c r="AK1561" s="22">
        <f>Constants!$H77*'Activity data'!BD19*Constants!$H95*FracLEACHMM*MMLeachEF*NtoN2O*kgtoGg</f>
        <v>2.6312195276390133E-2</v>
      </c>
      <c r="AL1561" s="22">
        <f>Constants!$H77*'Activity data'!BE19*Constants!$H95*FracLEACHMM*MMLeachEF*NtoN2O*kgtoGg</f>
        <v>2.6921110455446824E-2</v>
      </c>
      <c r="AM1561" s="22">
        <f>Constants!$H77*'Activity data'!BF19*Constants!$H95*FracLEACHMM*MMLeachEF*NtoN2O*kgtoGg</f>
        <v>2.7539068115150368E-2</v>
      </c>
      <c r="AN1561" s="22">
        <f>Constants!$H77*'Activity data'!BG19*Constants!$H95*FracLEACHMM*MMLeachEF*NtoN2O*kgtoGg</f>
        <v>2.8181432685504049E-2</v>
      </c>
      <c r="AO1561" s="22">
        <f>Constants!$H77*'Activity data'!BH19*Constants!$H95*FracLEACHMM*MMLeachEF*NtoN2O*kgtoGg</f>
        <v>2.8800913616022064E-2</v>
      </c>
      <c r="AP1561" s="22">
        <f>Constants!$H77*'Activity data'!BI19*Constants!$H95*FracLEACHMM*MMLeachEF*NtoN2O*kgtoGg</f>
        <v>2.9439392972132689E-2</v>
      </c>
      <c r="AQ1561" s="22">
        <f>Constants!$H77*'Activity data'!BJ19*Constants!$H95*FracLEACHMM*MMLeachEF*NtoN2O*kgtoGg</f>
        <v>3.0099265306052614E-2</v>
      </c>
      <c r="AR1561" s="22">
        <f>Constants!$H77*'Activity data'!BK19*Constants!$H95*FracLEACHMM*MMLeachEF*NtoN2O*kgtoGg</f>
        <v>3.078305441298906E-2</v>
      </c>
      <c r="AS1561" s="22">
        <f>Constants!$H77*'Activity data'!BL19*Constants!$H95*FracLEACHMM*MMLeachEF*NtoN2O*kgtoGg</f>
        <v>3.1464150660826612E-2</v>
      </c>
      <c r="AT1561" s="22">
        <f>Constants!$H77*'Activity data'!BM19*Constants!$H95*FracLEACHMM*MMLeachEF*NtoN2O*kgtoGg</f>
        <v>3.1645863407685944E-2</v>
      </c>
      <c r="AU1561" s="22">
        <f>Constants!$H77*'Activity data'!BN19*Constants!$H95*FracLEACHMM*MMLeachEF*NtoN2O*kgtoGg</f>
        <v>3.1750203586920288E-2</v>
      </c>
      <c r="AV1561" s="22">
        <f>Constants!$H77*'Activity data'!BO19*Constants!$H95*FracLEACHMM*MMLeachEF*NtoN2O*kgtoGg</f>
        <v>3.1877129481164349E-2</v>
      </c>
      <c r="AW1561" s="22">
        <f>Constants!$H77*'Activity data'!BP19*Constants!$H95*FracLEACHMM*MMLeachEF*NtoN2O*kgtoGg</f>
        <v>3.1980228889720304E-2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6.8566960832673135E-2</v>
      </c>
      <c r="T1562" s="22">
        <f>Constants!$H78*'Activity data'!AM20*Constants!$H96*FracLEACHMM*MMLeachEF*NtoN2O*kgtoGg</f>
        <v>7.1248735352205564E-2</v>
      </c>
      <c r="U1562" s="22">
        <f>Constants!$H78*'Activity data'!AN20*Constants!$H96*FracLEACHMM*MMLeachEF*NtoN2O*kgtoGg</f>
        <v>7.2573420288775711E-2</v>
      </c>
      <c r="V1562" s="22">
        <f>Constants!$H78*'Activity data'!AO20*Constants!$H96*FracLEACHMM*MMLeachEF*NtoN2O*kgtoGg</f>
        <v>7.3544823672643006E-2</v>
      </c>
      <c r="W1562" s="22">
        <f>Constants!$H78*'Activity data'!AP20*Constants!$H96*FracLEACHMM*MMLeachEF*NtoN2O*kgtoGg</f>
        <v>7.4791838914074815E-2</v>
      </c>
      <c r="X1562" s="22">
        <f>Constants!$H78*'Activity data'!AQ20*Constants!$H96*FracLEACHMM*MMLeachEF*NtoN2O*kgtoGg</f>
        <v>7.6392939864671841E-2</v>
      </c>
      <c r="Y1562" s="22">
        <f>Constants!$H78*'Activity data'!AR20*Constants!$H96*FracLEACHMM*MMLeachEF*NtoN2O*kgtoGg</f>
        <v>7.8269404261791797E-2</v>
      </c>
      <c r="Z1562" s="22">
        <f>Constants!$H78*'Activity data'!AS20*Constants!$H96*FracLEACHMM*MMLeachEF*NtoN2O*kgtoGg</f>
        <v>8.0392052275686618E-2</v>
      </c>
      <c r="AA1562" s="22">
        <f>Constants!$H78*'Activity data'!AT20*Constants!$H96*FracLEACHMM*MMLeachEF*NtoN2O*kgtoGg</f>
        <v>8.2454597024909232E-2</v>
      </c>
      <c r="AB1562" s="22">
        <f>Constants!$H78*'Activity data'!AU20*Constants!$H96*FracLEACHMM*MMLeachEF*NtoN2O*kgtoGg</f>
        <v>8.4747486470209007E-2</v>
      </c>
      <c r="AC1562" s="22">
        <f>Constants!$H78*'Activity data'!AV20*Constants!$H96*FracLEACHMM*MMLeachEF*NtoN2O*kgtoGg</f>
        <v>8.7008691265650084E-2</v>
      </c>
      <c r="AD1562" s="22">
        <f>Constants!$H78*'Activity data'!AW20*Constants!$H96*FracLEACHMM*MMLeachEF*NtoN2O*kgtoGg</f>
        <v>8.9968760612606752E-2</v>
      </c>
      <c r="AE1562" s="22">
        <f>Constants!$H78*'Activity data'!AX20*Constants!$H96*FracLEACHMM*MMLeachEF*NtoN2O*kgtoGg</f>
        <v>9.312965504906047E-2</v>
      </c>
      <c r="AF1562" s="22">
        <f>Constants!$H78*'Activity data'!AY20*Constants!$H96*FracLEACHMM*MMLeachEF*NtoN2O*kgtoGg</f>
        <v>9.6470049557994084E-2</v>
      </c>
      <c r="AG1562" s="22">
        <f>Constants!$H78*'Activity data'!AZ20*Constants!$H96*FracLEACHMM*MMLeachEF*NtoN2O*kgtoGg</f>
        <v>0.1003748591604556</v>
      </c>
      <c r="AH1562" s="22">
        <f>Constants!$H78*'Activity data'!BA20*Constants!$H96*FracLEACHMM*MMLeachEF*NtoN2O*kgtoGg</f>
        <v>0.10398795351608238</v>
      </c>
      <c r="AI1562" s="22">
        <f>Constants!$H78*'Activity data'!BB20*Constants!$H96*FracLEACHMM*MMLeachEF*NtoN2O*kgtoGg</f>
        <v>0.10798486841860308</v>
      </c>
      <c r="AJ1562" s="22">
        <f>Constants!$H78*'Activity data'!BC20*Constants!$H96*FracLEACHMM*MMLeachEF*NtoN2O*kgtoGg</f>
        <v>0.11239483281525456</v>
      </c>
      <c r="AK1562" s="22">
        <f>Constants!$H78*'Activity data'!BD20*Constants!$H96*FracLEACHMM*MMLeachEF*NtoN2O*kgtoGg</f>
        <v>0.11643727389828454</v>
      </c>
      <c r="AL1562" s="22">
        <f>Constants!$H78*'Activity data'!BE20*Constants!$H96*FracLEACHMM*MMLeachEF*NtoN2O*kgtoGg</f>
        <v>0.12050309482911964</v>
      </c>
      <c r="AM1562" s="22">
        <f>Constants!$H78*'Activity data'!BF20*Constants!$H96*FracLEACHMM*MMLeachEF*NtoN2O*kgtoGg</f>
        <v>0.12460645633730935</v>
      </c>
      <c r="AN1562" s="22">
        <f>Constants!$H78*'Activity data'!BG20*Constants!$H96*FracLEACHMM*MMLeachEF*NtoN2O*kgtoGg</f>
        <v>0.12905843855210175</v>
      </c>
      <c r="AO1562" s="22">
        <f>Constants!$H78*'Activity data'!BH20*Constants!$H96*FracLEACHMM*MMLeachEF*NtoN2O*kgtoGg</f>
        <v>0.13324354190323748</v>
      </c>
      <c r="AP1562" s="22">
        <f>Constants!$H78*'Activity data'!BI20*Constants!$H96*FracLEACHMM*MMLeachEF*NtoN2O*kgtoGg</f>
        <v>0.13756139527708947</v>
      </c>
      <c r="AQ1562" s="22">
        <f>Constants!$H78*'Activity data'!BJ20*Constants!$H96*FracLEACHMM*MMLeachEF*NtoN2O*kgtoGg</f>
        <v>0.14203255797710121</v>
      </c>
      <c r="AR1562" s="22">
        <f>Constants!$H78*'Activity data'!BK20*Constants!$H96*FracLEACHMM*MMLeachEF*NtoN2O*kgtoGg</f>
        <v>0.14667835696311388</v>
      </c>
      <c r="AS1562" s="22">
        <f>Constants!$H78*'Activity data'!BL20*Constants!$H96*FracLEACHMM*MMLeachEF*NtoN2O*kgtoGg</f>
        <v>0.15141451775652909</v>
      </c>
      <c r="AT1562" s="22">
        <f>Constants!$H78*'Activity data'!BM20*Constants!$H96*FracLEACHMM*MMLeachEF*NtoN2O*kgtoGg</f>
        <v>0.15150267102676507</v>
      </c>
      <c r="AU1562" s="22">
        <f>Constants!$H78*'Activity data'!BN20*Constants!$H96*FracLEACHMM*MMLeachEF*NtoN2O*kgtoGg</f>
        <v>0.15088462687533385</v>
      </c>
      <c r="AV1562" s="22">
        <f>Constants!$H78*'Activity data'!BO20*Constants!$H96*FracLEACHMM*MMLeachEF*NtoN2O*kgtoGg</f>
        <v>0.1504823288349334</v>
      </c>
      <c r="AW1562" s="22">
        <f>Constants!$H78*'Activity data'!BP20*Constants!$H96*FracLEACHMM*MMLeachEF*NtoN2O*kgtoGg</f>
        <v>0.14987126363079004</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1024.0948823272122</v>
      </c>
      <c r="AN4" s="40">
        <f t="shared" si="0"/>
        <v>1037.886326360863</v>
      </c>
      <c r="AO4" s="40">
        <f t="shared" ref="AO4:BQ4" si="1">SUM(AO5:AO10)</f>
        <v>1042.5947154861065</v>
      </c>
      <c r="AP4" s="40">
        <f t="shared" si="1"/>
        <v>1045.0078919004989</v>
      </c>
      <c r="AQ4" s="40">
        <f t="shared" si="1"/>
        <v>1049.2455505893806</v>
      </c>
      <c r="AR4" s="40">
        <f t="shared" si="1"/>
        <v>1055.7526540501769</v>
      </c>
      <c r="AS4" s="40">
        <f t="shared" si="1"/>
        <v>1062.9579276662821</v>
      </c>
      <c r="AT4" s="40">
        <f t="shared" si="1"/>
        <v>1071.6317909530981</v>
      </c>
      <c r="AU4" s="40">
        <f t="shared" si="1"/>
        <v>1079.817933911489</v>
      </c>
      <c r="AV4" s="40">
        <f t="shared" si="1"/>
        <v>1089.3159121463952</v>
      </c>
      <c r="AW4" s="40">
        <f t="shared" si="1"/>
        <v>1098.479815951252</v>
      </c>
      <c r="AX4" s="40">
        <f t="shared" si="1"/>
        <v>1105.3229003137617</v>
      </c>
      <c r="AY4" s="40">
        <f t="shared" si="1"/>
        <v>1112.9097242226298</v>
      </c>
      <c r="AZ4" s="40">
        <f t="shared" si="1"/>
        <v>1121.057456231817</v>
      </c>
      <c r="BA4" s="40">
        <f t="shared" si="1"/>
        <v>1131.9206935096556</v>
      </c>
      <c r="BB4" s="40">
        <f t="shared" si="1"/>
        <v>1140.5146477846733</v>
      </c>
      <c r="BC4" s="40">
        <f t="shared" si="1"/>
        <v>1149.9821019417016</v>
      </c>
      <c r="BD4" s="40">
        <f t="shared" si="1"/>
        <v>1161.0736504775514</v>
      </c>
      <c r="BE4" s="40">
        <f t="shared" si="1"/>
        <v>1169.4972044755059</v>
      </c>
      <c r="BF4" s="40">
        <f t="shared" si="1"/>
        <v>1177.4151412414715</v>
      </c>
      <c r="BG4" s="40">
        <f t="shared" si="1"/>
        <v>1184.897230617195</v>
      </c>
      <c r="BH4" s="40">
        <f t="shared" si="1"/>
        <v>1196.4901253572652</v>
      </c>
      <c r="BI4" s="40">
        <f t="shared" si="1"/>
        <v>1206.2235946032781</v>
      </c>
      <c r="BJ4" s="40">
        <f t="shared" si="1"/>
        <v>1216.1380291645066</v>
      </c>
      <c r="BK4" s="40">
        <f t="shared" si="1"/>
        <v>1226.3086946380945</v>
      </c>
      <c r="BL4" s="40">
        <f t="shared" si="1"/>
        <v>1236.8093478927883</v>
      </c>
      <c r="BM4" s="40">
        <f t="shared" si="1"/>
        <v>1246.6290119524651</v>
      </c>
      <c r="BN4" s="40">
        <f t="shared" si="1"/>
        <v>1234.1346618994389</v>
      </c>
      <c r="BO4" s="40">
        <f t="shared" si="1"/>
        <v>1218.4741389273502</v>
      </c>
      <c r="BP4" s="40">
        <f t="shared" si="1"/>
        <v>1203.9827342582964</v>
      </c>
      <c r="BQ4" s="40">
        <f t="shared" si="1"/>
        <v>1188.7097384910967</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826.41640753874208</v>
      </c>
      <c r="AN5" s="94">
        <f>IF($A5="Baseline",'Emissions summary'!AK5,SUMIF('Net zero emission reductions'!$A$4:$A$1448,$A$5,'Net zero emission reductions'!T$4:T$1448))</f>
        <v>839.7811062188938</v>
      </c>
      <c r="AO5" s="94">
        <f>IF($A5="Baseline",'Emissions summary'!AL5,SUMIF('Net zero emission reductions'!$A$4:$A$1448,$A$5,'Net zero emission reductions'!U$4:U$1448))</f>
        <v>844.08645692938967</v>
      </c>
      <c r="AP5" s="94">
        <f>IF($A5="Baseline",'Emissions summary'!AM5,SUMIF('Net zero emission reductions'!$A$4:$A$1448,$A$5,'Net zero emission reductions'!V$4:V$1448))</f>
        <v>846.07001115213097</v>
      </c>
      <c r="AQ5" s="94">
        <f>IF($A5="Baseline",'Emissions summary'!AN5,SUMIF('Net zero emission reductions'!$A$4:$A$1448,$A$5,'Net zero emission reductions'!W$4:W$1448))</f>
        <v>849.82121808197576</v>
      </c>
      <c r="AR5" s="94">
        <f>IF($A5="Baseline",'Emissions summary'!AO5,SUMIF('Net zero emission reductions'!$A$4:$A$1448,$A$5,'Net zero emission reductions'!X$4:X$1448))</f>
        <v>855.78350159684646</v>
      </c>
      <c r="AS5" s="94">
        <f>IF($A5="Baseline",'Emissions summary'!AP5,SUMIF('Net zero emission reductions'!$A$4:$A$1448,$A$5,'Net zero emission reductions'!Y$4:Y$1448))</f>
        <v>862.62303636421336</v>
      </c>
      <c r="AT5" s="94">
        <f>IF($A5="Baseline",'Emissions summary'!AQ5,SUMIF('Net zero emission reductions'!$A$4:$A$1448,$A$5,'Net zero emission reductions'!Z$4:Z$1448))</f>
        <v>870.88476046771882</v>
      </c>
      <c r="AU5" s="94">
        <f>IF($A5="Baseline",'Emissions summary'!AR5,SUMIF('Net zero emission reductions'!$A$4:$A$1448,$A$5,'Net zero emission reductions'!AA$4:AA$1448))</f>
        <v>878.62987429591806</v>
      </c>
      <c r="AV5" s="94">
        <f>IF($A5="Baseline",'Emissions summary'!AS5,SUMIF('Net zero emission reductions'!$A$4:$A$1448,$A$5,'Net zero emission reductions'!AB$4:AB$1448))</f>
        <v>887.64473512845927</v>
      </c>
      <c r="AW5" s="94">
        <f>IF($A5="Baseline",'Emissions summary'!AT5,SUMIF('Net zero emission reductions'!$A$4:$A$1448,$A$5,'Net zero emission reductions'!AC$4:AC$1448))</f>
        <v>896.29823170639725</v>
      </c>
      <c r="AX5" s="94">
        <f>IF($A5="Baseline",'Emissions summary'!AU5,SUMIF('Net zero emission reductions'!$A$4:$A$1448,$A$5,'Net zero emission reductions'!AD$4:AD$1448))</f>
        <v>902.75361778564434</v>
      </c>
      <c r="AY5" s="94">
        <f>IF($A5="Baseline",'Emissions summary'!AV5,SUMIF('Net zero emission reductions'!$A$4:$A$1448,$A$5,'Net zero emission reductions'!AE$4:AE$1448))</f>
        <v>909.91786762228242</v>
      </c>
      <c r="AZ5" s="94">
        <f>IF($A5="Baseline",'Emissions summary'!AW5,SUMIF('Net zero emission reductions'!$A$4:$A$1448,$A$5,'Net zero emission reductions'!AF$4:AF$1448))</f>
        <v>917.61045913318583</v>
      </c>
      <c r="BA5" s="94">
        <f>IF($A5="Baseline",'Emissions summary'!AX5,SUMIF('Net zero emission reductions'!$A$4:$A$1448,$A$5,'Net zero emission reductions'!AG$4:AG$1448))</f>
        <v>927.96797965750795</v>
      </c>
      <c r="BB5" s="94">
        <f>IF($A5="Baseline",'Emissions summary'!AY5,SUMIF('Net zero emission reductions'!$A$4:$A$1448,$A$5,'Net zero emission reductions'!AH$4:AH$1448))</f>
        <v>936.04932453185438</v>
      </c>
      <c r="BC5" s="94">
        <f>IF($A5="Baseline",'Emissions summary'!AZ5,SUMIF('Net zero emission reductions'!$A$4:$A$1448,$A$5,'Net zero emission reductions'!AI$4:AI$1448))</f>
        <v>945.1387761964852</v>
      </c>
      <c r="BD5" s="94">
        <f>IF($A5="Baseline",'Emissions summary'!BA5,SUMIF('Net zero emission reductions'!$A$4:$A$1448,$A$5,'Net zero emission reductions'!AJ$4:AJ$1448))</f>
        <v>955.81330276784865</v>
      </c>
      <c r="BE5" s="94">
        <f>IF($A5="Baseline",'Emissions summary'!BB5,SUMIF('Net zero emission reductions'!$A$4:$A$1448,$A$5,'Net zero emission reductions'!AK$4:AK$1448))</f>
        <v>963.82008648843771</v>
      </c>
      <c r="BF5" s="94">
        <f>IF($A5="Baseline",'Emissions summary'!BC5,SUMIF('Net zero emission reductions'!$A$4:$A$1448,$A$5,'Net zero emission reductions'!AL$4:AL$1448))</f>
        <v>971.30293959485084</v>
      </c>
      <c r="BG5" s="94">
        <f>IF($A5="Baseline",'Emissions summary'!BD5,SUMIF('Net zero emission reductions'!$A$4:$A$1448,$A$5,'Net zero emission reductions'!AM$4:AM$1448))</f>
        <v>978.33162296216733</v>
      </c>
      <c r="BH5" s="94">
        <f>IF($A5="Baseline",'Emissions summary'!BE5,SUMIF('Net zero emission reductions'!$A$4:$A$1448,$A$5,'Net zero emission reductions'!AN$4:AN$1448))</f>
        <v>989.59952847762906</v>
      </c>
      <c r="BI5" s="94">
        <f>IF($A5="Baseline",'Emissions summary'!BF5,SUMIF('Net zero emission reductions'!$A$4:$A$1448,$A$5,'Net zero emission reductions'!AO$4:AO$1448))</f>
        <v>999.00638620816051</v>
      </c>
      <c r="BJ5" s="94">
        <f>IF($A5="Baseline",'Emissions summary'!BG5,SUMIF('Net zero emission reductions'!$A$4:$A$1448,$A$5,'Net zero emission reductions'!AP$4:AP$1448))</f>
        <v>1008.5737578697092</v>
      </c>
      <c r="BK5" s="94">
        <f>IF($A5="Baseline",'Emissions summary'!BH5,SUMIF('Net zero emission reductions'!$A$4:$A$1448,$A$5,'Net zero emission reductions'!AQ$4:AQ$1448))</f>
        <v>1018.3765133969239</v>
      </c>
      <c r="BL5" s="94">
        <f>IF($A5="Baseline",'Emissions summary'!BI5,SUMIF('Net zero emission reductions'!$A$4:$A$1448,$A$5,'Net zero emission reductions'!AR$4:AR$1448))</f>
        <v>1028.4879539920344</v>
      </c>
      <c r="BM5" s="94">
        <f>IF($A5="Baseline",'Emissions summary'!BJ5,SUMIF('Net zero emission reductions'!$A$4:$A$1448,$A$5,'Net zero emission reductions'!AS$4:AS$1448))</f>
        <v>1038.0634925871432</v>
      </c>
      <c r="BN5" s="94">
        <f>IF($A5="Baseline",'Emissions summary'!BK5,SUMIF('Net zero emission reductions'!$A$4:$A$1448,$A$5,'Net zero emission reductions'!AT$4:AT$1448))</f>
        <v>1025.5352421979137</v>
      </c>
      <c r="BO5" s="94">
        <f>IF($A5="Baseline",'Emissions summary'!BL5,SUMIF('Net zero emission reductions'!$A$4:$A$1448,$A$5,'Net zero emission reductions'!AU$4:AU$1448))</f>
        <v>1009.8621429614024</v>
      </c>
      <c r="BP5" s="94">
        <f>IF($A5="Baseline",'Emissions summary'!BM5,SUMIF('Net zero emission reductions'!$A$4:$A$1448,$A$5,'Net zero emission reductions'!AV$4:AV$1448))</f>
        <v>995.33586153558645</v>
      </c>
      <c r="BQ5" s="94">
        <f>IF($A5="Baseline",'Emissions summary'!BN5,SUMIF('Net zero emission reductions'!$A$4:$A$1448,$A$5,'Net zero emission reductions'!AW$4:AW$1448))</f>
        <v>980.02624900966134</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149.93277407670115</v>
      </c>
      <c r="AN6" s="94">
        <f>IF($A6="Baseline",'Emissions summary'!AK6,SUMIF('Net zero emission reductions'!$A$4:$A$1448,$A$6,'Net zero emission reductions'!T$4:T$1448))</f>
        <v>150.15886334900998</v>
      </c>
      <c r="AO6" s="94">
        <f>IF($A6="Baseline",'Emissions summary'!AL6,SUMIF('Net zero emission reductions'!$A$4:$A$1448,$A$6,'Net zero emission reductions'!U$4:U$1448))</f>
        <v>150.41112927011704</v>
      </c>
      <c r="AP6" s="94">
        <f>IF($A6="Baseline",'Emissions summary'!AM6,SUMIF('Net zero emission reductions'!$A$4:$A$1448,$A$6,'Net zero emission reductions'!V$4:V$1448))</f>
        <v>150.6954039164645</v>
      </c>
      <c r="AQ6" s="94">
        <f>IF($A6="Baseline",'Emissions summary'!AN6,SUMIF('Net zero emission reductions'!$A$4:$A$1448,$A$6,'Net zero emission reductions'!W$4:W$1448))</f>
        <v>151.01483211156642</v>
      </c>
      <c r="AR6" s="94">
        <f>IF($A6="Baseline",'Emissions summary'!AO6,SUMIF('Net zero emission reductions'!$A$4:$A$1448,$A$6,'Net zero emission reductions'!X$4:X$1448))</f>
        <v>151.36834076229385</v>
      </c>
      <c r="AS6" s="94">
        <f>IF($A6="Baseline",'Emissions summary'!AP6,SUMIF('Net zero emission reductions'!$A$4:$A$1448,$A$6,'Net zero emission reductions'!Y$4:Y$1448))</f>
        <v>151.58616579365426</v>
      </c>
      <c r="AT6" s="94">
        <f>IF($A6="Baseline",'Emissions summary'!AQ6,SUMIF('Net zero emission reductions'!$A$4:$A$1448,$A$6,'Net zero emission reductions'!Z$4:Z$1448))</f>
        <v>151.83246264933365</v>
      </c>
      <c r="AU6" s="94">
        <f>IF($A6="Baseline",'Emissions summary'!AR6,SUMIF('Net zero emission reductions'!$A$4:$A$1448,$A$6,'Net zero emission reductions'!AA$4:AA$1448))</f>
        <v>152.10340678694439</v>
      </c>
      <c r="AV6" s="94">
        <f>IF($A6="Baseline",'Emissions summary'!AS6,SUMIF('Net zero emission reductions'!$A$4:$A$1448,$A$6,'Net zero emission reductions'!AB$4:AB$1448))</f>
        <v>152.40022701690481</v>
      </c>
      <c r="AW6" s="94">
        <f>IF($A6="Baseline",'Emissions summary'!AT6,SUMIF('Net zero emission reductions'!$A$4:$A$1448,$A$6,'Net zero emission reductions'!AC$4:AC$1448))</f>
        <v>152.71970133005692</v>
      </c>
      <c r="AX6" s="94">
        <f>IF($A6="Baseline",'Emissions summary'!AU6,SUMIF('Net zero emission reductions'!$A$4:$A$1448,$A$6,'Net zero emission reductions'!AD$4:AD$1448))</f>
        <v>152.9317737320153</v>
      </c>
      <c r="AY6" s="94">
        <f>IF($A6="Baseline",'Emissions summary'!AV6,SUMIF('Net zero emission reductions'!$A$4:$A$1448,$A$6,'Net zero emission reductions'!AE$4:AE$1448))</f>
        <v>153.16538125599121</v>
      </c>
      <c r="AZ6" s="94">
        <f>IF($A6="Baseline",'Emissions summary'!AW6,SUMIF('Net zero emission reductions'!$A$4:$A$1448,$A$6,'Net zero emission reductions'!AF$4:AF$1448))</f>
        <v>153.41952047444562</v>
      </c>
      <c r="BA6" s="94">
        <f>IF($A6="Baseline",'Emissions summary'!AX6,SUMIF('Net zero emission reductions'!$A$4:$A$1448,$A$6,'Net zero emission reductions'!AG$4:AG$1448))</f>
        <v>153.69667376930315</v>
      </c>
      <c r="BB6" s="94">
        <f>IF($A6="Baseline",'Emissions summary'!AY6,SUMIF('Net zero emission reductions'!$A$4:$A$1448,$A$6,'Net zero emission reductions'!AH$4:AH$1448))</f>
        <v>153.9889654621773</v>
      </c>
      <c r="BC6" s="94">
        <f>IF($A6="Baseline",'Emissions summary'!AZ6,SUMIF('Net zero emission reductions'!$A$4:$A$1448,$A$6,'Net zero emission reductions'!AI$4:AI$1448))</f>
        <v>154.17378310458901</v>
      </c>
      <c r="BD6" s="94">
        <f>IF($A6="Baseline",'Emissions summary'!BA6,SUMIF('Net zero emission reductions'!$A$4:$A$1448,$A$6,'Net zero emission reductions'!AJ$4:AJ$1448))</f>
        <v>154.37747007163961</v>
      </c>
      <c r="BE6" s="94">
        <f>IF($A6="Baseline",'Emissions summary'!BB6,SUMIF('Net zero emission reductions'!$A$4:$A$1448,$A$6,'Net zero emission reductions'!AK$4:AK$1448))</f>
        <v>154.59284952498507</v>
      </c>
      <c r="BF6" s="94">
        <f>IF($A6="Baseline",'Emissions summary'!BC6,SUMIF('Net zero emission reductions'!$A$4:$A$1448,$A$6,'Net zero emission reductions'!AL$4:AL$1448))</f>
        <v>154.82269223150698</v>
      </c>
      <c r="BG6" s="94">
        <f>IF($A6="Baseline",'Emissions summary'!BD6,SUMIF('Net zero emission reductions'!$A$4:$A$1448,$A$6,'Net zero emission reductions'!AM$4:AM$1448))</f>
        <v>155.06662825780441</v>
      </c>
      <c r="BH6" s="94">
        <f>IF($A6="Baseline",'Emissions summary'!BE6,SUMIF('Net zero emission reductions'!$A$4:$A$1448,$A$6,'Net zero emission reductions'!AN$4:AN$1448))</f>
        <v>155.20798417066325</v>
      </c>
      <c r="BI6" s="94">
        <f>IF($A6="Baseline",'Emissions summary'!BF6,SUMIF('Net zero emission reductions'!$A$4:$A$1448,$A$6,'Net zero emission reductions'!AO$4:AO$1448))</f>
        <v>155.35921589188604</v>
      </c>
      <c r="BJ6" s="94">
        <f>IF($A6="Baseline",'Emissions summary'!BG6,SUMIF('Net zero emission reductions'!$A$4:$A$1448,$A$6,'Net zero emission reductions'!AP$4:AP$1448))</f>
        <v>155.52331977500575</v>
      </c>
      <c r="BK6" s="94">
        <f>IF($A6="Baseline",'Emissions summary'!BH6,SUMIF('Net zero emission reductions'!$A$4:$A$1448,$A$6,'Net zero emission reductions'!AQ$4:AQ$1448))</f>
        <v>155.70008962327262</v>
      </c>
      <c r="BL6" s="94">
        <f>IF($A6="Baseline",'Emissions summary'!BI6,SUMIF('Net zero emission reductions'!$A$4:$A$1448,$A$6,'Net zero emission reductions'!AR$4:AR$1448))</f>
        <v>155.8893535110841</v>
      </c>
      <c r="BM6" s="94">
        <f>IF($A6="Baseline",'Emissions summary'!BJ6,SUMIF('Net zero emission reductions'!$A$4:$A$1448,$A$6,'Net zero emission reductions'!AS$4:AS$1448))</f>
        <v>155.96999512772049</v>
      </c>
      <c r="BN6" s="94">
        <f>IF($A6="Baseline",'Emissions summary'!BK6,SUMIF('Net zero emission reductions'!$A$4:$A$1448,$A$6,'Net zero emission reductions'!AT$4:AT$1448))</f>
        <v>156.0201492525178</v>
      </c>
      <c r="BO6" s="94">
        <f>IF($A6="Baseline",'Emissions summary'!BL6,SUMIF('Net zero emission reductions'!$A$4:$A$1448,$A$6,'Net zero emission reductions'!AU$4:AU$1448))</f>
        <v>156.07345570730544</v>
      </c>
      <c r="BP6" s="94">
        <f>IF($A6="Baseline",'Emissions summary'!BM6,SUMIF('Net zero emission reductions'!$A$4:$A$1448,$A$6,'Net zero emission reductions'!AV$4:AV$1448))</f>
        <v>156.13759729821467</v>
      </c>
      <c r="BQ6" s="94">
        <f>IF($A6="Baseline",'Emissions summary'!BN6,SUMIF('Net zero emission reductions'!$A$4:$A$1448,$A$6,'Net zero emission reductions'!AW$4:AW$1448))</f>
        <v>156.20860526974525</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39.042993262747288</v>
      </c>
      <c r="AN7" s="94">
        <f>IF($A7="Baseline",'Emissions summary'!AK7,SUMIF('Net zero emission reductions'!$A$4:$A$1448,$A$7,'Net zero emission reductions'!T$4:T$1448))</f>
        <v>39.155540742185416</v>
      </c>
      <c r="AO7" s="94">
        <f>IF($A7="Baseline",'Emissions summary'!AL7,SUMIF('Net zero emission reductions'!$A$4:$A$1448,$A$7,'Net zero emission reductions'!U$4:U$1448))</f>
        <v>39.275180810219751</v>
      </c>
      <c r="AP7" s="94">
        <f>IF($A7="Baseline",'Emissions summary'!AM7,SUMIF('Net zero emission reductions'!$A$4:$A$1448,$A$7,'Net zero emission reductions'!V$4:V$1448))</f>
        <v>39.404401850674681</v>
      </c>
      <c r="AQ7" s="94">
        <f>IF($A7="Baseline",'Emissions summary'!AN7,SUMIF('Net zero emission reductions'!$A$4:$A$1448,$A$7,'Net zero emission reductions'!W$4:W$1448))</f>
        <v>39.54458865060699</v>
      </c>
      <c r="AR7" s="94">
        <f>IF($A7="Baseline",'Emissions summary'!AO7,SUMIF('Net zero emission reductions'!$A$4:$A$1448,$A$7,'Net zero emission reductions'!X$4:X$1448))</f>
        <v>39.695442634355757</v>
      </c>
      <c r="AS7" s="94">
        <f>IF($A7="Baseline",'Emissions summary'!AP7,SUMIF('Net zero emission reductions'!$A$4:$A$1448,$A$7,'Net zero emission reductions'!Y$4:Y$1448))</f>
        <v>39.790883253947527</v>
      </c>
      <c r="AT7" s="94">
        <f>IF($A7="Baseline",'Emissions summary'!AQ7,SUMIF('Net zero emission reductions'!$A$4:$A$1448,$A$7,'Net zero emission reductions'!Z$4:Z$1448))</f>
        <v>39.895297995965706</v>
      </c>
      <c r="AU7" s="94">
        <f>IF($A7="Baseline",'Emissions summary'!AR7,SUMIF('Net zero emission reductions'!$A$4:$A$1448,$A$7,'Net zero emission reductions'!AA$4:AA$1448))</f>
        <v>40.007279703534522</v>
      </c>
      <c r="AV7" s="94">
        <f>IF($A7="Baseline",'Emissions summary'!AS7,SUMIF('Net zero emission reductions'!$A$4:$A$1448,$A$7,'Net zero emission reductions'!AB$4:AB$1448))</f>
        <v>40.127379072778751</v>
      </c>
      <c r="AW7" s="94">
        <f>IF($A7="Baseline",'Emissions summary'!AT7,SUMIF('Net zero emission reductions'!$A$4:$A$1448,$A$7,'Net zero emission reductions'!AC$4:AC$1448))</f>
        <v>40.254411820303552</v>
      </c>
      <c r="AX7" s="94">
        <f>IF($A7="Baseline",'Emissions summary'!AU7,SUMIF('Net zero emission reductions'!$A$4:$A$1448,$A$7,'Net zero emission reductions'!AD$4:AD$1448))</f>
        <v>40.33827771298607</v>
      </c>
      <c r="AY7" s="94">
        <f>IF($A7="Baseline",'Emissions summary'!AV7,SUMIF('Net zero emission reductions'!$A$4:$A$1448,$A$7,'Net zero emission reductions'!AE$4:AE$1448))</f>
        <v>40.428961013342587</v>
      </c>
      <c r="AZ7" s="94">
        <f>IF($A7="Baseline",'Emissions summary'!AW7,SUMIF('Net zero emission reductions'!$A$4:$A$1448,$A$7,'Net zero emission reductions'!AF$4:AF$1448))</f>
        <v>40.526116718997429</v>
      </c>
      <c r="BA7" s="94">
        <f>IF($A7="Baseline",'Emissions summary'!AX7,SUMIF('Net zero emission reductions'!$A$4:$A$1448,$A$7,'Net zero emission reductions'!AG$4:AG$1448))</f>
        <v>40.630733120847786</v>
      </c>
      <c r="BB7" s="94">
        <f>IF($A7="Baseline",'Emissions summary'!AY7,SUMIF('Net zero emission reductions'!$A$4:$A$1448,$A$7,'Net zero emission reductions'!AH$4:AH$1448))</f>
        <v>40.739822447286755</v>
      </c>
      <c r="BC7" s="94">
        <f>IF($A7="Baseline",'Emissions summary'!AZ7,SUMIF('Net zero emission reductions'!$A$4:$A$1448,$A$7,'Net zero emission reductions'!AI$4:AI$1448))</f>
        <v>40.806597276164808</v>
      </c>
      <c r="BD7" s="94">
        <f>IF($A7="Baseline",'Emissions summary'!BA7,SUMIF('Net zero emission reductions'!$A$4:$A$1448,$A$7,'Net zero emission reductions'!AJ$4:AJ$1448))</f>
        <v>40.879514472630753</v>
      </c>
      <c r="BE7" s="94">
        <f>IF($A7="Baseline",'Emissions summary'!BB7,SUMIF('Net zero emission reductions'!$A$4:$A$1448,$A$7,'Net zero emission reductions'!AK$4:AK$1448))</f>
        <v>40.955860587565624</v>
      </c>
      <c r="BF7" s="94">
        <f>IF($A7="Baseline",'Emissions summary'!BC7,SUMIF('Net zero emission reductions'!$A$4:$A$1448,$A$7,'Net zero emission reductions'!AL$4:AL$1448))</f>
        <v>41.036716871510961</v>
      </c>
      <c r="BG7" s="94">
        <f>IF($A7="Baseline",'Emissions summary'!BD7,SUMIF('Net zero emission reductions'!$A$4:$A$1448,$A$7,'Net zero emission reductions'!AM$4:AM$1448))</f>
        <v>41.121963081539363</v>
      </c>
      <c r="BH7" s="94">
        <f>IF($A7="Baseline",'Emissions summary'!BE7,SUMIF('Net zero emission reductions'!$A$4:$A$1448,$A$7,'Net zero emission reductions'!AN$4:AN$1448))</f>
        <v>41.167463068340552</v>
      </c>
      <c r="BI7" s="94">
        <f>IF($A7="Baseline",'Emissions summary'!BF7,SUMIF('Net zero emission reductions'!$A$4:$A$1448,$A$7,'Net zero emission reductions'!AO$4:AO$1448))</f>
        <v>41.215946933921387</v>
      </c>
      <c r="BJ7" s="94">
        <f>IF($A7="Baseline",'Emissions summary'!BG7,SUMIF('Net zero emission reductions'!$A$4:$A$1448,$A$7,'Net zero emission reductions'!AP$4:AP$1448))</f>
        <v>41.26856271005073</v>
      </c>
      <c r="BK7" s="94">
        <f>IF($A7="Baseline",'Emissions summary'!BH7,SUMIF('Net zero emission reductions'!$A$4:$A$1448,$A$7,'Net zero emission reductions'!AQ$4:AQ$1448))</f>
        <v>41.325242939729108</v>
      </c>
      <c r="BL7" s="94">
        <f>IF($A7="Baseline",'Emissions summary'!BI7,SUMIF('Net zero emission reductions'!$A$4:$A$1448,$A$7,'Net zero emission reductions'!AR$4:AR$1448))</f>
        <v>41.385931853430279</v>
      </c>
      <c r="BM7" s="94">
        <f>IF($A7="Baseline",'Emissions summary'!BJ7,SUMIF('Net zero emission reductions'!$A$4:$A$1448,$A$7,'Net zero emission reductions'!AS$4:AS$1448))</f>
        <v>41.405189154445949</v>
      </c>
      <c r="BN7" s="94">
        <f>IF($A7="Baseline",'Emissions summary'!BK7,SUMIF('Net zero emission reductions'!$A$4:$A$1448,$A$7,'Net zero emission reductions'!AT$4:AT$1448))</f>
        <v>41.412515388571521</v>
      </c>
      <c r="BO7" s="94">
        <f>IF($A7="Baseline",'Emissions summary'!BL7,SUMIF('Net zero emission reductions'!$A$4:$A$1448,$A$7,'Net zero emission reductions'!AU$4:AU$1448))</f>
        <v>41.420572604939636</v>
      </c>
      <c r="BP7" s="94">
        <f>IF($A7="Baseline",'Emissions summary'!BM7,SUMIF('Net zero emission reductions'!$A$4:$A$1448,$A$7,'Net zero emission reductions'!AV$4:AV$1448))</f>
        <v>41.432246405560775</v>
      </c>
      <c r="BQ7" s="94">
        <f>IF($A7="Baseline",'Emissions summary'!BN7,SUMIF('Net zero emission reductions'!$A$4:$A$1448,$A$7,'Net zero emission reductions'!AW$4:AW$1448))</f>
        <v>41.446058839117015</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5.2888001747321844</v>
      </c>
      <c r="AN8" s="27">
        <f>'Net zero emission reductions'!T1389</f>
        <v>5.3549104933648488</v>
      </c>
      <c r="AO8" s="27">
        <f>'Net zero emission reductions'!U1389</f>
        <v>5.3864074181281323</v>
      </c>
      <c r="AP8" s="27">
        <f>'Net zero emission reductions'!V1389</f>
        <v>5.4084520023376257</v>
      </c>
      <c r="AQ8" s="27">
        <f>'Net zero emission reductions'!W1389</f>
        <v>5.4367019980088367</v>
      </c>
      <c r="AR8" s="27">
        <f>'Net zero emission reductions'!X1389</f>
        <v>5.4730522028178319</v>
      </c>
      <c r="AS8" s="27">
        <f>'Net zero emission reductions'!Y1389</f>
        <v>5.5183413325460924</v>
      </c>
      <c r="AT8" s="27">
        <f>'Net zero emission reductions'!Z1389</f>
        <v>5.5691056579484624</v>
      </c>
      <c r="AU8" s="27">
        <f>'Net zero emission reductions'!AA1389</f>
        <v>5.6177871904602759</v>
      </c>
      <c r="AV8" s="27">
        <f>'Net zero emission reductions'!AB1389</f>
        <v>5.6715084141713676</v>
      </c>
      <c r="AW8" s="27">
        <f>'Net zero emission reductions'!AC1389</f>
        <v>5.7238215564317478</v>
      </c>
      <c r="AX8" s="27">
        <f>'Net zero emission reductions'!AD1389</f>
        <v>5.7951448499816118</v>
      </c>
      <c r="AY8" s="27">
        <f>'Net zero emission reductions'!AE1389</f>
        <v>5.8708152391256094</v>
      </c>
      <c r="AZ8" s="27">
        <f>'Net zero emission reductions'!AF1389</f>
        <v>5.9502777911979985</v>
      </c>
      <c r="BA8" s="27">
        <f>'Net zero emission reductions'!AG1389</f>
        <v>6.0428511203152757</v>
      </c>
      <c r="BB8" s="27">
        <f>'Net zero emission reductions'!AH1389</f>
        <v>6.1276763008750397</v>
      </c>
      <c r="BC8" s="27">
        <f>'Net zero emission reductions'!AI1389</f>
        <v>6.2240584028338324</v>
      </c>
      <c r="BD8" s="27">
        <f>'Net zero emission reductions'!AJ1389</f>
        <v>6.3299559561580176</v>
      </c>
      <c r="BE8" s="27">
        <f>'Net zero emission reductions'!AK1389</f>
        <v>6.4264327438871129</v>
      </c>
      <c r="BF8" s="27">
        <f>'Net zero emission reductions'!AL1389</f>
        <v>6.5229450618536617</v>
      </c>
      <c r="BG8" s="27">
        <f>'Net zero emission reductions'!AM1389</f>
        <v>6.6198156764753957</v>
      </c>
      <c r="BH8" s="27">
        <f>'Net zero emission reductions'!AN1389</f>
        <v>6.7277615297054645</v>
      </c>
      <c r="BI8" s="27">
        <f>'Net zero emission reductions'!AO1389</f>
        <v>6.82889575833455</v>
      </c>
      <c r="BJ8" s="27">
        <f>'Net zero emission reductions'!AP1389</f>
        <v>6.932846561035845</v>
      </c>
      <c r="BK8" s="27">
        <f>'Net zero emission reductions'!AQ1389</f>
        <v>7.0400892153101466</v>
      </c>
      <c r="BL8" s="27">
        <f>'Net zero emission reductions'!AR1389</f>
        <v>7.1511154926757348</v>
      </c>
      <c r="BM8" s="27">
        <f>'Net zero emission reductions'!AS1389</f>
        <v>7.2676936564330177</v>
      </c>
      <c r="BN8" s="27">
        <f>'Net zero emission reductions'!AT1389</f>
        <v>7.2719835334173766</v>
      </c>
      <c r="BO8" s="27">
        <f>'Net zero emission reductions'!AU1389</f>
        <v>7.2589495808630424</v>
      </c>
      <c r="BP8" s="27">
        <f>'Net zero emission reductions'!AV1389</f>
        <v>7.2508321439605989</v>
      </c>
      <c r="BQ8" s="27">
        <f>'Net zero emission reductions'!AW1389</f>
        <v>7.2374038316981046</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1.7439072742895609</v>
      </c>
      <c r="AN10" s="27">
        <f>SUM('Net zero emission reductions'!T1391:T1392)</f>
        <v>1.7659055574090454</v>
      </c>
      <c r="AO10" s="27">
        <f>SUM('Net zero emission reductions'!U1391:U1392)</f>
        <v>1.7655410582517426</v>
      </c>
      <c r="AP10" s="27">
        <f>SUM('Net zero emission reductions'!V1391:V1392)</f>
        <v>1.7596229788909694</v>
      </c>
      <c r="AQ10" s="27">
        <f>SUM('Net zero emission reductions'!W1391:W1392)</f>
        <v>1.7582097472224958</v>
      </c>
      <c r="AR10" s="27">
        <f>SUM('Net zero emission reductions'!X1391:X1392)</f>
        <v>1.7623168538631162</v>
      </c>
      <c r="AS10" s="27">
        <f>SUM('Net zero emission reductions'!Y1391:Y1392)</f>
        <v>1.7695009219207449</v>
      </c>
      <c r="AT10" s="27">
        <f>SUM('Net zero emission reductions'!Z1391:Z1392)</f>
        <v>1.7801641821313334</v>
      </c>
      <c r="AU10" s="27">
        <f>SUM('Net zero emission reductions'!AA1391:AA1392)</f>
        <v>1.7895859346315279</v>
      </c>
      <c r="AV10" s="27">
        <f>SUM('Net zero emission reductions'!AB1391:AB1392)</f>
        <v>1.8020625140812243</v>
      </c>
      <c r="AW10" s="27">
        <f>SUM('Net zero emission reductions'!AC1391:AC1392)</f>
        <v>1.8136495380622342</v>
      </c>
      <c r="AX10" s="27">
        <f>SUM('Net zero emission reductions'!AD1391:AD1392)</f>
        <v>1.8340862331342795</v>
      </c>
      <c r="AY10" s="27">
        <f>SUM('Net zero emission reductions'!AE1391:AE1392)</f>
        <v>1.8566990918877564</v>
      </c>
      <c r="AZ10" s="27">
        <f>SUM('Net zero emission reductions'!AF1391:AF1392)</f>
        <v>1.8810821139899769</v>
      </c>
      <c r="BA10" s="27">
        <f>SUM('Net zero emission reductions'!AG1391:AG1392)</f>
        <v>1.9124558416815849</v>
      </c>
      <c r="BB10" s="27">
        <f>SUM('Net zero emission reductions'!AH1391:AH1392)</f>
        <v>1.9388590424798791</v>
      </c>
      <c r="BC10" s="27">
        <f>SUM('Net zero emission reductions'!AI1391:AI1392)</f>
        <v>1.9688869616285583</v>
      </c>
      <c r="BD10" s="27">
        <f>SUM('Net zero emission reductions'!AJ1391:AJ1392)</f>
        <v>2.0034072092741013</v>
      </c>
      <c r="BE10" s="27">
        <f>SUM('Net zero emission reductions'!AK1391:AK1392)</f>
        <v>2.0319751306303653</v>
      </c>
      <c r="BF10" s="27">
        <f>SUM('Net zero emission reductions'!AL1391:AL1392)</f>
        <v>2.0598474817489323</v>
      </c>
      <c r="BG10" s="27">
        <f>SUM('Net zero emission reductions'!AM1391:AM1392)</f>
        <v>2.0872006392083193</v>
      </c>
      <c r="BH10" s="27">
        <f>SUM('Net zero emission reductions'!AN1391:AN1392)</f>
        <v>2.1173881109269082</v>
      </c>
      <c r="BI10" s="27">
        <f>SUM('Net zero emission reductions'!AO1391:AO1392)</f>
        <v>2.1431498109755966</v>
      </c>
      <c r="BJ10" s="27">
        <f>SUM('Net zero emission reductions'!AP1391:AP1392)</f>
        <v>2.1695422487049507</v>
      </c>
      <c r="BK10" s="27">
        <f>SUM('Net zero emission reductions'!AQ1391:AQ1392)</f>
        <v>2.1967594628585245</v>
      </c>
      <c r="BL10" s="27">
        <f>SUM('Net zero emission reductions'!AR1391:AR1392)</f>
        <v>2.2249930435637002</v>
      </c>
      <c r="BM10" s="27">
        <f>SUM('Net zero emission reductions'!AS1391:AS1392)</f>
        <v>2.2526414267225094</v>
      </c>
      <c r="BN10" s="27">
        <f>SUM('Net zero emission reductions'!AT1391:AT1392)</f>
        <v>2.224771527018504</v>
      </c>
      <c r="BO10" s="27">
        <f>SUM('Net zero emission reductions'!AU1391:AU1392)</f>
        <v>2.1890180728393362</v>
      </c>
      <c r="BP10" s="27">
        <f>SUM('Net zero emission reductions'!AV1391:AV1392)</f>
        <v>2.1561968749739031</v>
      </c>
      <c r="BQ10" s="27">
        <f>SUM('Net zero emission reductions'!AW1391:AW1392)</f>
        <v>2.1214215408747119</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32.796246699389663</v>
      </c>
      <c r="AN11" s="40">
        <f t="shared" si="8"/>
        <v>33.266177136144599</v>
      </c>
      <c r="AO11" s="40">
        <f t="shared" si="8"/>
        <v>33.396799005593053</v>
      </c>
      <c r="AP11" s="40">
        <f t="shared" si="8"/>
        <v>33.443471970254109</v>
      </c>
      <c r="AQ11" s="40">
        <f t="shared" si="8"/>
        <v>33.561265303662871</v>
      </c>
      <c r="AR11" s="40">
        <f t="shared" si="8"/>
        <v>33.766965842459577</v>
      </c>
      <c r="AS11" s="40">
        <f t="shared" si="8"/>
        <v>34.016421853881468</v>
      </c>
      <c r="AT11" s="40">
        <f t="shared" si="8"/>
        <v>34.323602915927466</v>
      </c>
      <c r="AU11" s="40">
        <f t="shared" si="8"/>
        <v>34.614688349545709</v>
      </c>
      <c r="AV11" s="40">
        <f t="shared" si="8"/>
        <v>34.957677631205918</v>
      </c>
      <c r="AW11" s="40">
        <f t="shared" si="8"/>
        <v>35.290393168133875</v>
      </c>
      <c r="AX11" s="40">
        <f t="shared" si="8"/>
        <v>35.763687310576096</v>
      </c>
      <c r="AY11" s="40">
        <f t="shared" si="8"/>
        <v>36.277224350525508</v>
      </c>
      <c r="AZ11" s="40">
        <f t="shared" si="8"/>
        <v>36.825029066421145</v>
      </c>
      <c r="BA11" s="40">
        <f t="shared" si="8"/>
        <v>37.49240220477656</v>
      </c>
      <c r="BB11" s="40">
        <f t="shared" si="8"/>
        <v>38.085894331732</v>
      </c>
      <c r="BC11" s="40">
        <f t="shared" si="8"/>
        <v>38.73996864881812</v>
      </c>
      <c r="BD11" s="40">
        <f t="shared" si="8"/>
        <v>39.475307730549794</v>
      </c>
      <c r="BE11" s="40">
        <f t="shared" si="8"/>
        <v>40.120271290120101</v>
      </c>
      <c r="BF11" s="40">
        <f t="shared" si="8"/>
        <v>40.761041564554567</v>
      </c>
      <c r="BG11" s="40">
        <f t="shared" si="8"/>
        <v>41.400572762373876</v>
      </c>
      <c r="BH11" s="40">
        <f t="shared" si="8"/>
        <v>42.089563071664784</v>
      </c>
      <c r="BI11" s="40">
        <f t="shared" si="8"/>
        <v>42.711954403225555</v>
      </c>
      <c r="BJ11" s="40">
        <f t="shared" si="8"/>
        <v>43.352601755936476</v>
      </c>
      <c r="BK11" s="40">
        <f t="shared" si="8"/>
        <v>44.015173600509982</v>
      </c>
      <c r="BL11" s="40">
        <f t="shared" si="8"/>
        <v>44.703378702435991</v>
      </c>
      <c r="BM11" s="40">
        <f t="shared" si="8"/>
        <v>45.384929096993787</v>
      </c>
      <c r="BN11" s="40">
        <f t="shared" si="8"/>
        <v>45.11377168123002</v>
      </c>
      <c r="BO11" s="40">
        <f t="shared" si="8"/>
        <v>44.704092086943966</v>
      </c>
      <c r="BP11" s="40">
        <f t="shared" si="8"/>
        <v>44.342968294129719</v>
      </c>
      <c r="BQ11" s="40">
        <f t="shared" si="8"/>
        <v>43.945190764727677</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10.604943772425921</v>
      </c>
      <c r="AN12" s="94">
        <f>IF($A12="Baseline",'Emissions summary'!AK12,SUMIF('Net zero emission reductions'!$A$4:$A$1448,$A$12,'Net zero emission reductions'!T$4:T$1448))</f>
        <v>10.734187986885699</v>
      </c>
      <c r="AO12" s="94">
        <f>IF($A12="Baseline",'Emissions summary'!AL12,SUMIF('Net zero emission reductions'!$A$4:$A$1448,$A$12,'Net zero emission reductions'!U$4:U$1448))</f>
        <v>10.817838309571739</v>
      </c>
      <c r="AP12" s="94">
        <f>IF($A12="Baseline",'Emissions summary'!AM12,SUMIF('Net zero emission reductions'!$A$4:$A$1448,$A$12,'Net zero emission reductions'!V$4:V$1448))</f>
        <v>10.890961144941771</v>
      </c>
      <c r="AQ12" s="94">
        <f>IF($A12="Baseline",'Emissions summary'!AN12,SUMIF('Net zero emission reductions'!$A$4:$A$1448,$A$12,'Net zero emission reductions'!W$4:W$1448))</f>
        <v>10.975817414769899</v>
      </c>
      <c r="AR12" s="94">
        <f>IF($A12="Baseline",'Emissions summary'!AO12,SUMIF('Net zero emission reductions'!$A$4:$A$1448,$A$12,'Net zero emission reductions'!X$4:X$1448))</f>
        <v>11.075264087850503</v>
      </c>
      <c r="AS12" s="94">
        <f>IF($A12="Baseline",'Emissions summary'!AP12,SUMIF('Net zero emission reductions'!$A$4:$A$1448,$A$12,'Net zero emission reductions'!Y$4:Y$1448))</f>
        <v>11.175865145417045</v>
      </c>
      <c r="AT12" s="94">
        <f>IF($A12="Baseline",'Emissions summary'!AQ12,SUMIF('Net zero emission reductions'!$A$4:$A$1448,$A$12,'Net zero emission reductions'!Z$4:Z$1448))</f>
        <v>11.287156006535666</v>
      </c>
      <c r="AU12" s="94">
        <f>IF($A12="Baseline",'Emissions summary'!AR12,SUMIF('Net zero emission reductions'!$A$4:$A$1448,$A$12,'Net zero emission reductions'!AA$4:AA$1448))</f>
        <v>11.398041173596441</v>
      </c>
      <c r="AV12" s="94">
        <f>IF($A12="Baseline",'Emissions summary'!AS12,SUMIF('Net zero emission reductions'!$A$4:$A$1448,$A$12,'Net zero emission reductions'!AB$4:AB$1448))</f>
        <v>11.519028954838159</v>
      </c>
      <c r="AW12" s="94">
        <f>IF($A12="Baseline",'Emissions summary'!AT12,SUMIF('Net zero emission reductions'!$A$4:$A$1448,$A$12,'Net zero emission reductions'!AC$4:AC$1448))</f>
        <v>11.640565723388512</v>
      </c>
      <c r="AX12" s="94">
        <f>IF($A12="Baseline",'Emissions summary'!AU12,SUMIF('Net zero emission reductions'!$A$4:$A$1448,$A$12,'Net zero emission reductions'!AD$4:AD$1448))</f>
        <v>11.781496853302766</v>
      </c>
      <c r="AY12" s="94">
        <f>IF($A12="Baseline",'Emissions summary'!AV12,SUMIF('Net zero emission reductions'!$A$4:$A$1448,$A$12,'Net zero emission reductions'!AE$4:AE$1448))</f>
        <v>11.931597543391192</v>
      </c>
      <c r="AZ12" s="94">
        <f>IF($A12="Baseline",'Emissions summary'!AW12,SUMIF('Net zero emission reductions'!$A$4:$A$1448,$A$12,'Net zero emission reductions'!AF$4:AF$1448))</f>
        <v>12.090113046787243</v>
      </c>
      <c r="BA12" s="94">
        <f>IF($A12="Baseline",'Emissions summary'!AX12,SUMIF('Net zero emission reductions'!$A$4:$A$1448,$A$12,'Net zero emission reductions'!AG$4:AG$1448))</f>
        <v>12.27136390272778</v>
      </c>
      <c r="BB12" s="94">
        <f>IF($A12="Baseline",'Emissions summary'!AY12,SUMIF('Net zero emission reductions'!$A$4:$A$1448,$A$12,'Net zero emission reductions'!AH$4:AH$1448))</f>
        <v>12.443631674880182</v>
      </c>
      <c r="BC12" s="94">
        <f>IF($A12="Baseline",'Emissions summary'!AZ12,SUMIF('Net zero emission reductions'!$A$4:$A$1448,$A$12,'Net zero emission reductions'!AI$4:AI$1448))</f>
        <v>12.623857016234879</v>
      </c>
      <c r="BD12" s="94">
        <f>IF($A12="Baseline",'Emissions summary'!BA12,SUMIF('Net zero emission reductions'!$A$4:$A$1448,$A$12,'Net zero emission reductions'!AJ$4:AJ$1448))</f>
        <v>12.821345605615724</v>
      </c>
      <c r="BE12" s="94">
        <f>IF($A12="Baseline",'Emissions summary'!BB12,SUMIF('Net zero emission reductions'!$A$4:$A$1448,$A$12,'Net zero emission reductions'!AK$4:AK$1448))</f>
        <v>13.006837773417519</v>
      </c>
      <c r="BF12" s="94">
        <f>IF($A12="Baseline",'Emissions summary'!BC12,SUMIF('Net zero emission reductions'!$A$4:$A$1448,$A$12,'Net zero emission reductions'!AL$4:AL$1448))</f>
        <v>13.194926478907503</v>
      </c>
      <c r="BG12" s="94">
        <f>IF($A12="Baseline",'Emissions summary'!BD12,SUMIF('Net zero emission reductions'!$A$4:$A$1448,$A$12,'Net zero emission reductions'!AM$4:AM$1448))</f>
        <v>13.386128376780169</v>
      </c>
      <c r="BH12" s="94">
        <f>IF($A12="Baseline",'Emissions summary'!BE12,SUMIF('Net zero emission reductions'!$A$4:$A$1448,$A$12,'Net zero emission reductions'!AN$4:AN$1448))</f>
        <v>13.584066481718706</v>
      </c>
      <c r="BI12" s="94">
        <f>IF($A12="Baseline",'Emissions summary'!BF12,SUMIF('Net zero emission reductions'!$A$4:$A$1448,$A$12,'Net zero emission reductions'!AO$4:AO$1448))</f>
        <v>13.773456543669994</v>
      </c>
      <c r="BJ12" s="94">
        <f>IF($A12="Baseline",'Emissions summary'!BG12,SUMIF('Net zero emission reductions'!$A$4:$A$1448,$A$12,'Net zero emission reductions'!AP$4:AP$1448))</f>
        <v>13.969463930181789</v>
      </c>
      <c r="BK12" s="94">
        <f>IF($A12="Baseline",'Emissions summary'!BH12,SUMIF('Net zero emission reductions'!$A$4:$A$1448,$A$12,'Net zero emission reductions'!AQ$4:AQ$1448))</f>
        <v>14.172900714478779</v>
      </c>
      <c r="BL12" s="94">
        <f>IF($A12="Baseline",'Emissions summary'!BI12,SUMIF('Net zero emission reductions'!$A$4:$A$1448,$A$12,'Net zero emission reductions'!AR$4:AR$1448))</f>
        <v>14.384619276584957</v>
      </c>
      <c r="BM12" s="94">
        <f>IF($A12="Baseline",'Emissions summary'!BJ12,SUMIF('Net zero emission reductions'!$A$4:$A$1448,$A$12,'Net zero emission reductions'!AS$4:AS$1448))</f>
        <v>14.593691654084569</v>
      </c>
      <c r="BN12" s="94">
        <f>IF($A12="Baseline",'Emissions summary'!BK12,SUMIF('Net zero emission reductions'!$A$4:$A$1448,$A$12,'Net zero emission reductions'!AT$4:AT$1448))</f>
        <v>14.624312529425708</v>
      </c>
      <c r="BO12" s="94">
        <f>IF($A12="Baseline",'Emissions summary'!BL12,SUMIF('Net zero emission reductions'!$A$4:$A$1448,$A$12,'Net zero emission reductions'!AU$4:AU$1448))</f>
        <v>14.627945278053129</v>
      </c>
      <c r="BP12" s="94">
        <f>IF($A12="Baseline",'Emissions summary'!BM12,SUMIF('Net zero emission reductions'!$A$4:$A$1448,$A$12,'Net zero emission reductions'!AV$4:AV$1448))</f>
        <v>14.640249251865892</v>
      </c>
      <c r="BQ12" s="94">
        <f>IF($A12="Baseline",'Emissions summary'!BN12,SUMIF('Net zero emission reductions'!$A$4:$A$1448,$A$12,'Net zero emission reductions'!AW$4:AW$1448))</f>
        <v>14.644704252265697</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4.0985008204439399E-2</v>
      </c>
      <c r="AN13" s="27">
        <f>SUM('Net zero emission reductions'!T1399:T1400)</f>
        <v>4.1046811040661005E-2</v>
      </c>
      <c r="AO13" s="27">
        <f>SUM('Net zero emission reductions'!U1399:U1400)</f>
        <v>4.1115769418240189E-2</v>
      </c>
      <c r="AP13" s="27">
        <f>SUM('Net zero emission reductions'!V1399:V1400)</f>
        <v>4.1193477569674133E-2</v>
      </c>
      <c r="AQ13" s="27">
        <f>SUM('Net zero emission reductions'!W1399:W1400)</f>
        <v>4.1280795151020851E-2</v>
      </c>
      <c r="AR13" s="27">
        <f>SUM('Net zero emission reductions'!X1399:X1400)</f>
        <v>4.1377428825943662E-2</v>
      </c>
      <c r="AS13" s="27">
        <f>SUM('Net zero emission reductions'!Y1399:Y1400)</f>
        <v>4.1436972583153625E-2</v>
      </c>
      <c r="AT13" s="27">
        <f>SUM('Net zero emission reductions'!Z1399:Z1400)</f>
        <v>4.1504299281488327E-2</v>
      </c>
      <c r="AU13" s="27">
        <f>SUM('Net zero emission reductions'!AA1399:AA1400)</f>
        <v>4.1578363459726236E-2</v>
      </c>
      <c r="AV13" s="27">
        <f>SUM('Net zero emission reductions'!AB1399:AB1400)</f>
        <v>4.1659501020443607E-2</v>
      </c>
      <c r="AW13" s="27">
        <f>SUM('Net zero emission reductions'!AC1399:AC1400)</f>
        <v>4.1746831208431374E-2</v>
      </c>
      <c r="AX13" s="27">
        <f>SUM('Net zero emission reductions'!AD1399:AD1400)</f>
        <v>4.1804802450461177E-2</v>
      </c>
      <c r="AY13" s="27">
        <f>SUM('Net zero emission reductions'!AE1399:AE1400)</f>
        <v>4.1868660445123988E-2</v>
      </c>
      <c r="AZ13" s="27">
        <f>SUM('Net zero emission reductions'!AF1399:AF1400)</f>
        <v>4.19381308995831E-2</v>
      </c>
      <c r="BA13" s="27">
        <f>SUM('Net zero emission reductions'!AG1399:AG1400)</f>
        <v>4.2013892387580465E-2</v>
      </c>
      <c r="BB13" s="27">
        <f>SUM('Net zero emission reductions'!AH1399:AH1400)</f>
        <v>4.2093792045972758E-2</v>
      </c>
      <c r="BC13" s="27">
        <f>SUM('Net zero emission reductions'!AI1399:AI1400)</f>
        <v>4.2144313038712432E-2</v>
      </c>
      <c r="BD13" s="27">
        <f>SUM('Net zero emission reductions'!AJ1399:AJ1400)</f>
        <v>4.2199992072646908E-2</v>
      </c>
      <c r="BE13" s="27">
        <f>SUM('Net zero emission reductions'!AK1399:AK1400)</f>
        <v>4.2258867316680715E-2</v>
      </c>
      <c r="BF13" s="27">
        <f>SUM('Net zero emission reductions'!AL1399:AL1400)</f>
        <v>4.2321696176284888E-2</v>
      </c>
      <c r="BG13" s="27">
        <f>SUM('Net zero emission reductions'!AM1399:AM1400)</f>
        <v>4.2388377527982184E-2</v>
      </c>
      <c r="BH13" s="27">
        <f>SUM('Net zero emission reductions'!AN1399:AN1400)</f>
        <v>4.2427018000580269E-2</v>
      </c>
      <c r="BI13" s="27">
        <f>SUM('Net zero emission reductions'!AO1399:AO1400)</f>
        <v>4.2468358083649224E-2</v>
      </c>
      <c r="BJ13" s="27">
        <f>SUM('Net zero emission reductions'!AP1399:AP1400)</f>
        <v>4.251321684810188E-2</v>
      </c>
      <c r="BK13" s="27">
        <f>SUM('Net zero emission reductions'!AQ1399:AQ1400)</f>
        <v>4.2561537928840425E-2</v>
      </c>
      <c r="BL13" s="27">
        <f>SUM('Net zero emission reductions'!AR1399:AR1400)</f>
        <v>4.2613274328987268E-2</v>
      </c>
      <c r="BM13" s="27">
        <f>SUM('Net zero emission reductions'!AS1399:AS1400)</f>
        <v>4.2635318190576671E-2</v>
      </c>
      <c r="BN13" s="27">
        <f>SUM('Net zero emission reductions'!AT1399:AT1400)</f>
        <v>4.2649028116434853E-2</v>
      </c>
      <c r="BO13" s="27">
        <f>SUM('Net zero emission reductions'!AU1399:AU1400)</f>
        <v>4.266359975029059E-2</v>
      </c>
      <c r="BP13" s="27">
        <f>SUM('Net zero emission reductions'!AV1399:AV1400)</f>
        <v>4.2681133232518542E-2</v>
      </c>
      <c r="BQ13" s="27">
        <f>SUM('Net zero emission reductions'!AW1399:AW1400)</f>
        <v>4.2700543680392146E-2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4.412044437087502E-2</v>
      </c>
      <c r="AN14" s="27">
        <f>SUM('Net zero emission reductions'!T1401:T1402)</f>
        <v>4.4247628390097493E-2</v>
      </c>
      <c r="AO14" s="27">
        <f>SUM('Net zero emission reductions'!U1401:U1402)</f>
        <v>4.4382827372683523E-2</v>
      </c>
      <c r="AP14" s="27">
        <f>SUM('Net zero emission reductions'!V1401:V1402)</f>
        <v>4.4528853311027197E-2</v>
      </c>
      <c r="AQ14" s="27">
        <f>SUM('Net zero emission reductions'!W1401:W1402)</f>
        <v>4.4687271080544003E-2</v>
      </c>
      <c r="AR14" s="27">
        <f>SUM('Net zero emission reductions'!X1401:X1402)</f>
        <v>4.4857743276497872E-2</v>
      </c>
      <c r="AS14" s="27">
        <f>SUM('Net zero emission reductions'!Y1401:Y1402)</f>
        <v>4.4965595728257451E-2</v>
      </c>
      <c r="AT14" s="27">
        <f>SUM('Net zero emission reductions'!Z1401:Z1402)</f>
        <v>4.5083589366340229E-2</v>
      </c>
      <c r="AU14" s="27">
        <f>SUM('Net zero emission reductions'!AA1401:AA1402)</f>
        <v>4.5210134036368366E-2</v>
      </c>
      <c r="AV14" s="27">
        <f>SUM('Net zero emission reductions'!AB1401:AB1402)</f>
        <v>4.5345852051225932E-2</v>
      </c>
      <c r="AW14" s="27">
        <f>SUM('Net zero emission reductions'!AC1401:AC1402)</f>
        <v>4.5489405114197551E-2</v>
      </c>
      <c r="AX14" s="27">
        <f>SUM('Net zero emission reductions'!AD1401:AD1402)</f>
        <v>4.5584177572543946E-2</v>
      </c>
      <c r="AY14" s="27">
        <f>SUM('Net zero emission reductions'!AE1401:AE1402)</f>
        <v>4.5686654026688284E-2</v>
      </c>
      <c r="AZ14" s="27">
        <f>SUM('Net zero emission reductions'!AF1401:AF1402)</f>
        <v>4.5796444607492631E-2</v>
      </c>
      <c r="BA14" s="27">
        <f>SUM('Net zero emission reductions'!AG1401:AG1402)</f>
        <v>4.5914666130803035E-2</v>
      </c>
      <c r="BB14" s="27">
        <f>SUM('Net zero emission reductions'!AH1401:AH1402)</f>
        <v>4.6037942272215047E-2</v>
      </c>
      <c r="BC14" s="27">
        <f>SUM('Net zero emission reductions'!AI1401:AI1402)</f>
        <v>4.6113401013379234E-2</v>
      </c>
      <c r="BD14" s="27">
        <f>SUM('Net zero emission reductions'!AJ1401:AJ1402)</f>
        <v>4.6195800922850971E-2</v>
      </c>
      <c r="BE14" s="27">
        <f>SUM('Net zero emission reductions'!AK1401:AK1402)</f>
        <v>4.6282075673719794E-2</v>
      </c>
      <c r="BF14" s="27">
        <f>SUM('Net zero emission reductions'!AL1401:AL1402)</f>
        <v>4.6373447130663124E-2</v>
      </c>
      <c r="BG14" s="27">
        <f>SUM('Net zero emission reductions'!AM1401:AM1402)</f>
        <v>4.646977941343855E-2</v>
      </c>
      <c r="BH14" s="27">
        <f>SUM('Net zero emission reductions'!AN1401:AN1402)</f>
        <v>4.6521196568445784E-2</v>
      </c>
      <c r="BI14" s="27">
        <f>SUM('Net zero emission reductions'!AO1401:AO1402)</f>
        <v>4.6575985648777019E-2</v>
      </c>
      <c r="BJ14" s="27">
        <f>SUM('Net zero emission reductions'!AP1401:AP1402)</f>
        <v>4.6635443985081376E-2</v>
      </c>
      <c r="BK14" s="27">
        <f>SUM('Net zero emission reductions'!AQ1401:AQ1402)</f>
        <v>4.6699495347732378E-2</v>
      </c>
      <c r="BL14" s="27">
        <f>SUM('Net zero emission reductions'!AR1401:AR1402)</f>
        <v>4.6768076714505717E-2</v>
      </c>
      <c r="BM14" s="27">
        <f>SUM('Net zero emission reductions'!AS1401:AS1402)</f>
        <v>4.6789838383045762E-2</v>
      </c>
      <c r="BN14" s="27">
        <f>SUM('Net zero emission reductions'!AT1401:AT1402)</f>
        <v>4.6798117377000202E-2</v>
      </c>
      <c r="BO14" s="27">
        <f>SUM('Net zero emission reductions'!AU1401:AU1402)</f>
        <v>4.6807222415749694E-2</v>
      </c>
      <c r="BP14" s="27">
        <f>SUM('Net zero emission reductions'!AV1401:AV1402)</f>
        <v>4.6820414367182192E-2</v>
      </c>
      <c r="BQ14" s="27">
        <f>SUM('Net zero emission reductions'!AW1401:AW1402)</f>
        <v>4.683602307582406E-2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3.9372179078561824E-3</v>
      </c>
      <c r="AN15" s="27">
        <f>'Net zero emission reductions'!T1403</f>
        <v>3.9864333672827218E-3</v>
      </c>
      <c r="AO15" s="27">
        <f>'Net zero emission reductions'!U1403</f>
        <v>4.0098810779398324E-3</v>
      </c>
      <c r="AP15" s="27">
        <f>'Net zero emission reductions'!V1403</f>
        <v>4.0262920461846766E-3</v>
      </c>
      <c r="AQ15" s="27">
        <f>'Net zero emission reductions'!W1403</f>
        <v>4.0473225985176902E-3</v>
      </c>
      <c r="AR15" s="27">
        <f>'Net zero emission reductions'!X1403</f>
        <v>4.074383306542164E-3</v>
      </c>
      <c r="AS15" s="27">
        <f>'Net zero emission reductions'!Y1403</f>
        <v>4.1080985475620913E-3</v>
      </c>
      <c r="AT15" s="27">
        <f>'Net zero emission reductions'!Z1403</f>
        <v>4.1458897675838548E-3</v>
      </c>
      <c r="AU15" s="27">
        <f>'Net zero emission reductions'!AA1403</f>
        <v>4.1821304640093163E-3</v>
      </c>
      <c r="AV15" s="27">
        <f>'Net zero emission reductions'!AB1403</f>
        <v>4.2221229305497961E-3</v>
      </c>
      <c r="AW15" s="27">
        <f>'Net zero emission reductions'!AC1403</f>
        <v>4.2610671586769686E-3</v>
      </c>
      <c r="AX15" s="27">
        <f>'Net zero emission reductions'!AD1403</f>
        <v>4.3141633883196449E-3</v>
      </c>
      <c r="AY15" s="27">
        <f>'Net zero emission reductions'!AE1403</f>
        <v>4.3704957891268431E-3</v>
      </c>
      <c r="AZ15" s="27">
        <f>'Net zero emission reductions'!AF1403</f>
        <v>4.4296512445585103E-3</v>
      </c>
      <c r="BA15" s="27">
        <f>'Net zero emission reductions'!AG1403</f>
        <v>4.4985669451235956E-3</v>
      </c>
      <c r="BB15" s="27">
        <f>'Net zero emission reductions'!AH1403</f>
        <v>4.5617145795403069E-3</v>
      </c>
      <c r="BC15" s="27">
        <f>'Net zero emission reductions'!AI1403</f>
        <v>4.6334656998874083E-3</v>
      </c>
      <c r="BD15" s="27">
        <f>'Net zero emission reductions'!AJ1403</f>
        <v>4.7123005451398577E-3</v>
      </c>
      <c r="BE15" s="27">
        <f>'Net zero emission reductions'!AK1403</f>
        <v>4.7841221537826282E-3</v>
      </c>
      <c r="BF15" s="27">
        <f>'Net zero emission reductions'!AL1403</f>
        <v>4.8559702127132821E-3</v>
      </c>
      <c r="BG15" s="27">
        <f>'Net zero emission reductions'!AM1403</f>
        <v>4.9280850035983512E-3</v>
      </c>
      <c r="BH15" s="27">
        <f>'Net zero emission reductions'!AN1403</f>
        <v>5.0084446943362898E-3</v>
      </c>
      <c r="BI15" s="27">
        <f>'Net zero emission reductions'!AO1403</f>
        <v>5.0837335089823875E-3</v>
      </c>
      <c r="BJ15" s="27">
        <f>'Net zero emission reductions'!AP1403</f>
        <v>5.1611191065489073E-3</v>
      </c>
      <c r="BK15" s="27">
        <f>'Net zero emission reductions'!AQ1403</f>
        <v>5.2409553047308866E-3</v>
      </c>
      <c r="BL15" s="27">
        <f>'Net zero emission reductions'!AR1403</f>
        <v>5.3236082001030466E-3</v>
      </c>
      <c r="BM15" s="27">
        <f>'Net zero emission reductions'!AS1403</f>
        <v>5.410394166455691E-3</v>
      </c>
      <c r="BN15" s="27">
        <f>'Net zero emission reductions'!AT1403</f>
        <v>5.4135877415440467E-3</v>
      </c>
      <c r="BO15" s="27">
        <f>'Net zero emission reductions'!AU1403</f>
        <v>5.4038846879758207E-3</v>
      </c>
      <c r="BP15" s="27">
        <f>'Net zero emission reductions'!AV1403</f>
        <v>5.3978417071706688E-3</v>
      </c>
      <c r="BQ15" s="27">
        <f>'Net zero emission reductions'!AW1403</f>
        <v>5.3878450747085888E-3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19.442069538222988</v>
      </c>
      <c r="AN17" s="94">
        <f>IF($A17="Baseline",'Emissions summary'!AK17,SUMIF('Net zero emission reductions'!$A$4:$A$1448,$A$17,'Net zero emission reductions'!T$4:T$1448))</f>
        <v>19.687318902358342</v>
      </c>
      <c r="AO17" s="94">
        <f>IF($A17="Baseline",'Emissions summary'!AL17,SUMIF('Net zero emission reductions'!$A$4:$A$1448,$A$17,'Net zero emission reductions'!U$4:U$1448))</f>
        <v>19.683255258569837</v>
      </c>
      <c r="AP17" s="94">
        <f>IF($A17="Baseline",'Emissions summary'!AM17,SUMIF('Net zero emission reductions'!$A$4:$A$1448,$A$17,'Net zero emission reductions'!V$4:V$1448))</f>
        <v>19.617277145994009</v>
      </c>
      <c r="AQ17" s="94">
        <f>IF($A17="Baseline",'Emissions summary'!AN17,SUMIF('Net zero emission reductions'!$A$4:$A$1448,$A$17,'Net zero emission reductions'!W$4:W$1448))</f>
        <v>19.601521636066867</v>
      </c>
      <c r="AR17" s="94">
        <f>IF($A17="Baseline",'Emissions summary'!AO17,SUMIF('Net zero emission reductions'!$A$4:$A$1448,$A$17,'Net zero emission reductions'!X$4:X$1448))</f>
        <v>19.647309995393698</v>
      </c>
      <c r="AS17" s="94">
        <f>IF($A17="Baseline",'Emissions summary'!AP17,SUMIF('Net zero emission reductions'!$A$4:$A$1448,$A$17,'Net zero emission reductions'!Y$4:Y$1448))</f>
        <v>19.72740206955552</v>
      </c>
      <c r="AT17" s="94">
        <f>IF($A17="Baseline",'Emissions summary'!AQ17,SUMIF('Net zero emission reductions'!$A$4:$A$1448,$A$17,'Net zero emission reductions'!Z$4:Z$1448))</f>
        <v>19.846282155426422</v>
      </c>
      <c r="AU17" s="94">
        <f>IF($A17="Baseline",'Emissions summary'!AR17,SUMIF('Net zero emission reductions'!$A$4:$A$1448,$A$17,'Net zero emission reductions'!AA$4:AA$1448))</f>
        <v>19.951321207663486</v>
      </c>
      <c r="AV17" s="94">
        <f>IF($A17="Baseline",'Emissions summary'!AS17,SUMIF('Net zero emission reductions'!$A$4:$A$1448,$A$17,'Net zero emission reductions'!AB$4:AB$1448))</f>
        <v>20.090417207110466</v>
      </c>
      <c r="AW17" s="94">
        <f>IF($A17="Baseline",'Emissions summary'!AT17,SUMIF('Net zero emission reductions'!$A$4:$A$1448,$A$17,'Net zero emission reductions'!AC$4:AC$1448))</f>
        <v>20.219595936565351</v>
      </c>
      <c r="AX17" s="94">
        <f>IF($A17="Baseline",'Emissions summary'!AU17,SUMIF('Net zero emission reductions'!$A$4:$A$1448,$A$17,'Net zero emission reductions'!AD$4:AD$1448))</f>
        <v>20.447435829534445</v>
      </c>
      <c r="AY17" s="94">
        <f>IF($A17="Baseline",'Emissions summary'!AV17,SUMIF('Net zero emission reductions'!$A$4:$A$1448,$A$17,'Net zero emission reductions'!AE$4:AE$1448))</f>
        <v>20.699536832164995</v>
      </c>
      <c r="AZ17" s="94">
        <f>IF($A17="Baseline",'Emissions summary'!AW17,SUMIF('Net zero emission reductions'!$A$4:$A$1448,$A$17,'Net zero emission reductions'!AF$4:AF$1448))</f>
        <v>20.971372621975856</v>
      </c>
      <c r="BA17" s="94">
        <f>IF($A17="Baseline",'Emissions summary'!AX17,SUMIF('Net zero emission reductions'!$A$4:$A$1448,$A$17,'Net zero emission reductions'!AG$4:AG$1448))</f>
        <v>21.321144771244516</v>
      </c>
      <c r="BB17" s="94">
        <f>IF($A17="Baseline",'Emissions summary'!AY17,SUMIF('Net zero emission reductions'!$A$4:$A$1448,$A$17,'Net zero emission reductions'!AH$4:AH$1448))</f>
        <v>21.615502661437517</v>
      </c>
      <c r="BC17" s="94">
        <f>IF($A17="Baseline",'Emissions summary'!AZ17,SUMIF('Net zero emission reductions'!$A$4:$A$1448,$A$17,'Net zero emission reductions'!AI$4:AI$1448))</f>
        <v>21.950270972106207</v>
      </c>
      <c r="BD17" s="94">
        <f>IF($A17="Baseline",'Emissions summary'!BA17,SUMIF('Net zero emission reductions'!$A$4:$A$1448,$A$17,'Net zero emission reductions'!AJ$4:AJ$1448))</f>
        <v>22.335122314316902</v>
      </c>
      <c r="BE17" s="94">
        <f>IF($A17="Baseline",'Emissions summary'!BB17,SUMIF('Net zero emission reductions'!$A$4:$A$1448,$A$17,'Net zero emission reductions'!AK$4:AK$1448))</f>
        <v>22.653613739726683</v>
      </c>
      <c r="BF17" s="94">
        <f>IF($A17="Baseline",'Emissions summary'!BC17,SUMIF('Net zero emission reductions'!$A$4:$A$1448,$A$17,'Net zero emission reductions'!AL$4:AL$1448))</f>
        <v>22.964350552761484</v>
      </c>
      <c r="BG17" s="94">
        <f>IF($A17="Baseline",'Emissions summary'!BD17,SUMIF('Net zero emission reductions'!$A$4:$A$1448,$A$17,'Net zero emission reductions'!AM$4:AM$1448))</f>
        <v>23.269299099771825</v>
      </c>
      <c r="BH17" s="94">
        <f>IF($A17="Baseline",'Emissions summary'!BE17,SUMIF('Net zero emission reductions'!$A$4:$A$1448,$A$17,'Net zero emission reductions'!AN$4:AN$1448))</f>
        <v>23.605846193180241</v>
      </c>
      <c r="BI17" s="94">
        <f>IF($A17="Baseline",'Emissions summary'!BF17,SUMIF('Net zero emission reductions'!$A$4:$A$1448,$A$17,'Net zero emission reductions'!AO$4:AO$1448))</f>
        <v>23.893052268384832</v>
      </c>
      <c r="BJ17" s="94">
        <f>IF($A17="Baseline",'Emissions summary'!BG17,SUMIF('Net zero emission reductions'!$A$4:$A$1448,$A$17,'Net zero emission reductions'!AP$4:AP$1448))</f>
        <v>24.187290165767511</v>
      </c>
      <c r="BK17" s="94">
        <f>IF($A17="Baseline",'Emissions summary'!BH17,SUMIF('Net zero emission reductions'!$A$4:$A$1448,$A$17,'Net zero emission reductions'!AQ$4:AQ$1448))</f>
        <v>24.490723139533884</v>
      </c>
      <c r="BL17" s="94">
        <f>IF($A17="Baseline",'Emissions summary'!BI17,SUMIF('Net zero emission reductions'!$A$4:$A$1448,$A$17,'Net zero emission reductions'!AR$4:AR$1448))</f>
        <v>24.805487145324662</v>
      </c>
      <c r="BM17" s="94">
        <f>IF($A17="Baseline",'Emissions summary'!BJ17,SUMIF('Net zero emission reductions'!$A$4:$A$1448,$A$17,'Net zero emission reductions'!AS$4:AS$1448))</f>
        <v>25.113727036239723</v>
      </c>
      <c r="BN17" s="94">
        <f>IF($A17="Baseline",'Emissions summary'!BK17,SUMIF('Net zero emission reductions'!$A$4:$A$1448,$A$17,'Net zero emission reductions'!AT$4:AT$1448))</f>
        <v>24.803017552967852</v>
      </c>
      <c r="BO17" s="94">
        <f>IF($A17="Baseline",'Emissions summary'!BL17,SUMIF('Net zero emission reductions'!$A$4:$A$1448,$A$17,'Net zero emission reductions'!AU$4:AU$1448))</f>
        <v>24.404417723360378</v>
      </c>
      <c r="BP17" s="94">
        <f>IF($A17="Baseline",'Emissions summary'!BM17,SUMIF('Net zero emission reductions'!$A$4:$A$1448,$A$17,'Net zero emission reductions'!AV$4:AV$1448))</f>
        <v>24.038508353845604</v>
      </c>
      <c r="BQ17" s="94">
        <f>IF($A17="Baseline",'Emissions summary'!BN17,SUMIF('Net zero emission reductions'!$A$4:$A$1448,$A$17,'Net zero emission reductions'!AW$4:AW$1448))</f>
        <v>23.6508131628574</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2.6594392182575848</v>
      </c>
      <c r="AN18" s="94">
        <f>IF($A18="Baseline",'Emissions summary'!AK18,SUMIF('Net zero emission reductions'!$A$4:$A$1448,$A$18,'Net zero emission reductions'!T$4:T$1448))</f>
        <v>2.7546378741025119</v>
      </c>
      <c r="AO18" s="94">
        <f>IF($A18="Baseline",'Emissions summary'!AL18,SUMIF('Net zero emission reductions'!$A$4:$A$1448,$A$18,'Net zero emission reductions'!U$4:U$1448))</f>
        <v>2.805445459582617</v>
      </c>
      <c r="AP18" s="94">
        <f>IF($A18="Baseline",'Emissions summary'!AM18,SUMIF('Net zero emission reductions'!$A$4:$A$1448,$A$18,'Net zero emission reductions'!V$4:V$1448))</f>
        <v>2.8447335563914393</v>
      </c>
      <c r="AQ18" s="94">
        <f>IF($A18="Baseline",'Emissions summary'!AN18,SUMIF('Net zero emission reductions'!$A$4:$A$1448,$A$18,'Net zero emission reductions'!W$4:W$1448))</f>
        <v>2.8931593639960203</v>
      </c>
      <c r="AR18" s="94">
        <f>IF($A18="Baseline",'Emissions summary'!AO18,SUMIF('Net zero emission reductions'!$A$4:$A$1448,$A$18,'Net zero emission reductions'!X$4:X$1448))</f>
        <v>2.9533307038063938</v>
      </c>
      <c r="AS18" s="94">
        <f>IF($A18="Baseline",'Emissions summary'!AP18,SUMIF('Net zero emission reductions'!$A$4:$A$1448,$A$18,'Net zero emission reductions'!Y$4:Y$1448))</f>
        <v>3.0218924720499252</v>
      </c>
      <c r="AT18" s="94">
        <f>IF($A18="Baseline",'Emissions summary'!AQ18,SUMIF('Net zero emission reductions'!$A$4:$A$1448,$A$18,'Net zero emission reductions'!Z$4:Z$1448))</f>
        <v>3.0986794755499667</v>
      </c>
      <c r="AU18" s="94">
        <f>IF($A18="Baseline",'Emissions summary'!AR18,SUMIF('Net zero emission reductions'!$A$4:$A$1448,$A$18,'Net zero emission reductions'!AA$4:AA$1448))</f>
        <v>3.1736038403256734</v>
      </c>
      <c r="AV18" s="94">
        <f>IF($A18="Baseline",'Emissions summary'!AS18,SUMIF('Net zero emission reductions'!$A$4:$A$1448,$A$18,'Net zero emission reductions'!AB$4:AB$1448))</f>
        <v>3.2562524932550785</v>
      </c>
      <c r="AW18" s="94">
        <f>IF($A18="Baseline",'Emissions summary'!AT18,SUMIF('Net zero emission reductions'!$A$4:$A$1448,$A$18,'Net zero emission reductions'!AC$4:AC$1448))</f>
        <v>3.3379827046987005</v>
      </c>
      <c r="AX18" s="94">
        <f>IF($A18="Baseline",'Emissions summary'!AU18,SUMIF('Net zero emission reductions'!$A$4:$A$1448,$A$18,'Net zero emission reductions'!AD$4:AD$1448))</f>
        <v>3.442299984327561</v>
      </c>
      <c r="AY18" s="94">
        <f>IF($A18="Baseline",'Emissions summary'!AV18,SUMIF('Net zero emission reductions'!$A$4:$A$1448,$A$18,'Net zero emission reductions'!AE$4:AE$1448))</f>
        <v>3.5534126647083824</v>
      </c>
      <c r="AZ18" s="94">
        <f>IF($A18="Baseline",'Emissions summary'!AW18,SUMIF('Net zero emission reductions'!$A$4:$A$1448,$A$18,'Net zero emission reductions'!AF$4:AF$1448))</f>
        <v>3.670627670906415</v>
      </c>
      <c r="BA18" s="94">
        <f>IF($A18="Baseline",'Emissions summary'!AX18,SUMIF('Net zero emission reductions'!$A$4:$A$1448,$A$18,'Net zero emission reductions'!AG$4:AG$1448))</f>
        <v>3.8067149053407618</v>
      </c>
      <c r="BB18" s="94">
        <f>IF($A18="Baseline",'Emissions summary'!AY18,SUMIF('Net zero emission reductions'!$A$4:$A$1448,$A$18,'Net zero emission reductions'!AH$4:AH$1448))</f>
        <v>3.9333150465165687</v>
      </c>
      <c r="BC18" s="94">
        <f>IF($A18="Baseline",'Emissions summary'!AZ18,SUMIF('Net zero emission reductions'!$A$4:$A$1448,$A$18,'Net zero emission reductions'!AI$4:AI$1448))</f>
        <v>4.0721979807250568</v>
      </c>
      <c r="BD18" s="94">
        <f>IF($A18="Baseline",'Emissions summary'!BA18,SUMIF('Net zero emission reductions'!$A$4:$A$1448,$A$18,'Net zero emission reductions'!AJ$4:AJ$1448))</f>
        <v>4.224980217076526</v>
      </c>
      <c r="BE18" s="94">
        <f>IF($A18="Baseline",'Emissions summary'!BB18,SUMIF('Net zero emission reductions'!$A$4:$A$1448,$A$18,'Net zero emission reductions'!AK$4:AK$1448))</f>
        <v>4.3657432118317132</v>
      </c>
      <c r="BF18" s="94">
        <f>IF($A18="Baseline",'Emissions summary'!BC18,SUMIF('Net zero emission reductions'!$A$4:$A$1448,$A$18,'Net zero emission reductions'!AL$4:AL$1448))</f>
        <v>4.507461919365924</v>
      </c>
      <c r="BG18" s="94">
        <f>IF($A18="Baseline",'Emissions summary'!BD18,SUMIF('Net zero emission reductions'!$A$4:$A$1448,$A$18,'Net zero emission reductions'!AM$4:AM$1448))</f>
        <v>4.6506075438768644</v>
      </c>
      <c r="BH18" s="94">
        <f>IF($A18="Baseline",'Emissions summary'!BE18,SUMIF('Net zero emission reductions'!$A$4:$A$1448,$A$18,'Net zero emission reductions'!AN$4:AN$1448))</f>
        <v>4.8049422375024751</v>
      </c>
      <c r="BI18" s="94">
        <f>IF($A18="Baseline",'Emissions summary'!BF18,SUMIF('Net zero emission reductions'!$A$4:$A$1448,$A$18,'Net zero emission reductions'!AO$4:AO$1448))</f>
        <v>4.9505660139293193</v>
      </c>
      <c r="BJ18" s="94">
        <f>IF($A18="Baseline",'Emissions summary'!BG18,SUMIF('Net zero emission reductions'!$A$4:$A$1448,$A$18,'Net zero emission reductions'!AP$4:AP$1448))</f>
        <v>5.1007863800474418</v>
      </c>
      <c r="BK18" s="94">
        <f>IF($A18="Baseline",'Emissions summary'!BH18,SUMIF('Net zero emission reductions'!$A$4:$A$1448,$A$18,'Net zero emission reductions'!AQ$4:AQ$1448))</f>
        <v>5.2562962579160191</v>
      </c>
      <c r="BL18" s="94">
        <f>IF($A18="Baseline",'Emissions summary'!BI18,SUMIF('Net zero emission reductions'!$A$4:$A$1448,$A$18,'Net zero emission reductions'!AR$4:AR$1448))</f>
        <v>5.4178158212827769</v>
      </c>
      <c r="BM18" s="94">
        <f>IF($A18="Baseline",'Emissions summary'!BJ18,SUMIF('Net zero emission reductions'!$A$4:$A$1448,$A$18,'Net zero emission reductions'!AS$4:AS$1448))</f>
        <v>5.5819233559294155</v>
      </c>
      <c r="BN18" s="94">
        <f>IF($A18="Baseline",'Emissions summary'!BK18,SUMIF('Net zero emission reductions'!$A$4:$A$1448,$A$18,'Net zero emission reductions'!AT$4:AT$1448))</f>
        <v>5.5908293656014756</v>
      </c>
      <c r="BO18" s="94">
        <f>IF($A18="Baseline",'Emissions summary'!BL18,SUMIF('Net zero emission reductions'!$A$4:$A$1448,$A$18,'Net zero emission reductions'!AU$4:AU$1448))</f>
        <v>5.5761028786764451</v>
      </c>
      <c r="BP18" s="94">
        <f>IF($A18="Baseline",'Emissions summary'!BM18,SUMIF('Net zero emission reductions'!$A$4:$A$1448,$A$18,'Net zero emission reductions'!AV$4:AV$1448))</f>
        <v>5.5685597991113527</v>
      </c>
      <c r="BQ18" s="94">
        <f>IF($A18="Baseline",'Emissions summary'!BN18,SUMIF('Net zero emission reductions'!$A$4:$A$1448,$A$18,'Net zero emission reductions'!AW$4:AW$1448))</f>
        <v>5.5539974377736518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4.8544621044382188</v>
      </c>
      <c r="AN19" s="40">
        <f t="shared" si="13"/>
        <v>4.9920539125303236</v>
      </c>
      <c r="AO19" s="40">
        <f t="shared" si="13"/>
        <v>5.0667023323485552</v>
      </c>
      <c r="AP19" s="40">
        <f t="shared" si="13"/>
        <v>5.1252451150914924</v>
      </c>
      <c r="AQ19" s="40">
        <f t="shared" si="13"/>
        <v>5.1970591217967854</v>
      </c>
      <c r="AR19" s="40">
        <f t="shared" si="13"/>
        <v>5.2858172319388919</v>
      </c>
      <c r="AS19" s="40">
        <f t="shared" si="13"/>
        <v>5.384440349426618</v>
      </c>
      <c r="AT19" s="40">
        <f t="shared" si="13"/>
        <v>5.4949406024670191</v>
      </c>
      <c r="AU19" s="40">
        <f t="shared" si="13"/>
        <v>5.602978808837717</v>
      </c>
      <c r="AV19" s="40">
        <f t="shared" si="13"/>
        <v>5.722148800291647</v>
      </c>
      <c r="AW19" s="40">
        <f t="shared" si="13"/>
        <v>5.8401771479502749</v>
      </c>
      <c r="AX19" s="40">
        <f t="shared" si="13"/>
        <v>5.9828099156507522</v>
      </c>
      <c r="AY19" s="40">
        <f t="shared" si="13"/>
        <v>6.1350202934821727</v>
      </c>
      <c r="AZ19" s="40">
        <f t="shared" si="13"/>
        <v>6.2957953326928973</v>
      </c>
      <c r="BA19" s="40">
        <f t="shared" si="13"/>
        <v>6.4831178405110936</v>
      </c>
      <c r="BB19" s="40">
        <f t="shared" si="13"/>
        <v>6.6569464767322835</v>
      </c>
      <c r="BC19" s="40">
        <f t="shared" si="13"/>
        <v>6.8463115018467171</v>
      </c>
      <c r="BD19" s="40">
        <f t="shared" si="13"/>
        <v>7.0550917025421036</v>
      </c>
      <c r="BE19" s="40">
        <f t="shared" si="13"/>
        <v>7.2468451222144719</v>
      </c>
      <c r="BF19" s="40">
        <f t="shared" si="13"/>
        <v>7.439832517483322</v>
      </c>
      <c r="BG19" s="40">
        <f t="shared" si="13"/>
        <v>7.6347191693118663</v>
      </c>
      <c r="BH19" s="40">
        <f t="shared" si="13"/>
        <v>7.8470632141971217</v>
      </c>
      <c r="BI19" s="40">
        <f t="shared" si="13"/>
        <v>8.0472169488210969</v>
      </c>
      <c r="BJ19" s="40">
        <f t="shared" si="13"/>
        <v>8.2538150269064303</v>
      </c>
      <c r="BK19" s="40">
        <f t="shared" si="13"/>
        <v>8.4678209622263587</v>
      </c>
      <c r="BL19" s="40">
        <f t="shared" si="13"/>
        <v>8.6902351273936933</v>
      </c>
      <c r="BM19" s="40">
        <f t="shared" si="13"/>
        <v>8.9147780137415253</v>
      </c>
      <c r="BN19" s="40">
        <f t="shared" si="13"/>
        <v>8.9228122595229493</v>
      </c>
      <c r="BO19" s="40">
        <f t="shared" si="13"/>
        <v>8.8981358375412292</v>
      </c>
      <c r="BP19" s="40">
        <f t="shared" si="13"/>
        <v>8.8837429598091262</v>
      </c>
      <c r="BQ19" s="40">
        <f t="shared" si="13"/>
        <v>8.8598278194494462</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2.4883177866160517</v>
      </c>
      <c r="AN20" s="27">
        <f>SUM('Net zero emission reductions'!T1411:T1416)</f>
        <v>2.5533340104891544</v>
      </c>
      <c r="AO20" s="27">
        <f>SUM('Net zero emission reductions'!U1411:U1416)</f>
        <v>2.5902356740993611</v>
      </c>
      <c r="AP20" s="27">
        <f>SUM('Net zero emission reductions'!V1411:V1416)</f>
        <v>2.6200020524092649</v>
      </c>
      <c r="AQ20" s="27">
        <f>SUM('Net zero emission reductions'!W1411:W1416)</f>
        <v>2.6558041902392384</v>
      </c>
      <c r="AR20" s="27">
        <f>SUM('Net zero emission reductions'!X1411:X1416)</f>
        <v>2.6992939079417955</v>
      </c>
      <c r="AS20" s="27">
        <f>SUM('Net zero emission reductions'!Y1411:Y1416)</f>
        <v>2.7463856283382198</v>
      </c>
      <c r="AT20" s="27">
        <f>SUM('Net zero emission reductions'!Z1411:Z1416)</f>
        <v>2.7988959738860331</v>
      </c>
      <c r="AU20" s="27">
        <f>SUM('Net zero emission reductions'!AA1411:AA1416)</f>
        <v>2.8503883143111031</v>
      </c>
      <c r="AV20" s="27">
        <f>SUM('Net zero emission reductions'!AB1411:AB1416)</f>
        <v>2.9069676719947135</v>
      </c>
      <c r="AW20" s="27">
        <f>SUM('Net zero emission reductions'!AC1411:AC1416)</f>
        <v>2.963122436266151</v>
      </c>
      <c r="AX20" s="27">
        <f>SUM('Net zero emission reductions'!AD1411:AD1416)</f>
        <v>3.0265305973066603</v>
      </c>
      <c r="AY20" s="27">
        <f>SUM('Net zero emission reductions'!AE1411:AE1416)</f>
        <v>3.0942439601924203</v>
      </c>
      <c r="AZ20" s="27">
        <f>SUM('Net zero emission reductions'!AF1411:AF1416)</f>
        <v>3.1658010676226587</v>
      </c>
      <c r="BA20" s="27">
        <f>SUM('Net zero emission reductions'!AG1411:AG1416)</f>
        <v>3.2492506425421803</v>
      </c>
      <c r="BB20" s="27">
        <f>SUM('Net zero emission reductions'!AH1411:AH1416)</f>
        <v>3.326649332382964</v>
      </c>
      <c r="BC20" s="27">
        <f>SUM('Net zero emission reductions'!AI1411:AI1416)</f>
        <v>3.4103306492306737</v>
      </c>
      <c r="BD20" s="27">
        <f>SUM('Net zero emission reductions'!AJ1411:AJ1416)</f>
        <v>3.5026858142304298</v>
      </c>
      <c r="BE20" s="27">
        <f>SUM('Net zero emission reductions'!AK1411:AK1416)</f>
        <v>3.5874273379655945</v>
      </c>
      <c r="BF20" s="27">
        <f>SUM('Net zero emission reductions'!AL1411:AL1416)</f>
        <v>3.6727259184833754</v>
      </c>
      <c r="BG20" s="27">
        <f>SUM('Net zero emission reductions'!AM1411:AM1416)</f>
        <v>3.7588826578031131</v>
      </c>
      <c r="BH20" s="27">
        <f>SUM('Net zero emission reductions'!AN1411:AN1416)</f>
        <v>3.8541126252278826</v>
      </c>
      <c r="BI20" s="27">
        <f>SUM('Net zero emission reductions'!AO1411:AO1416)</f>
        <v>3.9439810019288499</v>
      </c>
      <c r="BJ20" s="27">
        <f>SUM('Net zero emission reductions'!AP1411:AP1416)</f>
        <v>4.0368020435417105</v>
      </c>
      <c r="BK20" s="27">
        <f>SUM('Net zero emission reductions'!AQ1411:AQ1416)</f>
        <v>4.1330085783822783</v>
      </c>
      <c r="BL20" s="27">
        <f>SUM('Net zero emission reductions'!AR1411:AR1416)</f>
        <v>4.2330501923140442</v>
      </c>
      <c r="BM20" s="27">
        <f>SUM('Net zero emission reductions'!AS1411:AS1416)</f>
        <v>4.3335246738069131</v>
      </c>
      <c r="BN20" s="27">
        <f>SUM('Net zero emission reductions'!AT1411:AT1416)</f>
        <v>4.3375520599380302</v>
      </c>
      <c r="BO20" s="27">
        <f>SUM('Net zero emission reductions'!AU1411:AU1416)</f>
        <v>4.3270869825536415</v>
      </c>
      <c r="BP20" s="27">
        <f>SUM('Net zero emission reductions'!AV1411:AV1416)</f>
        <v>4.3212996102364674</v>
      </c>
      <c r="BQ20" s="27">
        <f>SUM('Net zero emission reductions'!AW1411:AW1416)</f>
        <v>4.3113568809706244</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0.18349235281611537</v>
      </c>
      <c r="AN21" s="27">
        <f>SUM('Net zero emission reductions'!T1417:T1418)</f>
        <v>0.18376904784012132</v>
      </c>
      <c r="AO21" s="27">
        <f>SUM('Net zero emission reductions'!U1417:U1418)</f>
        <v>0.18407777865420996</v>
      </c>
      <c r="AP21" s="27">
        <f>SUM('Net zero emission reductions'!V1417:V1418)</f>
        <v>0.18442568273339133</v>
      </c>
      <c r="AQ21" s="27">
        <f>SUM('Net zero emission reductions'!W1417:W1418)</f>
        <v>0.18481660880966785</v>
      </c>
      <c r="AR21" s="27">
        <f>SUM('Net zero emission reductions'!X1417:X1418)</f>
        <v>0.1852492435985742</v>
      </c>
      <c r="AS21" s="27">
        <f>SUM('Net zero emission reductions'!Y1417:Y1418)</f>
        <v>0.18551582458963972</v>
      </c>
      <c r="AT21" s="27">
        <f>SUM('Net zero emission reductions'!Z1417:Z1418)</f>
        <v>0.18581725027737295</v>
      </c>
      <c r="AU21" s="27">
        <f>SUM('Net zero emission reductions'!AA1417:AA1418)</f>
        <v>0.18614884006885174</v>
      </c>
      <c r="AV21" s="27">
        <f>SUM('Net zero emission reductions'!AB1417:AB1418)</f>
        <v>0.18651209782016231</v>
      </c>
      <c r="AW21" s="27">
        <f>SUM('Net zero emission reductions'!AC1417:AC1418)</f>
        <v>0.18690308033713091</v>
      </c>
      <c r="AX21" s="27">
        <f>SUM('Net zero emission reductions'!AD1417:AD1418)</f>
        <v>0.18716262108292411</v>
      </c>
      <c r="AY21" s="27">
        <f>SUM('Net zero emission reductions'!AE1417:AE1418)</f>
        <v>0.18744851717518179</v>
      </c>
      <c r="AZ21" s="27">
        <f>SUM('Net zero emission reductions'!AF1417:AF1418)</f>
        <v>0.18775954058833622</v>
      </c>
      <c r="BA21" s="27">
        <f>SUM('Net zero emission reductions'!AG1417:AG1418)</f>
        <v>0.188098729337943</v>
      </c>
      <c r="BB21" s="27">
        <f>SUM('Net zero emission reductions'!AH1417:AH1418)</f>
        <v>0.18845644492590807</v>
      </c>
      <c r="BC21" s="27">
        <f>SUM('Net zero emission reductions'!AI1417:AI1418)</f>
        <v>0.18868263045643593</v>
      </c>
      <c r="BD21" s="27">
        <f>SUM('Net zero emission reductions'!AJ1417:AJ1418)</f>
        <v>0.18893190884838362</v>
      </c>
      <c r="BE21" s="27">
        <f>SUM('Net zero emission reductions'!AK1417:AK1418)</f>
        <v>0.18919549686565318</v>
      </c>
      <c r="BF21" s="27">
        <f>SUM('Net zero emission reductions'!AL1417:AL1418)</f>
        <v>0.18947678545820434</v>
      </c>
      <c r="BG21" s="27">
        <f>SUM('Net zero emission reductions'!AM1417:AM1418)</f>
        <v>0.18977532189013241</v>
      </c>
      <c r="BH21" s="27">
        <f>SUM('Net zero emission reductions'!AN1417:AN1418)</f>
        <v>0.18994831761568118</v>
      </c>
      <c r="BI21" s="27">
        <f>SUM('Net zero emission reductions'!AO1417:AO1418)</f>
        <v>0.19013339966007398</v>
      </c>
      <c r="BJ21" s="27">
        <f>SUM('Net zero emission reductions'!AP1417:AP1418)</f>
        <v>0.19033423505317149</v>
      </c>
      <c r="BK21" s="27">
        <f>SUM('Net zero emission reductions'!AQ1417:AQ1418)</f>
        <v>0.19055057144503229</v>
      </c>
      <c r="BL21" s="27">
        <f>SUM('Net zero emission reductions'!AR1417:AR1418)</f>
        <v>0.19078219842780186</v>
      </c>
      <c r="BM21" s="27">
        <f>SUM('Net zero emission reductions'!AS1417:AS1418)</f>
        <v>0.19088089012521509</v>
      </c>
      <c r="BN21" s="27">
        <f>SUM('Net zero emission reductions'!AT1417:AT1418)</f>
        <v>0.19094227028988664</v>
      </c>
      <c r="BO21" s="27">
        <f>SUM('Net zero emission reductions'!AU1417:AU1418)</f>
        <v>0.19100750837321767</v>
      </c>
      <c r="BP21" s="27">
        <f>SUM('Net zero emission reductions'!AV1417:AV1418)</f>
        <v>0.19108600683028804</v>
      </c>
      <c r="BQ21" s="27">
        <f>SUM('Net zero emission reductions'!AW1417:AW1418)</f>
        <v>0.19117290857572086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0.1346358088508918</v>
      </c>
      <c r="AN22" s="27">
        <f>SUM('Net zero emission reductions'!T1419:T1420)</f>
        <v>0.13502391743740072</v>
      </c>
      <c r="AO22" s="27">
        <f>SUM('Net zero emission reductions'!U1419:U1420)</f>
        <v>0.13543648409750222</v>
      </c>
      <c r="AP22" s="27">
        <f>SUM('Net zero emission reductions'!V1419:V1420)</f>
        <v>0.13588208977084601</v>
      </c>
      <c r="AQ22" s="27">
        <f>SUM('Net zero emission reductions'!W1419:W1420)</f>
        <v>0.13636550975537656</v>
      </c>
      <c r="AR22" s="27">
        <f>SUM('Net zero emission reductions'!X1419:X1420)</f>
        <v>0.13688571444316044</v>
      </c>
      <c r="AS22" s="27">
        <f>SUM('Net zero emission reductions'!Y1419:Y1420)</f>
        <v>0.13721483175569568</v>
      </c>
      <c r="AT22" s="27">
        <f>SUM('Net zero emission reductions'!Z1419:Z1420)</f>
        <v>0.13757489542071671</v>
      </c>
      <c r="AU22" s="27">
        <f>SUM('Net zero emission reductions'!AA1419:AA1420)</f>
        <v>0.13796105300022321</v>
      </c>
      <c r="AV22" s="27">
        <f>SUM('Net zero emission reductions'!AB1419:AB1420)</f>
        <v>0.13837520351403915</v>
      </c>
      <c r="AW22" s="27">
        <f>SUM('Net zero emission reductions'!AC1419:AC1420)</f>
        <v>0.13881326308079558</v>
      </c>
      <c r="AX22" s="27">
        <f>SUM('Net zero emission reductions'!AD1419:AD1420)</f>
        <v>0.13910246611961807</v>
      </c>
      <c r="AY22" s="27">
        <f>SUM('Net zero emission reductions'!AE1419:AE1420)</f>
        <v>0.13941517829848724</v>
      </c>
      <c r="AZ22" s="27">
        <f>SUM('Net zero emission reductions'!AF1419:AF1420)</f>
        <v>0.1397502099116448</v>
      </c>
      <c r="BA22" s="27">
        <f>SUM('Net zero emission reductions'!AG1419:AG1420)</f>
        <v>0.14011096898017739</v>
      </c>
      <c r="BB22" s="27">
        <f>SUM('Net zero emission reductions'!AH1419:AH1420)</f>
        <v>0.14048715247623439</v>
      </c>
      <c r="BC22" s="27">
        <f>SUM('Net zero emission reductions'!AI1419:AI1420)</f>
        <v>0.14071741871213422</v>
      </c>
      <c r="BD22" s="27">
        <f>SUM('Net zero emission reductions'!AJ1419:AJ1420)</f>
        <v>0.14096886628069705</v>
      </c>
      <c r="BE22" s="27">
        <f>SUM('Net zero emission reductions'!AK1419:AK1420)</f>
        <v>0.14123213812739452</v>
      </c>
      <c r="BF22" s="27">
        <f>SUM('Net zero emission reductions'!AL1419:AL1420)</f>
        <v>0.14151096283523384</v>
      </c>
      <c r="BG22" s="27">
        <f>SUM('Net zero emission reductions'!AM1419:AM1420)</f>
        <v>0.14180492575865541</v>
      </c>
      <c r="BH22" s="27">
        <f>SUM('Net zero emission reductions'!AN1419:AN1420)</f>
        <v>0.14196182785590131</v>
      </c>
      <c r="BI22" s="27">
        <f>SUM('Net zero emission reductions'!AO1419:AO1420)</f>
        <v>0.14212901955697724</v>
      </c>
      <c r="BJ22" s="27">
        <f>SUM('Net zero emission reductions'!AP1419:AP1420)</f>
        <v>0.14231045973319065</v>
      </c>
      <c r="BK22" s="27">
        <f>SUM('Net zero emission reductions'!AQ1419:AQ1420)</f>
        <v>0.1425059157659094</v>
      </c>
      <c r="BL22" s="27">
        <f>SUM('Net zero emission reductions'!AR1419:AR1420)</f>
        <v>0.14271519533956945</v>
      </c>
      <c r="BM22" s="27">
        <f>SUM('Net zero emission reductions'!AS1419:AS1420)</f>
        <v>0.14278160219216604</v>
      </c>
      <c r="BN22" s="27">
        <f>SUM('Net zero emission reductions'!AT1419:AT1420)</f>
        <v>0.14280686596870823</v>
      </c>
      <c r="BO22" s="27">
        <f>SUM('Net zero emission reductions'!AU1419:AU1420)</f>
        <v>0.14283465046349597</v>
      </c>
      <c r="BP22" s="27">
        <f>SUM('Net zero emission reductions'!AV1419:AV1420)</f>
        <v>0.1428749063828722</v>
      </c>
      <c r="BQ22" s="27">
        <f>SUM('Net zero emission reductions'!AW1419:AW1420)</f>
        <v>0.1429225371613714</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0.11287007884001907</v>
      </c>
      <c r="AN25" s="27">
        <f>SUM('Net zero emission reductions'!T1423:T1424)</f>
        <v>0.11429386322732418</v>
      </c>
      <c r="AO25" s="27">
        <f>SUM('Net zero emission reductions'!U1423:U1424)</f>
        <v>0.11427027192219666</v>
      </c>
      <c r="AP25" s="27">
        <f>SUM('Net zero emission reductions'!V1423:V1424)</f>
        <v>0.11388723889407647</v>
      </c>
      <c r="AQ25" s="27">
        <f>SUM('Net zero emission reductions'!W1423:W1424)</f>
        <v>0.11379577097477162</v>
      </c>
      <c r="AR25" s="27">
        <f>SUM('Net zero emission reductions'!X1423:X1424)</f>
        <v>0.11406159327918287</v>
      </c>
      <c r="AS25" s="27">
        <f>SUM('Net zero emission reductions'!Y1423:Y1424)</f>
        <v>0.11452656428997643</v>
      </c>
      <c r="AT25" s="27">
        <f>SUM('Net zero emission reductions'!Z1423:Z1424)</f>
        <v>0.11521671739525038</v>
      </c>
      <c r="AU25" s="27">
        <f>SUM('Net zero emission reductions'!AA1423:AA1424)</f>
        <v>0.11582651698906267</v>
      </c>
      <c r="AV25" s="27">
        <f>SUM('Net zero emission reductions'!AB1423:AB1424)</f>
        <v>0.11663403269067282</v>
      </c>
      <c r="AW25" s="27">
        <f>SUM('Net zero emission reductions'!AC1423:AC1424)</f>
        <v>0.11738397411791444</v>
      </c>
      <c r="AX25" s="27">
        <f>SUM('Net zero emission reductions'!AD1423:AD1424)</f>
        <v>0.11870668858675049</v>
      </c>
      <c r="AY25" s="27">
        <f>SUM('Net zero emission reductions'!AE1423:AE1424)</f>
        <v>0.12017024985972177</v>
      </c>
      <c r="AZ25" s="27">
        <f>SUM('Net zero emission reductions'!AF1423:AF1424)</f>
        <v>0.1217483805709184</v>
      </c>
      <c r="BA25" s="27">
        <f>SUM('Net zero emission reductions'!AG1423:AG1424)</f>
        <v>0.12377896738609165</v>
      </c>
      <c r="BB25" s="27">
        <f>SUM('Net zero emission reductions'!AH1423:AH1424)</f>
        <v>0.12548784915960587</v>
      </c>
      <c r="BC25" s="27">
        <f>SUM('Net zero emission reductions'!AI1423:AI1424)</f>
        <v>0.12743133185027467</v>
      </c>
      <c r="BD25" s="27">
        <f>SUM('Net zero emission reductions'!AJ1423:AJ1424)</f>
        <v>0.12966556937584306</v>
      </c>
      <c r="BE25" s="27">
        <f>SUM('Net zero emission reductions'!AK1423:AK1424)</f>
        <v>0.13151455732567002</v>
      </c>
      <c r="BF25" s="27">
        <f>SUM('Net zero emission reductions'!AL1423:AL1424)</f>
        <v>0.13331852621472173</v>
      </c>
      <c r="BG25" s="27">
        <f>SUM('Net zero emission reductions'!AM1423:AM1424)</f>
        <v>0.13508889158017512</v>
      </c>
      <c r="BH25" s="27">
        <f>SUM('Net zero emission reductions'!AN1423:AN1424)</f>
        <v>0.13704270091573517</v>
      </c>
      <c r="BI25" s="27">
        <f>SUM('Net zero emission reductions'!AO1423:AO1424)</f>
        <v>0.138710063142166</v>
      </c>
      <c r="BJ25" s="27">
        <f>SUM('Net zero emission reductions'!AP1423:AP1424)</f>
        <v>0.14041824830270214</v>
      </c>
      <c r="BK25" s="27">
        <f>SUM('Net zero emission reductions'!AQ1423:AQ1424)</f>
        <v>0.14217981507440511</v>
      </c>
      <c r="BL25" s="27">
        <f>SUM('Net zero emission reductions'!AR1423:AR1424)</f>
        <v>0.1440071636537196</v>
      </c>
      <c r="BM25" s="27">
        <f>SUM('Net zero emission reductions'!AS1423:AS1424)</f>
        <v>0.14579663677132279</v>
      </c>
      <c r="BN25" s="27">
        <f>SUM('Net zero emission reductions'!AT1423:AT1424)</f>
        <v>0.14399282654400669</v>
      </c>
      <c r="BO25" s="27">
        <f>SUM('Net zero emission reductions'!AU1423:AU1424)</f>
        <v>0.14167877278008181</v>
      </c>
      <c r="BP25" s="27">
        <f>SUM('Net zero emission reductions'!AV1423:AV1424)</f>
        <v>0.13955450204315031</v>
      </c>
      <c r="BQ25" s="27">
        <f>SUM('Net zero emission reductions'!AW1423:AW1424)</f>
        <v>0.13730375467869382</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1.9351460773151412</v>
      </c>
      <c r="AN26" s="27">
        <f>SUM('Net zero emission reductions'!T1425:T1428)</f>
        <v>2.0056330735363233</v>
      </c>
      <c r="AO26" s="27">
        <f>SUM('Net zero emission reductions'!U1425:U1428)</f>
        <v>2.0426821235752857</v>
      </c>
      <c r="AP26" s="27">
        <f>SUM('Net zero emission reductions'!V1425:V1428)</f>
        <v>2.0710480512839138</v>
      </c>
      <c r="AQ26" s="27">
        <f>SUM('Net zero emission reductions'!W1425:W1428)</f>
        <v>2.106277042017731</v>
      </c>
      <c r="AR26" s="27">
        <f>SUM('Net zero emission reductions'!X1425:X1428)</f>
        <v>2.1503267726761788</v>
      </c>
      <c r="AS26" s="27">
        <f>SUM('Net zero emission reductions'!Y1425:Y1428)</f>
        <v>2.2007975004530866</v>
      </c>
      <c r="AT26" s="27">
        <f>SUM('Net zero emission reductions'!Z1425:Z1428)</f>
        <v>2.2574357654876458</v>
      </c>
      <c r="AU26" s="27">
        <f>SUM('Net zero emission reductions'!AA1425:AA1428)</f>
        <v>2.3126540844684769</v>
      </c>
      <c r="AV26" s="27">
        <f>SUM('Net zero emission reductions'!AB1425:AB1428)</f>
        <v>2.3736597942720588</v>
      </c>
      <c r="AW26" s="27">
        <f>SUM('Net zero emission reductions'!AC1425:AC1428)</f>
        <v>2.4339543941482833</v>
      </c>
      <c r="AX26" s="27">
        <f>SUM('Net zero emission reductions'!AD1425:AD1428)</f>
        <v>2.5113075425547988</v>
      </c>
      <c r="AY26" s="27">
        <f>SUM('Net zero emission reductions'!AE1425:AE1428)</f>
        <v>2.5937423879563615</v>
      </c>
      <c r="AZ26" s="27">
        <f>SUM('Net zero emission reductions'!AF1425:AF1428)</f>
        <v>2.6807361339993387</v>
      </c>
      <c r="BA26" s="27">
        <f>SUM('Net zero emission reductions'!AG1425:AG1428)</f>
        <v>2.7818785322647015</v>
      </c>
      <c r="BB26" s="27">
        <f>SUM('Net zero emission reductions'!AH1425:AH1428)</f>
        <v>2.875865697787571</v>
      </c>
      <c r="BC26" s="27">
        <f>SUM('Net zero emission reductions'!AI1425:AI1428)</f>
        <v>2.9791494715971982</v>
      </c>
      <c r="BD26" s="27">
        <f>SUM('Net zero emission reductions'!AJ1425:AJ1428)</f>
        <v>3.09283954380675</v>
      </c>
      <c r="BE26" s="27">
        <f>SUM('Net zero emission reductions'!AK1425:AK1428)</f>
        <v>3.1974755919301603</v>
      </c>
      <c r="BF26" s="27">
        <f>SUM('Net zero emission reductions'!AL1425:AL1428)</f>
        <v>3.3028003244917867</v>
      </c>
      <c r="BG26" s="27">
        <f>SUM('Net zero emission reductions'!AM1425:AM1428)</f>
        <v>3.4091673722797915</v>
      </c>
      <c r="BH26" s="27">
        <f>SUM('Net zero emission reductions'!AN1425:AN1428)</f>
        <v>3.5239977425819209</v>
      </c>
      <c r="BI26" s="27">
        <f>SUM('Net zero emission reductions'!AO1425:AO1428)</f>
        <v>3.6322634645330298</v>
      </c>
      <c r="BJ26" s="27">
        <f>SUM('Net zero emission reductions'!AP1425:AP1428)</f>
        <v>3.7439500402756556</v>
      </c>
      <c r="BK26" s="27">
        <f>SUM('Net zero emission reductions'!AQ1425:AQ1428)</f>
        <v>3.8595760815587328</v>
      </c>
      <c r="BL26" s="27">
        <f>SUM('Net zero emission reductions'!AR1425:AR1428)</f>
        <v>3.9796803776585588</v>
      </c>
      <c r="BM26" s="27">
        <f>SUM('Net zero emission reductions'!AS1425:AS1428)</f>
        <v>4.1017942108459096</v>
      </c>
      <c r="BN26" s="27">
        <f>SUM('Net zero emission reductions'!AT1425:AT1428)</f>
        <v>4.107518236782318</v>
      </c>
      <c r="BO26" s="27">
        <f>SUM('Net zero emission reductions'!AU1425:AU1428)</f>
        <v>4.095527923370792</v>
      </c>
      <c r="BP26" s="27">
        <f>SUM('Net zero emission reductions'!AV1425:AV1428)</f>
        <v>4.0889279343163478</v>
      </c>
      <c r="BQ26" s="27">
        <f>SUM('Net zero emission reductions'!AW1425:AW1428)</f>
        <v>4.0770717380630348</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894.45268841793256</v>
      </c>
      <c r="AO41" s="41">
        <f>'Net zero emission reductions'!U1461</f>
        <v>898.80528701778871</v>
      </c>
      <c r="AP41" s="41">
        <f>'Net zero emission reductions'!V1461</f>
        <v>901.70403097760413</v>
      </c>
      <c r="AQ41" s="41">
        <f>'Net zero emission reductions'!W1461</f>
        <v>904.21453279289938</v>
      </c>
      <c r="AR41" s="41">
        <f>'Net zero emission reductions'!X1461</f>
        <v>906.98976629948186</v>
      </c>
      <c r="AS41" s="41">
        <f>'Net zero emission reductions'!Y1461</f>
        <v>910.10578321750927</v>
      </c>
      <c r="AT41" s="41">
        <f>'Net zero emission reductions'!Z1461</f>
        <v>913.35806762482832</v>
      </c>
      <c r="AU41" s="41">
        <f>'Net zero emission reductions'!AA1461</f>
        <v>916.82931067191055</v>
      </c>
      <c r="AV41" s="41">
        <f>'Net zero emission reductions'!AB1461</f>
        <v>920.20887436819157</v>
      </c>
      <c r="AW41" s="41">
        <f>'Net zero emission reductions'!AC1461</f>
        <v>923.78435635861399</v>
      </c>
      <c r="AX41" s="41">
        <f>'Net zero emission reductions'!AD1461</f>
        <v>927.29448721016604</v>
      </c>
      <c r="AY41" s="41">
        <f>'Net zero emission reductions'!AE1461</f>
        <v>931.35367087216525</v>
      </c>
      <c r="AZ41" s="41">
        <f>'Net zero emission reductions'!AF1461</f>
        <v>935.55550853450109</v>
      </c>
      <c r="BA41" s="41">
        <f>'Net zero emission reductions'!AG1461</f>
        <v>939.872846129604</v>
      </c>
      <c r="BB41" s="41">
        <f>'Net zero emission reductions'!AH1461</f>
        <v>944.65139924700884</v>
      </c>
      <c r="BC41" s="41">
        <f>'Net zero emission reductions'!AI1461</f>
        <v>949.09672391376751</v>
      </c>
      <c r="BD41" s="41">
        <f>'Net zero emission reductions'!AJ1461</f>
        <v>953.74510465035985</v>
      </c>
      <c r="BE41" s="41">
        <f>'Net zero emission reductions'!AK1461</f>
        <v>958.68425793814959</v>
      </c>
      <c r="BF41" s="41">
        <f>'Net zero emission reductions'!AL1461</f>
        <v>963.23135172847003</v>
      </c>
      <c r="BG41" s="41">
        <f>'Net zero emission reductions'!AM1461</f>
        <v>967.73241942235893</v>
      </c>
      <c r="BH41" s="41">
        <f>'Net zero emission reductions'!AN1461</f>
        <v>972.19985174410135</v>
      </c>
      <c r="BI41" s="41">
        <f>'Net zero emission reductions'!AO1461</f>
        <v>976.82183462879004</v>
      </c>
      <c r="BJ41" s="41">
        <f>'Net zero emission reductions'!AP1461</f>
        <v>981.16151160733739</v>
      </c>
      <c r="BK41" s="41">
        <f>'Net zero emission reductions'!AQ1461</f>
        <v>985.54450948326496</v>
      </c>
      <c r="BL41" s="41">
        <f>'Net zero emission reductions'!AR1461</f>
        <v>989.98311601125499</v>
      </c>
      <c r="BM41" s="41">
        <f>'Net zero emission reductions'!AS1461</f>
        <v>994.48920644807777</v>
      </c>
      <c r="BN41" s="41">
        <f>'Net zero emission reductions'!AT1461</f>
        <v>998.93632810692634</v>
      </c>
      <c r="BO41" s="41">
        <f>'Net zero emission reductions'!AU1461</f>
        <v>999.88752342662531</v>
      </c>
      <c r="BP41" s="41">
        <f>'Net zero emission reductions'!AV1461</f>
        <v>1000.3038476109564</v>
      </c>
      <c r="BQ41" s="41">
        <f>'Net zero emission reductions'!AW1461</f>
        <v>1000.8719903802482</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469.89430107433429</v>
      </c>
      <c r="AO42" s="41">
        <f>'Net zero emission reductions'!U1462</f>
        <v>469.78463372445299</v>
      </c>
      <c r="AP42" s="41">
        <f>'Net zero emission reductions'!V1462</f>
        <v>469.71159745410466</v>
      </c>
      <c r="AQ42" s="41">
        <f>'Net zero emission reductions'!W1462</f>
        <v>469.64834326821102</v>
      </c>
      <c r="AR42" s="41">
        <f>'Net zero emission reductions'!X1462</f>
        <v>469.57841894668536</v>
      </c>
      <c r="AS42" s="41">
        <f>'Net zero emission reductions'!Y1462</f>
        <v>469.49990830304444</v>
      </c>
      <c r="AT42" s="41">
        <f>'Net zero emission reductions'!Z1462</f>
        <v>469.41796428642363</v>
      </c>
      <c r="AU42" s="41">
        <f>'Net zero emission reductions'!AA1462</f>
        <v>469.33050342435837</v>
      </c>
      <c r="AV42" s="41">
        <f>'Net zero emission reductions'!AB1462</f>
        <v>469.24535249995711</v>
      </c>
      <c r="AW42" s="41">
        <f>'Net zero emission reductions'!AC1462</f>
        <v>469.15526525082481</v>
      </c>
      <c r="AX42" s="41">
        <f>'Net zero emission reductions'!AD1462</f>
        <v>469.06682457811058</v>
      </c>
      <c r="AY42" s="41">
        <f>'Net zero emission reductions'!AE1462</f>
        <v>468.96455006216803</v>
      </c>
      <c r="AZ42" s="41">
        <f>'Net zero emission reductions'!AF1462</f>
        <v>468.85868125977612</v>
      </c>
      <c r="BA42" s="41">
        <f>'Net zero emission reductions'!AG1462</f>
        <v>468.74990234030179</v>
      </c>
      <c r="BB42" s="41">
        <f>'Net zero emission reductions'!AH1462</f>
        <v>468.62950271129176</v>
      </c>
      <c r="BC42" s="41">
        <f>'Net zero emission reductions'!AI1462</f>
        <v>468.51749905086206</v>
      </c>
      <c r="BD42" s="41">
        <f>'Net zero emission reductions'!AJ1462</f>
        <v>468.40037922349325</v>
      </c>
      <c r="BE42" s="41">
        <f>'Net zero emission reductions'!AK1462</f>
        <v>468.2759331393201</v>
      </c>
      <c r="BF42" s="41">
        <f>'Net zero emission reductions'!AL1462</f>
        <v>468.16136532099154</v>
      </c>
      <c r="BG42" s="41">
        <f>'Net zero emission reductions'!AM1462</f>
        <v>468.04795716852817</v>
      </c>
      <c r="BH42" s="41">
        <f>'Net zero emission reductions'!AN1462</f>
        <v>467.93539648730297</v>
      </c>
      <c r="BI42" s="41">
        <f>'Net zero emission reductions'!AO1462</f>
        <v>467.81894177581717</v>
      </c>
      <c r="BJ42" s="41">
        <f>'Net zero emission reductions'!AP1462</f>
        <v>467.70959999695572</v>
      </c>
      <c r="BK42" s="41">
        <f>'Net zero emission reductions'!AQ1462</f>
        <v>467.59916671197414</v>
      </c>
      <c r="BL42" s="41">
        <f>'Net zero emission reductions'!AR1462</f>
        <v>467.48733232065069</v>
      </c>
      <c r="BM42" s="41">
        <f>'Net zero emission reductions'!AS1462</f>
        <v>467.37379761599226</v>
      </c>
      <c r="BN42" s="41">
        <f>'Net zero emission reductions'!AT1462</f>
        <v>467.26174867884885</v>
      </c>
      <c r="BO42" s="41">
        <f>'Net zero emission reductions'!AU1462</f>
        <v>467.23778251988955</v>
      </c>
      <c r="BP42" s="41">
        <f>'Net zero emission reductions'!AV1462</f>
        <v>467.22729288503348</v>
      </c>
      <c r="BQ42" s="41">
        <f>'Net zero emission reductions'!AW1462</f>
        <v>467.21297805437939</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50.003889455500079</v>
      </c>
      <c r="AN43" s="41">
        <f t="shared" si="26"/>
        <v>50.448134289802368</v>
      </c>
      <c r="AO43" s="41">
        <f t="shared" si="26"/>
        <v>50.606938865984432</v>
      </c>
      <c r="AP43" s="41">
        <f t="shared" si="26"/>
        <v>50.681598642594579</v>
      </c>
      <c r="AQ43" s="41">
        <f t="shared" si="26"/>
        <v>50.81886853884874</v>
      </c>
      <c r="AR43" s="41">
        <f t="shared" si="26"/>
        <v>51.035803982400829</v>
      </c>
      <c r="AS43" s="41">
        <f t="shared" si="26"/>
        <v>51.277397128588504</v>
      </c>
      <c r="AT43" s="41">
        <f t="shared" si="26"/>
        <v>51.570109882335096</v>
      </c>
      <c r="AU43" s="41">
        <f t="shared" si="26"/>
        <v>51.845904283929166</v>
      </c>
      <c r="AV43" s="41">
        <f t="shared" si="26"/>
        <v>52.166626202993271</v>
      </c>
      <c r="AW43" s="41">
        <f t="shared" si="26"/>
        <v>52.475665756252916</v>
      </c>
      <c r="AX43" s="41">
        <f t="shared" si="26"/>
        <v>52.695354224010408</v>
      </c>
      <c r="AY43" s="41">
        <f t="shared" si="26"/>
        <v>52.94108462864385</v>
      </c>
      <c r="AZ43" s="41">
        <f t="shared" si="26"/>
        <v>53.205340437954796</v>
      </c>
      <c r="BA43" s="41">
        <f t="shared" si="26"/>
        <v>53.562532454858285</v>
      </c>
      <c r="BB43" s="41">
        <f t="shared" si="26"/>
        <v>53.840760963546145</v>
      </c>
      <c r="BC43" s="41">
        <f t="shared" si="26"/>
        <v>54.146494003618038</v>
      </c>
      <c r="BD43" s="41">
        <f t="shared" si="26"/>
        <v>54.507062379121166</v>
      </c>
      <c r="BE43" s="41">
        <f t="shared" si="26"/>
        <v>54.774495761046119</v>
      </c>
      <c r="BF43" s="41">
        <f t="shared" si="26"/>
        <v>55.021727252146974</v>
      </c>
      <c r="BG43" s="41">
        <f t="shared" si="26"/>
        <v>55.252027173556584</v>
      </c>
      <c r="BH43" s="41">
        <f t="shared" si="26"/>
        <v>55.627792465497983</v>
      </c>
      <c r="BI43" s="41">
        <f t="shared" si="26"/>
        <v>55.938511323170943</v>
      </c>
      <c r="BJ43" s="41">
        <f t="shared" si="26"/>
        <v>56.253113207214362</v>
      </c>
      <c r="BK43" s="41">
        <f t="shared" si="26"/>
        <v>56.574926332076814</v>
      </c>
      <c r="BL43" s="41">
        <f t="shared" si="26"/>
        <v>56.906406893311427</v>
      </c>
      <c r="BM43" s="41">
        <f t="shared" si="26"/>
        <v>57.212630604494088</v>
      </c>
      <c r="BN43" s="41">
        <f t="shared" si="26"/>
        <v>56.756561614641072</v>
      </c>
      <c r="BO43" s="41">
        <f t="shared" si="26"/>
        <v>56.183946678065503</v>
      </c>
      <c r="BP43" s="41">
        <f t="shared" si="26"/>
        <v>55.650139917029762</v>
      </c>
      <c r="BQ43" s="41">
        <f t="shared" si="26"/>
        <v>55.090565269840951</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6.6033099204763355</v>
      </c>
      <c r="AO44" s="94">
        <f>IF($A44="Baseline",'Emissions summary'!AL44,SUMIF('Net zero emission reductions'!$A$4:$A$1448,$A$44,'Net zero emission reductions'!U$4:U$1448))</f>
        <v>6.6015814291429846</v>
      </c>
      <c r="AP44" s="94">
        <f>IF($A44="Baseline",'Emissions summary'!AM44,SUMIF('Net zero emission reductions'!$A$4:$A$1448,$A$44,'Net zero emission reductions'!V$4:V$1448))</f>
        <v>6.6004302883480781</v>
      </c>
      <c r="AQ44" s="94">
        <f>IF($A44="Baseline",'Emissions summary'!AN44,SUMIF('Net zero emission reductions'!$A$4:$A$1448,$A$44,'Net zero emission reductions'!W$4:W$1448))</f>
        <v>6.5994333251476958</v>
      </c>
      <c r="AR44" s="94">
        <f>IF($A44="Baseline",'Emissions summary'!AO44,SUMIF('Net zero emission reductions'!$A$4:$A$1448,$A$44,'Net zero emission reductions'!X$4:X$1448))</f>
        <v>6.5983312324657941</v>
      </c>
      <c r="AS44" s="94">
        <f>IF($A44="Baseline",'Emissions summary'!AP44,SUMIF('Net zero emission reductions'!$A$4:$A$1448,$A$44,'Net zero emission reductions'!Y$4:Y$1448))</f>
        <v>6.5970938088638196</v>
      </c>
      <c r="AT44" s="94">
        <f>IF($A44="Baseline",'Emissions summary'!AQ44,SUMIF('Net zero emission reductions'!$A$4:$A$1448,$A$44,'Net zero emission reductions'!Z$4:Z$1448))</f>
        <v>6.5958022711116762</v>
      </c>
      <c r="AU44" s="94">
        <f>IF($A44="Baseline",'Emissions summary'!AR44,SUMIF('Net zero emission reductions'!$A$4:$A$1448,$A$44,'Net zero emission reductions'!AA$4:AA$1448))</f>
        <v>6.5944237811394926</v>
      </c>
      <c r="AV44" s="94">
        <f>IF($A44="Baseline",'Emissions summary'!AS44,SUMIF('Net zero emission reductions'!$A$4:$A$1448,$A$44,'Net zero emission reductions'!AB$4:AB$1448))</f>
        <v>6.5930816986052285</v>
      </c>
      <c r="AW44" s="94">
        <f>IF($A44="Baseline",'Emissions summary'!AT44,SUMIF('Net zero emission reductions'!$A$4:$A$1448,$A$44,'Net zero emission reductions'!AC$4:AC$1448))</f>
        <v>6.5916618135661622</v>
      </c>
      <c r="AX44" s="94">
        <f>IF($A44="Baseline",'Emissions summary'!AU44,SUMIF('Net zero emission reductions'!$A$4:$A$1448,$A$44,'Net zero emission reductions'!AD$4:AD$1448))</f>
        <v>6.5902678805818455</v>
      </c>
      <c r="AY44" s="94">
        <f>IF($A44="Baseline",'Emissions summary'!AV44,SUMIF('Net zero emission reductions'!$A$4:$A$1448,$A$44,'Net zero emission reductions'!AE$4:AE$1448))</f>
        <v>6.5886559093377075</v>
      </c>
      <c r="AZ44" s="94">
        <f>IF($A44="Baseline",'Emissions summary'!AW44,SUMIF('Net zero emission reductions'!$A$4:$A$1448,$A$44,'Net zero emission reductions'!AF$4:AF$1448))</f>
        <v>6.5869872877506541</v>
      </c>
      <c r="BA44" s="94">
        <f>IF($A44="Baseline",'Emissions summary'!AX44,SUMIF('Net zero emission reductions'!$A$4:$A$1448,$A$44,'Net zero emission reductions'!AG$4:AG$1448))</f>
        <v>6.5852727991652529</v>
      </c>
      <c r="BB44" s="94">
        <f>IF($A44="Baseline",'Emissions summary'!AY44,SUMIF('Net zero emission reductions'!$A$4:$A$1448,$A$44,'Net zero emission reductions'!AH$4:AH$1448))</f>
        <v>6.5833751540091709</v>
      </c>
      <c r="BC44" s="94">
        <f>IF($A44="Baseline",'Emissions summary'!AZ44,SUMIF('Net zero emission reductions'!$A$4:$A$1448,$A$44,'Net zero emission reductions'!AI$4:AI$1448))</f>
        <v>6.5816098395690394</v>
      </c>
      <c r="BD44" s="94">
        <f>IF($A44="Baseline",'Emissions summary'!BA44,SUMIF('Net zero emission reductions'!$A$4:$A$1448,$A$44,'Net zero emission reductions'!AJ$4:AJ$1448))</f>
        <v>6.5797638880913212</v>
      </c>
      <c r="BE44" s="94">
        <f>IF($A44="Baseline",'Emissions summary'!BB44,SUMIF('Net zero emission reductions'!$A$4:$A$1448,$A$44,'Net zero emission reductions'!AK$4:AK$1448))</f>
        <v>6.5778024658613186</v>
      </c>
      <c r="BF44" s="94">
        <f>IF($A44="Baseline",'Emissions summary'!BC44,SUMIF('Net zero emission reductions'!$A$4:$A$1448,$A$44,'Net zero emission reductions'!AL$4:AL$1448))</f>
        <v>6.5759967371619705</v>
      </c>
      <c r="BG44" s="94">
        <f>IF($A44="Baseline",'Emissions summary'!BD44,SUMIF('Net zero emission reductions'!$A$4:$A$1448,$A$44,'Net zero emission reductions'!AM$4:AM$1448))</f>
        <v>6.5742092862125618</v>
      </c>
      <c r="BH44" s="94">
        <f>IF($A44="Baseline",'Emissions summary'!BE44,SUMIF('Net zero emission reductions'!$A$4:$A$1448,$A$44,'Net zero emission reductions'!AN$4:AN$1448))</f>
        <v>6.572435192444595</v>
      </c>
      <c r="BI44" s="94">
        <f>IF($A44="Baseline",'Emissions summary'!BF44,SUMIF('Net zero emission reductions'!$A$4:$A$1448,$A$44,'Net zero emission reductions'!AO$4:AO$1448))</f>
        <v>6.5705997240052723</v>
      </c>
      <c r="BJ44" s="94">
        <f>IF($A44="Baseline",'Emissions summary'!BG44,SUMIF('Net zero emission reductions'!$A$4:$A$1448,$A$44,'Net zero emission reductions'!AP$4:AP$1448))</f>
        <v>6.5688763640687018</v>
      </c>
      <c r="BK44" s="94">
        <f>IF($A44="Baseline",'Emissions summary'!BH44,SUMIF('Net zero emission reductions'!$A$4:$A$1448,$A$44,'Net zero emission reductions'!AQ$4:AQ$1448))</f>
        <v>6.5671358006629958</v>
      </c>
      <c r="BL44" s="94">
        <f>IF($A44="Baseline",'Emissions summary'!BI44,SUMIF('Net zero emission reductions'!$A$4:$A$1448,$A$44,'Net zero emission reductions'!AR$4:AR$1448))</f>
        <v>6.5653731541106506</v>
      </c>
      <c r="BM44" s="94">
        <f>IF($A44="Baseline",'Emissions summary'!BJ44,SUMIF('Net zero emission reductions'!$A$4:$A$1448,$A$44,'Net zero emission reductions'!AS$4:AS$1448))</f>
        <v>6.5635837085441313</v>
      </c>
      <c r="BN44" s="94">
        <f>IF($A44="Baseline",'Emissions summary'!BK44,SUMIF('Net zero emission reductions'!$A$4:$A$1448,$A$44,'Net zero emission reductions'!AT$4:AT$1448))</f>
        <v>6.561817680487712</v>
      </c>
      <c r="BO44" s="94">
        <f>IF($A44="Baseline",'Emissions summary'!BL44,SUMIF('Net zero emission reductions'!$A$4:$A$1448,$A$44,'Net zero emission reductions'!AU$4:AU$1448))</f>
        <v>6.5614399445608402</v>
      </c>
      <c r="BP44" s="94">
        <f>IF($A44="Baseline",'Emissions summary'!BM44,SUMIF('Net zero emission reductions'!$A$4:$A$1448,$A$44,'Net zero emission reductions'!AV$4:AV$1448))</f>
        <v>6.5612746151081058</v>
      </c>
      <c r="BQ44" s="94">
        <f>IF($A44="Baseline",'Emissions summary'!BN44,SUMIF('Net zero emission reductions'!$A$4:$A$1448,$A$44,'Net zero emission reductions'!AW$4:AW$1448))</f>
        <v>6.5610489958991902</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5.3922475075960579</v>
      </c>
      <c r="AN45" s="94">
        <f>IF($A45="Baseline",'Emissions summary'!AK45,SUMIF('Net zero emission reductions'!$A$4:$A$1448,$A$45,'Net zero emission reductions'!T$4:T$1448))</f>
        <v>5.4949552760936404</v>
      </c>
      <c r="AO45" s="94">
        <f>IF($A45="Baseline",'Emissions summary'!AL45,SUMIF('Net zero emission reductions'!$A$4:$A$1448,$A$45,'Net zero emission reductions'!U$4:U$1448))</f>
        <v>5.5403756254572194</v>
      </c>
      <c r="AP45" s="94">
        <f>IF($A45="Baseline",'Emissions summary'!AM45,SUMIF('Net zero emission reductions'!$A$4:$A$1448,$A$45,'Net zero emission reductions'!V$4:V$1448))</f>
        <v>5.5712215843074322</v>
      </c>
      <c r="AQ45" s="94">
        <f>IF($A45="Baseline",'Emissions summary'!AN45,SUMIF('Net zero emission reductions'!$A$4:$A$1448,$A$45,'Net zero emission reductions'!W$4:W$1448))</f>
        <v>5.6137701776112436</v>
      </c>
      <c r="AR45" s="94">
        <f>IF($A45="Baseline",'Emissions summary'!AO45,SUMIF('Net zero emission reductions'!$A$4:$A$1448,$A$45,'Net zero emission reductions'!X$4:X$1448))</f>
        <v>5.6710587906269607</v>
      </c>
      <c r="AS45" s="94">
        <f>IF($A45="Baseline",'Emissions summary'!AP45,SUMIF('Net zero emission reductions'!$A$4:$A$1448,$A$45,'Net zero emission reductions'!Y$4:Y$1448))</f>
        <v>5.7350879800809711</v>
      </c>
      <c r="AT45" s="94">
        <f>IF($A45="Baseline",'Emissions summary'!AQ45,SUMIF('Net zero emission reductions'!$A$4:$A$1448,$A$45,'Net zero emission reductions'!Z$4:Z$1448))</f>
        <v>5.8090096480740598</v>
      </c>
      <c r="AU45" s="94">
        <f>IF($A45="Baseline",'Emissions summary'!AR45,SUMIF('Net zero emission reductions'!$A$4:$A$1448,$A$45,'Net zero emission reductions'!AA$4:AA$1448))</f>
        <v>5.8801910920831224</v>
      </c>
      <c r="AV45" s="94">
        <f>IF($A45="Baseline",'Emissions summary'!AS45,SUMIF('Net zero emission reductions'!$A$4:$A$1448,$A$45,'Net zero emission reductions'!AB$4:AB$1448))</f>
        <v>5.9604164595424196</v>
      </c>
      <c r="AW45" s="94">
        <f>IF($A45="Baseline",'Emissions summary'!AT45,SUMIF('Net zero emission reductions'!$A$4:$A$1448,$A$45,'Net zero emission reductions'!AC$4:AC$1448))</f>
        <v>6.038973247624603</v>
      </c>
      <c r="AX45" s="94">
        <f>IF($A45="Baseline",'Emissions summary'!AU45,SUMIF('Net zero emission reductions'!$A$4:$A$1448,$A$45,'Net zero emission reductions'!AD$4:AD$1448))</f>
        <v>6.1206641254159413</v>
      </c>
      <c r="AY45" s="94">
        <f>IF($A45="Baseline",'Emissions summary'!AV45,SUMIF('Net zero emission reductions'!$A$4:$A$1448,$A$45,'Net zero emission reductions'!AE$4:AE$1448))</f>
        <v>6.2088140985851439</v>
      </c>
      <c r="AZ45" s="94">
        <f>IF($A45="Baseline",'Emissions summary'!AW45,SUMIF('Net zero emission reductions'!$A$4:$A$1448,$A$45,'Net zero emission reductions'!AF$4:AF$1448))</f>
        <v>6.3023785356621751</v>
      </c>
      <c r="BA45" s="94">
        <f>IF($A45="Baseline",'Emissions summary'!AX45,SUMIF('Net zero emission reductions'!$A$4:$A$1448,$A$45,'Net zero emission reductions'!AG$4:AG$1448))</f>
        <v>6.4161632752820665</v>
      </c>
      <c r="BB45" s="94">
        <f>IF($A45="Baseline",'Emissions summary'!AY45,SUMIF('Net zero emission reductions'!$A$4:$A$1448,$A$45,'Net zero emission reductions'!AH$4:AH$1448))</f>
        <v>6.5165542648517967</v>
      </c>
      <c r="BC45" s="94">
        <f>IF($A45="Baseline",'Emissions summary'!AZ45,SUMIF('Net zero emission reductions'!$A$4:$A$1448,$A$45,'Net zero emission reductions'!AI$4:AI$1448))</f>
        <v>6.6265390442033549</v>
      </c>
      <c r="BD45" s="94">
        <f>IF($A45="Baseline",'Emissions summary'!BA45,SUMIF('Net zero emission reductions'!$A$4:$A$1448,$A$45,'Net zero emission reductions'!AJ$4:AJ$1448))</f>
        <v>6.7500535109103845</v>
      </c>
      <c r="BE45" s="94">
        <f>IF($A45="Baseline",'Emissions summary'!BB45,SUMIF('Net zero emission reductions'!$A$4:$A$1448,$A$45,'Net zero emission reductions'!AK$4:AK$1448))</f>
        <v>6.8573473469354802</v>
      </c>
      <c r="BF45" s="94">
        <f>IF($A45="Baseline",'Emissions summary'!BC45,SUMIF('Net zero emission reductions'!$A$4:$A$1448,$A$45,'Net zero emission reductions'!AL$4:AL$1448))</f>
        <v>6.9633683947465146</v>
      </c>
      <c r="BG45" s="94">
        <f>IF($A45="Baseline",'Emissions summary'!BD45,SUMIF('Net zero emission reductions'!$A$4:$A$1448,$A$45,'Net zero emission reductions'!AM$4:AM$1448))</f>
        <v>7.0686281067278092</v>
      </c>
      <c r="BH45" s="94">
        <f>IF($A45="Baseline",'Emissions summary'!BE45,SUMIF('Net zero emission reductions'!$A$4:$A$1448,$A$45,'Net zero emission reductions'!AN$4:AN$1448))</f>
        <v>7.1949181278677496</v>
      </c>
      <c r="BI45" s="94">
        <f>IF($A45="Baseline",'Emissions summary'!BF45,SUMIF('Net zero emission reductions'!$A$4:$A$1448,$A$45,'Net zero emission reductions'!AO$4:AO$1448))</f>
        <v>7.3097419815813236</v>
      </c>
      <c r="BJ45" s="94">
        <f>IF($A45="Baseline",'Emissions summary'!BG45,SUMIF('Net zero emission reductions'!$A$4:$A$1448,$A$45,'Net zero emission reductions'!AP$4:AP$1448))</f>
        <v>7.4277790394688958</v>
      </c>
      <c r="BK45" s="94">
        <f>IF($A45="Baseline",'Emissions summary'!BH45,SUMIF('Net zero emission reductions'!$A$4:$A$1448,$A$45,'Net zero emission reductions'!AQ$4:AQ$1448))</f>
        <v>7.5496810164106094</v>
      </c>
      <c r="BL45" s="94">
        <f>IF($A45="Baseline",'Emissions summary'!BI45,SUMIF('Net zero emission reductions'!$A$4:$A$1448,$A$45,'Net zero emission reductions'!AR$4:AR$1448))</f>
        <v>7.6761099798762986</v>
      </c>
      <c r="BM45" s="94">
        <f>IF($A45="Baseline",'Emissions summary'!BJ45,SUMIF('Net zero emission reductions'!$A$4:$A$1448,$A$45,'Net zero emission reductions'!AS$4:AS$1448))</f>
        <v>7.8012212519420334</v>
      </c>
      <c r="BN45" s="94">
        <f>IF($A45="Baseline",'Emissions summary'!BK45,SUMIF('Net zero emission reductions'!$A$4:$A$1448,$A$45,'Net zero emission reductions'!AT$4:AT$1448))</f>
        <v>7.7606176395221302</v>
      </c>
      <c r="BO45" s="94">
        <f>IF($A45="Baseline",'Emissions summary'!BL45,SUMIF('Net zero emission reductions'!$A$4:$A$1448,$A$45,'Net zero emission reductions'!AU$4:AU$1448))</f>
        <v>7.6956772407837626</v>
      </c>
      <c r="BP45" s="94">
        <f>IF($A45="Baseline",'Emissions summary'!BM45,SUMIF('Net zero emission reductions'!$A$4:$A$1448,$A$45,'Net zero emission reductions'!AV$4:AV$1448))</f>
        <v>7.6389586133641512</v>
      </c>
      <c r="BQ45" s="94">
        <f>IF($A45="Baseline",'Emissions summary'!BN45,SUMIF('Net zero emission reductions'!$A$4:$A$1448,$A$45,'Net zero emission reductions'!AW$4:AW$1448))</f>
        <v>7.5756209563693799</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2.9729846063632794</v>
      </c>
      <c r="AO46" s="27">
        <f>'Net zero emission reductions'!U1465</f>
        <v>2.9858888092104952</v>
      </c>
      <c r="AP46" s="27">
        <f>'Net zero emission reductions'!V1465</f>
        <v>2.994482751243384</v>
      </c>
      <c r="AQ46" s="27">
        <f>'Net zero emission reductions'!W1465</f>
        <v>3.0019256669935159</v>
      </c>
      <c r="AR46" s="27">
        <f>'Net zero emission reductions'!X1465</f>
        <v>3.0101534360596802</v>
      </c>
      <c r="AS46" s="27">
        <f>'Net zero emission reductions'!Y1465</f>
        <v>3.0193915299162803</v>
      </c>
      <c r="AT46" s="27">
        <f>'Net zero emission reductions'!Z1465</f>
        <v>3.0290336176820278</v>
      </c>
      <c r="AU46" s="27">
        <f>'Net zero emission reductions'!AA1465</f>
        <v>3.0393248548324077</v>
      </c>
      <c r="AV46" s="27">
        <f>'Net zero emission reductions'!AB1465</f>
        <v>3.0493442890787299</v>
      </c>
      <c r="AW46" s="27">
        <f>'Net zero emission reductions'!AC1465</f>
        <v>3.0599445647123478</v>
      </c>
      <c r="AX46" s="27">
        <f>'Net zero emission reductions'!AD1465</f>
        <v>3.0703510930171154</v>
      </c>
      <c r="AY46" s="27">
        <f>'Net zero emission reductions'!AE1465</f>
        <v>3.0823854049727974</v>
      </c>
      <c r="AZ46" s="27">
        <f>'Net zero emission reductions'!AF1465</f>
        <v>3.0948426450058308</v>
      </c>
      <c r="BA46" s="27">
        <f>'Net zero emission reductions'!AG1465</f>
        <v>3.1076423091165886</v>
      </c>
      <c r="BB46" s="27">
        <f>'Net zero emission reductions'!AH1465</f>
        <v>3.1218093445848312</v>
      </c>
      <c r="BC46" s="27">
        <f>'Net zero emission reductions'!AI1465</f>
        <v>3.1349884535482624</v>
      </c>
      <c r="BD46" s="27">
        <f>'Net zero emission reductions'!AJ1465</f>
        <v>3.1487695653507739</v>
      </c>
      <c r="BE46" s="27">
        <f>'Net zero emission reductions'!AK1465</f>
        <v>3.1634127341284399</v>
      </c>
      <c r="BF46" s="27">
        <f>'Net zero emission reductions'!AL1465</f>
        <v>3.1768935592698964</v>
      </c>
      <c r="BG46" s="27">
        <f>'Net zero emission reductions'!AM1465</f>
        <v>3.1902379302745891</v>
      </c>
      <c r="BH46" s="27">
        <f>'Net zero emission reductions'!AN1465</f>
        <v>3.2034825820758996</v>
      </c>
      <c r="BI46" s="27">
        <f>'Net zero emission reductions'!AO1465</f>
        <v>3.2171854318407167</v>
      </c>
      <c r="BJ46" s="27">
        <f>'Net zero emission reductions'!AP1465</f>
        <v>3.2300513257975854</v>
      </c>
      <c r="BK46" s="27">
        <f>'Net zero emission reductions'!AQ1465</f>
        <v>3.2430456537541659</v>
      </c>
      <c r="BL46" s="27">
        <f>'Net zero emission reductions'!AR1465</f>
        <v>3.2562048453685835</v>
      </c>
      <c r="BM46" s="27">
        <f>'Net zero emission reductions'!AS1465</f>
        <v>3.2695641073613104</v>
      </c>
      <c r="BN46" s="27">
        <f>'Net zero emission reductions'!AT1465</f>
        <v>3.2827485438893933</v>
      </c>
      <c r="BO46" s="27">
        <f>'Net zero emission reductions'!AU1465</f>
        <v>3.2855685644061317</v>
      </c>
      <c r="BP46" s="27">
        <f>'Net zero emission reductions'!AV1465</f>
        <v>3.2868028458592806</v>
      </c>
      <c r="BQ46" s="27">
        <f>'Net zero emission reductions'!AW1465</f>
        <v>3.2884872257470485</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30.677647637559453</v>
      </c>
      <c r="AN47" s="94">
        <f>IF($A47="Baseline",'Emissions summary'!AK47,SUMIF('Net zero emission reductions'!$A$4:$A$1448,$A$47,'Net zero emission reductions'!T$4:T$1448))</f>
        <v>31.039739748858381</v>
      </c>
      <c r="AO47" s="94">
        <f>IF($A47="Baseline",'Emissions summary'!AL47,SUMIF('Net zero emission reductions'!$A$4:$A$1448,$A$47,'Net zero emission reductions'!U$4:U$1448))</f>
        <v>31.14081640845426</v>
      </c>
      <c r="AP47" s="94">
        <f>IF($A47="Baseline",'Emissions summary'!AM47,SUMIF('Net zero emission reductions'!$A$4:$A$1448,$A$47,'Net zero emission reductions'!V$4:V$1448))</f>
        <v>31.176055569267476</v>
      </c>
      <c r="AQ47" s="94">
        <f>IF($A47="Baseline",'Emissions summary'!AN47,SUMIF('Net zero emission reductions'!$A$4:$A$1448,$A$47,'Net zero emission reductions'!W$4:W$1448))</f>
        <v>31.263199063959327</v>
      </c>
      <c r="AR47" s="94">
        <f>IF($A47="Baseline",'Emissions summary'!AO47,SUMIF('Net zero emission reductions'!$A$4:$A$1448,$A$47,'Net zero emission reductions'!X$4:X$1448))</f>
        <v>31.414588362402696</v>
      </c>
      <c r="AS47" s="94">
        <f>IF($A47="Baseline",'Emissions summary'!AP47,SUMIF('Net zero emission reductions'!$A$4:$A$1448,$A$47,'Net zero emission reductions'!Y$4:Y$1448))</f>
        <v>31.583019793173001</v>
      </c>
      <c r="AT47" s="94">
        <f>IF($A47="Baseline",'Emissions summary'!AQ47,SUMIF('Net zero emission reductions'!$A$4:$A$1448,$A$47,'Net zero emission reductions'!Z$4:Z$1448))</f>
        <v>31.792328473204158</v>
      </c>
      <c r="AU47" s="94">
        <f>IF($A47="Baseline",'Emissions summary'!AR47,SUMIF('Net zero emission reductions'!$A$4:$A$1448,$A$47,'Net zero emission reductions'!AA$4:AA$1448))</f>
        <v>31.986896827902228</v>
      </c>
      <c r="AV47" s="94">
        <f>IF($A47="Baseline",'Emissions summary'!AS47,SUMIF('Net zero emission reductions'!$A$4:$A$1448,$A$47,'Net zero emission reductions'!AB$4:AB$1448))</f>
        <v>32.217584172086234</v>
      </c>
      <c r="AW47" s="94">
        <f>IF($A47="Baseline",'Emissions summary'!AT47,SUMIF('Net zero emission reductions'!$A$4:$A$1448,$A$47,'Net zero emission reductions'!AC$4:AC$1448))</f>
        <v>32.437754690960404</v>
      </c>
      <c r="AX47" s="94">
        <f>IF($A47="Baseline",'Emissions summary'!AU47,SUMIF('Net zero emission reductions'!$A$4:$A$1448,$A$47,'Net zero emission reductions'!AD$4:AD$1448))</f>
        <v>32.565607829897374</v>
      </c>
      <c r="AY47" s="94">
        <f>IF($A47="Baseline",'Emissions summary'!AV47,SUMIF('Net zero emission reductions'!$A$4:$A$1448,$A$47,'Net zero emission reductions'!AE$4:AE$1448))</f>
        <v>32.711634064941329</v>
      </c>
      <c r="AZ47" s="94">
        <f>IF($A47="Baseline",'Emissions summary'!AW47,SUMIF('Net zero emission reductions'!$A$4:$A$1448,$A$47,'Net zero emission reductions'!AF$4:AF$1448))</f>
        <v>32.870404963020519</v>
      </c>
      <c r="BA47" s="94">
        <f>IF($A47="Baseline",'Emissions summary'!AX47,SUMIF('Net zero emission reductions'!$A$4:$A$1448,$A$47,'Net zero emission reductions'!AG$4:AG$1448))</f>
        <v>33.10159520907002</v>
      </c>
      <c r="BB47" s="94">
        <f>IF($A47="Baseline",'Emissions summary'!AY47,SUMIF('Net zero emission reductions'!$A$4:$A$1448,$A$47,'Net zero emission reductions'!AH$4:AH$1448))</f>
        <v>33.26603148216725</v>
      </c>
      <c r="BC47" s="94">
        <f>IF($A47="Baseline",'Emissions summary'!AZ47,SUMIF('Net zero emission reductions'!$A$4:$A$1448,$A$47,'Net zero emission reductions'!AI$4:AI$1448))</f>
        <v>33.449234092655537</v>
      </c>
      <c r="BD47" s="94">
        <f>IF($A47="Baseline",'Emissions summary'!BA47,SUMIF('Net zero emission reductions'!$A$4:$A$1448,$A$47,'Net zero emission reductions'!AJ$4:AJ$1448))</f>
        <v>33.673220985418105</v>
      </c>
      <c r="BE47" s="94">
        <f>IF($A47="Baseline",'Emissions summary'!BB47,SUMIF('Net zero emission reductions'!$A$4:$A$1448,$A$47,'Net zero emission reductions'!AK$4:AK$1448))</f>
        <v>33.819546929061559</v>
      </c>
      <c r="BF47" s="94">
        <f>IF($A47="Baseline",'Emissions summary'!BC47,SUMIF('Net zero emission reductions'!$A$4:$A$1448,$A$47,'Net zero emission reductions'!AL$4:AL$1448))</f>
        <v>33.947950420200527</v>
      </c>
      <c r="BG47" s="94">
        <f>IF($A47="Baseline",'Emissions summary'!BD47,SUMIF('Net zero emission reductions'!$A$4:$A$1448,$A$47,'Net zero emission reductions'!AM$4:AM$1448))</f>
        <v>34.060301853864821</v>
      </c>
      <c r="BH47" s="94">
        <f>IF($A47="Baseline",'Emissions summary'!BE47,SUMIF('Net zero emission reductions'!$A$4:$A$1448,$A$47,'Net zero emission reductions'!AN$4:AN$1448))</f>
        <v>34.297174710924196</v>
      </c>
      <c r="BI47" s="94">
        <f>IF($A47="Baseline",'Emissions summary'!BF47,SUMIF('Net zero emission reductions'!$A$4:$A$1448,$A$47,'Net zero emission reductions'!AO$4:AO$1448))</f>
        <v>34.480070477849345</v>
      </c>
      <c r="BJ47" s="94">
        <f>IF($A47="Baseline",'Emissions summary'!BG47,SUMIF('Net zero emission reductions'!$A$4:$A$1448,$A$47,'Net zero emission reductions'!AP$4:AP$1448))</f>
        <v>34.664360914276152</v>
      </c>
      <c r="BK47" s="94">
        <f>IF($A47="Baseline",'Emissions summary'!BH47,SUMIF('Net zero emission reductions'!$A$4:$A$1448,$A$47,'Net zero emission reductions'!AQ$4:AQ$1448))</f>
        <v>34.851886441937282</v>
      </c>
      <c r="BL47" s="94">
        <f>IF($A47="Baseline",'Emissions summary'!BI47,SUMIF('Net zero emission reductions'!$A$4:$A$1448,$A$47,'Net zero emission reductions'!AR$4:AR$1448))</f>
        <v>35.044409638935392</v>
      </c>
      <c r="BM47" s="94">
        <f>IF($A47="Baseline",'Emissions summary'!BJ47,SUMIF('Net zero emission reductions'!$A$4:$A$1448,$A$47,'Net zero emission reductions'!AS$4:AS$1448))</f>
        <v>35.212820405917363</v>
      </c>
      <c r="BN47" s="94">
        <f>IF($A47="Baseline",'Emissions summary'!BK47,SUMIF('Net zero emission reductions'!$A$4:$A$1448,$A$47,'Net zero emission reductions'!AT$4:AT$1448))</f>
        <v>34.78480476430385</v>
      </c>
      <c r="BO47" s="94">
        <f>IF($A47="Baseline",'Emissions summary'!BL47,SUMIF('Net zero emission reductions'!$A$4:$A$1448,$A$47,'Net zero emission reductions'!AU$4:AU$1448))</f>
        <v>34.273556086168043</v>
      </c>
      <c r="BP47" s="94">
        <f>IF($A47="Baseline",'Emissions summary'!BM47,SUMIF('Net zero emission reductions'!$A$4:$A$1448,$A$47,'Net zero emission reductions'!AV$4:AV$1448))</f>
        <v>33.794267144842756</v>
      </c>
      <c r="BQ47" s="94">
        <f>IF($A47="Baseline",'Emissions summary'!BN47,SUMIF('Net zero emission reductions'!$A$4:$A$1448,$A$47,'Net zero emission reductions'!AW$4:AW$1448))</f>
        <v>33.295439538261128</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6.011497664813696</v>
      </c>
      <c r="AN49" s="41">
        <f t="shared" si="32"/>
        <v>6.0730930813333597</v>
      </c>
      <c r="AO49" s="41">
        <f t="shared" si="32"/>
        <v>6.0959863782454038</v>
      </c>
      <c r="AP49" s="41">
        <f t="shared" si="32"/>
        <v>6.1089436386940523</v>
      </c>
      <c r="AQ49" s="41">
        <f t="shared" si="32"/>
        <v>6.1300425890513823</v>
      </c>
      <c r="AR49" s="41">
        <f t="shared" si="32"/>
        <v>6.1612708601840991</v>
      </c>
      <c r="AS49" s="41">
        <f t="shared" si="32"/>
        <v>6.194959538088237</v>
      </c>
      <c r="AT49" s="41">
        <f t="shared" si="32"/>
        <v>6.2352536287598506</v>
      </c>
      <c r="AU49" s="41">
        <f t="shared" si="32"/>
        <v>6.273584198870215</v>
      </c>
      <c r="AV49" s="41">
        <f t="shared" si="32"/>
        <v>6.3178138502987986</v>
      </c>
      <c r="AW49" s="41">
        <f t="shared" si="32"/>
        <v>6.3607425530520407</v>
      </c>
      <c r="AX49" s="41">
        <f t="shared" si="32"/>
        <v>6.3945455376713518</v>
      </c>
      <c r="AY49" s="41">
        <f t="shared" si="32"/>
        <v>6.4318589761915392</v>
      </c>
      <c r="AZ49" s="41">
        <f t="shared" si="32"/>
        <v>6.4718615315467423</v>
      </c>
      <c r="BA49" s="41">
        <f t="shared" si="32"/>
        <v>6.5240389837162525</v>
      </c>
      <c r="BB49" s="41">
        <f t="shared" si="32"/>
        <v>6.5664915096347842</v>
      </c>
      <c r="BC49" s="41">
        <f t="shared" si="32"/>
        <v>6.6124030153280922</v>
      </c>
      <c r="BD49" s="41">
        <f t="shared" si="32"/>
        <v>6.6657251704300098</v>
      </c>
      <c r="BE49" s="41">
        <f t="shared" si="32"/>
        <v>6.7075319327830565</v>
      </c>
      <c r="BF49" s="41">
        <f t="shared" si="32"/>
        <v>6.7473098988979912</v>
      </c>
      <c r="BG49" s="41">
        <f t="shared" si="32"/>
        <v>6.7853866014375699</v>
      </c>
      <c r="BH49" s="41">
        <f t="shared" si="32"/>
        <v>6.8402312746763947</v>
      </c>
      <c r="BI49" s="41">
        <f t="shared" si="32"/>
        <v>6.8870340957298888</v>
      </c>
      <c r="BJ49" s="41">
        <f t="shared" si="32"/>
        <v>6.9347993623710495</v>
      </c>
      <c r="BK49" s="41">
        <f t="shared" si="32"/>
        <v>6.9838847353881368</v>
      </c>
      <c r="BL49" s="41">
        <f t="shared" si="32"/>
        <v>7.0346231555631684</v>
      </c>
      <c r="BM49" s="41">
        <f t="shared" si="32"/>
        <v>7.081977775670782</v>
      </c>
      <c r="BN49" s="41">
        <f t="shared" si="32"/>
        <v>7.0302443654739406</v>
      </c>
      <c r="BO49" s="41">
        <f t="shared" si="32"/>
        <v>6.9642194670008557</v>
      </c>
      <c r="BP49" s="41">
        <f t="shared" si="32"/>
        <v>6.9033678946920585</v>
      </c>
      <c r="BQ49" s="41">
        <f t="shared" si="32"/>
        <v>6.8390424750531285</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5.6839823273254257</v>
      </c>
      <c r="AN50" s="94">
        <f>IF($A50="Baseline",'Emissions summary'!AK50,SUMIF('Net zero emission reductions'!$A$4:$A$1448,$A$50,'Net zero emission reductions'!T$4:T$1448))</f>
        <v>5.7428598422219466</v>
      </c>
      <c r="AO50" s="94">
        <f>IF($A50="Baseline",'Emissions summary'!AL50,SUMIF('Net zero emission reductions'!$A$4:$A$1448,$A$50,'Net zero emission reductions'!U$4:U$1448))</f>
        <v>5.7637015595098191</v>
      </c>
      <c r="AP50" s="94">
        <f>IF($A50="Baseline",'Emissions summary'!AM50,SUMIF('Net zero emission reductions'!$A$4:$A$1448,$A$50,'Net zero emission reductions'!V$4:V$1448))</f>
        <v>5.775258872217762</v>
      </c>
      <c r="AQ50" s="94">
        <f>IF($A50="Baseline",'Emissions summary'!AN50,SUMIF('Net zero emission reductions'!$A$4:$A$1448,$A$50,'Net zero emission reductions'!W$4:W$1448))</f>
        <v>5.7945938741044971</v>
      </c>
      <c r="AR50" s="94">
        <f>IF($A50="Baseline",'Emissions summary'!AO50,SUMIF('Net zero emission reductions'!$A$4:$A$1448,$A$50,'Net zero emission reductions'!X$4:X$1448))</f>
        <v>5.8235225683600778</v>
      </c>
      <c r="AS50" s="94">
        <f>IF($A50="Baseline",'Emissions summary'!AP50,SUMIF('Net zero emission reductions'!$A$4:$A$1448,$A$50,'Net zero emission reductions'!Y$4:Y$1448))</f>
        <v>5.8546442371795697</v>
      </c>
      <c r="AT50" s="94">
        <f>IF($A50="Baseline",'Emissions summary'!AQ50,SUMIF('Net zero emission reductions'!$A$4:$A$1448,$A$50,'Net zero emission reductions'!Z$4:Z$1448))</f>
        <v>5.8920160800245416</v>
      </c>
      <c r="AU50" s="94">
        <f>IF($A50="Baseline",'Emissions summary'!AR50,SUMIF('Net zero emission reductions'!$A$4:$A$1448,$A$50,'Net zero emission reductions'!AA$4:AA$1448))</f>
        <v>5.9274965276025728</v>
      </c>
      <c r="AV50" s="94">
        <f>IF($A50="Baseline",'Emissions summary'!AS50,SUMIF('Net zero emission reductions'!$A$4:$A$1448,$A$50,'Net zero emission reductions'!AB$4:AB$1448))</f>
        <v>5.9685734253656078</v>
      </c>
      <c r="AW50" s="94">
        <f>IF($A50="Baseline",'Emissions summary'!AT50,SUMIF('Net zero emission reductions'!$A$4:$A$1448,$A$50,'Net zero emission reductions'!AC$4:AC$1448))</f>
        <v>6.0083868864002214</v>
      </c>
      <c r="AX50" s="94">
        <f>IF($A50="Baseline",'Emissions summary'!AU50,SUMIF('Net zero emission reductions'!$A$4:$A$1448,$A$50,'Net zero emission reductions'!AD$4:AD$1448))</f>
        <v>6.0389731924968117</v>
      </c>
      <c r="AY50" s="94">
        <f>IF($A50="Baseline",'Emissions summary'!AV50,SUMIF('Net zero emission reductions'!$A$4:$A$1448,$A$50,'Net zero emission reductions'!AE$4:AE$1448))</f>
        <v>6.0727909130924402</v>
      </c>
      <c r="AZ50" s="94">
        <f>IF($A50="Baseline",'Emissions summary'!AW50,SUMIF('Net zero emission reductions'!$A$4:$A$1448,$A$50,'Net zero emission reductions'!AF$4:AF$1448))</f>
        <v>6.1090963495676496</v>
      </c>
      <c r="BA50" s="94">
        <f>IF($A50="Baseline",'Emissions summary'!AX50,SUMIF('Net zero emission reductions'!$A$4:$A$1448,$A$50,'Net zero emission reductions'!AG$4:AG$1448))</f>
        <v>6.1568672599376946</v>
      </c>
      <c r="BB50" s="94">
        <f>IF($A50="Baseline",'Emissions summary'!AY50,SUMIF('Net zero emission reductions'!$A$4:$A$1448,$A$50,'Net zero emission reductions'!AH$4:AH$1448))</f>
        <v>6.1953281187775149</v>
      </c>
      <c r="BC50" s="94">
        <f>IF($A50="Baseline",'Emissions summary'!AZ50,SUMIF('Net zero emission reductions'!$A$4:$A$1448,$A$50,'Net zero emission reductions'!AI$4:AI$1448))</f>
        <v>6.2369510806452162</v>
      </c>
      <c r="BD50" s="94">
        <f>IF($A50="Baseline",'Emissions summary'!BA50,SUMIF('Net zero emission reductions'!$A$4:$A$1448,$A$50,'Net zero emission reductions'!AJ$4:AJ$1448))</f>
        <v>6.285497133049101</v>
      </c>
      <c r="BE50" s="94">
        <f>IF($A50="Baseline",'Emissions summary'!BB50,SUMIF('Net zero emission reductions'!$A$4:$A$1448,$A$50,'Net zero emission reductions'!AK$4:AK$1448))</f>
        <v>6.3230576412143416</v>
      </c>
      <c r="BF50" s="94">
        <f>IF($A50="Baseline",'Emissions summary'!BC50,SUMIF('Net zero emission reductions'!$A$4:$A$1448,$A$50,'Net zero emission reductions'!AL$4:AL$1448))</f>
        <v>6.3586733952348435</v>
      </c>
      <c r="BG50" s="94">
        <f>IF($A50="Baseline",'Emissions summary'!BD50,SUMIF('Net zero emission reductions'!$A$4:$A$1448,$A$50,'Net zero emission reductions'!AM$4:AM$1448))</f>
        <v>6.3926188629609335</v>
      </c>
      <c r="BH50" s="94">
        <f>IF($A50="Baseline",'Emissions summary'!BE50,SUMIF('Net zero emission reductions'!$A$4:$A$1448,$A$50,'Net zero emission reductions'!AN$4:AN$1448))</f>
        <v>6.4426101986103781</v>
      </c>
      <c r="BI50" s="94">
        <f>IF($A50="Baseline",'Emissions summary'!BF50,SUMIF('Net zero emission reductions'!$A$4:$A$1448,$A$50,'Net zero emission reductions'!AO$4:AO$1448))</f>
        <v>6.4849394451773499</v>
      </c>
      <c r="BJ50" s="94">
        <f>IF($A50="Baseline",'Emissions summary'!BG50,SUMIF('Net zero emission reductions'!$A$4:$A$1448,$A$50,'Net zero emission reductions'!AP$4:AP$1448))</f>
        <v>6.5281491783971957</v>
      </c>
      <c r="BK50" s="94">
        <f>IF($A50="Baseline",'Emissions summary'!BH50,SUMIF('Net zero emission reductions'!$A$4:$A$1448,$A$50,'Net zero emission reductions'!AQ$4:AQ$1448))</f>
        <v>6.5725412439928164</v>
      </c>
      <c r="BL50" s="94">
        <f>IF($A50="Baseline",'Emissions summary'!BI50,SUMIF('Net zero emission reductions'!$A$4:$A$1448,$A$50,'Net zero emission reductions'!AR$4:AR$1448))</f>
        <v>6.6184244836536736</v>
      </c>
      <c r="BM50" s="94">
        <f>IF($A50="Baseline",'Emissions summary'!BJ50,SUMIF('Net zero emission reductions'!$A$4:$A$1448,$A$50,'Net zero emission reductions'!AS$4:AS$1448))</f>
        <v>6.6609624760008916</v>
      </c>
      <c r="BN50" s="94">
        <f>IF($A50="Baseline",'Emissions summary'!BK50,SUMIF('Net zero emission reductions'!$A$4:$A$1448,$A$50,'Net zero emission reductions'!AT$4:AT$1448))</f>
        <v>6.6101356375558709</v>
      </c>
      <c r="BO50" s="94">
        <f>IF($A50="Baseline",'Emissions summary'!BL50,SUMIF('Net zero emission reductions'!$A$4:$A$1448,$A$50,'Net zero emission reductions'!AU$4:AU$1448))</f>
        <v>6.5462147702169098</v>
      </c>
      <c r="BP50" s="94">
        <f>IF($A50="Baseline",'Emissions summary'!BM50,SUMIF('Net zero emission reductions'!$A$4:$A$1448,$A$50,'Net zero emission reductions'!AV$4:AV$1448))</f>
        <v>6.4872383269179998</v>
      </c>
      <c r="BQ50" s="94">
        <f>IF($A50="Baseline",'Emissions summary'!BN50,SUMIF('Net zero emission reductions'!$A$4:$A$1448,$A$50,'Net zero emission reductions'!AW$4:AW$1448))</f>
        <v>6.4250008527790516</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0.32751533748827</v>
      </c>
      <c r="AN51" s="94">
        <f>IF($A51="Baseline",'Emissions summary'!AK51,SUMIF('Net zero emission reductions'!$A$4:$A$1448,$A$51,'Net zero emission reductions'!T$4:T$1448))</f>
        <v>0.33023323911141295</v>
      </c>
      <c r="AO51" s="94">
        <f>IF($A51="Baseline",'Emissions summary'!AL51,SUMIF('Net zero emission reductions'!$A$4:$A$1448,$A$51,'Net zero emission reductions'!U$4:U$1448))</f>
        <v>0.33228481873558507</v>
      </c>
      <c r="AP51" s="94">
        <f>IF($A51="Baseline",'Emissions summary'!AM51,SUMIF('Net zero emission reductions'!$A$4:$A$1448,$A$51,'Net zero emission reductions'!V$4:V$1448))</f>
        <v>0.33368476647629042</v>
      </c>
      <c r="AQ51" s="94">
        <f>IF($A51="Baseline",'Emissions summary'!AN51,SUMIF('Net zero emission reductions'!$A$4:$A$1448,$A$51,'Net zero emission reductions'!W$4:W$1448))</f>
        <v>0.33544871494688489</v>
      </c>
      <c r="AR51" s="94">
        <f>IF($A51="Baseline",'Emissions summary'!AO51,SUMIF('Net zero emission reductions'!$A$4:$A$1448,$A$51,'Net zero emission reductions'!X$4:X$1448))</f>
        <v>0.33774829182402094</v>
      </c>
      <c r="AS51" s="94">
        <f>IF($A51="Baseline",'Emissions summary'!AP51,SUMIF('Net zero emission reductions'!$A$4:$A$1448,$A$51,'Net zero emission reductions'!Y$4:Y$1448))</f>
        <v>0.34031530090866702</v>
      </c>
      <c r="AT51" s="94">
        <f>IF($A51="Baseline",'Emissions summary'!AQ51,SUMIF('Net zero emission reductions'!$A$4:$A$1448,$A$51,'Net zero emission reductions'!Z$4:Z$1448))</f>
        <v>0.34323754873530909</v>
      </c>
      <c r="AU51" s="94">
        <f>IF($A51="Baseline",'Emissions summary'!AR51,SUMIF('Net zero emission reductions'!$A$4:$A$1448,$A$51,'Net zero emission reductions'!AA$4:AA$1448))</f>
        <v>0.34608767126764178</v>
      </c>
      <c r="AV51" s="94">
        <f>IF($A51="Baseline",'Emissions summary'!AS51,SUMIF('Net zero emission reductions'!$A$4:$A$1448,$A$51,'Net zero emission reductions'!AB$4:AB$1448))</f>
        <v>0.34924042493319063</v>
      </c>
      <c r="AW51" s="94">
        <f>IF($A51="Baseline",'Emissions summary'!AT51,SUMIF('Net zero emission reductions'!$A$4:$A$1448,$A$51,'Net zero emission reductions'!AC$4:AC$1448))</f>
        <v>0.35235566665181905</v>
      </c>
      <c r="AX51" s="94">
        <f>IF($A51="Baseline",'Emissions summary'!AU51,SUMIF('Net zero emission reductions'!$A$4:$A$1448,$A$51,'Net zero emission reductions'!AD$4:AD$1448))</f>
        <v>0.35557234517454023</v>
      </c>
      <c r="AY51" s="94">
        <f>IF($A51="Baseline",'Emissions summary'!AV51,SUMIF('Net zero emission reductions'!$A$4:$A$1448,$A$51,'Net zero emission reductions'!AE$4:AE$1448))</f>
        <v>0.35906806309909878</v>
      </c>
      <c r="AZ51" s="94">
        <f>IF($A51="Baseline",'Emissions summary'!AW51,SUMIF('Net zero emission reductions'!$A$4:$A$1448,$A$51,'Net zero emission reductions'!AF$4:AF$1448))</f>
        <v>0.36276518197909308</v>
      </c>
      <c r="BA51" s="94">
        <f>IF($A51="Baseline",'Emissions summary'!AX51,SUMIF('Net zero emission reductions'!$A$4:$A$1448,$A$51,'Net zero emission reductions'!AG$4:AG$1448))</f>
        <v>0.36717172377855778</v>
      </c>
      <c r="BB51" s="94">
        <f>IF($A51="Baseline",'Emissions summary'!AY51,SUMIF('Net zero emission reductions'!$A$4:$A$1448,$A$51,'Net zero emission reductions'!AH$4:AH$1448))</f>
        <v>0.37116339085726974</v>
      </c>
      <c r="BC51" s="94">
        <f>IF($A51="Baseline",'Emissions summary'!AZ51,SUMIF('Net zero emission reductions'!$A$4:$A$1448,$A$51,'Net zero emission reductions'!AI$4:AI$1448))</f>
        <v>0.37545193468287602</v>
      </c>
      <c r="BD51" s="94">
        <f>IF($A51="Baseline",'Emissions summary'!BA51,SUMIF('Net zero emission reductions'!$A$4:$A$1448,$A$51,'Net zero emission reductions'!AJ$4:AJ$1448))</f>
        <v>0.3802280373809091</v>
      </c>
      <c r="BE51" s="94">
        <f>IF($A51="Baseline",'Emissions summary'!BB51,SUMIF('Net zero emission reductions'!$A$4:$A$1448,$A$51,'Net zero emission reductions'!AK$4:AK$1448))</f>
        <v>0.38447429156871499</v>
      </c>
      <c r="BF51" s="94">
        <f>IF($A51="Baseline",'Emissions summary'!BC51,SUMIF('Net zero emission reductions'!$A$4:$A$1448,$A$51,'Net zero emission reductions'!AL$4:AL$1448))</f>
        <v>0.38863650366314784</v>
      </c>
      <c r="BG51" s="94">
        <f>IF($A51="Baseline",'Emissions summary'!BD51,SUMIF('Net zero emission reductions'!$A$4:$A$1448,$A$51,'Net zero emission reductions'!AM$4:AM$1448))</f>
        <v>0.39276773847663676</v>
      </c>
      <c r="BH51" s="94">
        <f>IF($A51="Baseline",'Emissions summary'!BE51,SUMIF('Net zero emission reductions'!$A$4:$A$1448,$A$51,'Net zero emission reductions'!AN$4:AN$1448))</f>
        <v>0.39762107606601621</v>
      </c>
      <c r="BI51" s="94">
        <f>IF($A51="Baseline",'Emissions summary'!BF51,SUMIF('Net zero emission reductions'!$A$4:$A$1448,$A$51,'Net zero emission reductions'!AO$4:AO$1448))</f>
        <v>0.40209465055253857</v>
      </c>
      <c r="BJ51" s="94">
        <f>IF($A51="Baseline",'Emissions summary'!BG51,SUMIF('Net zero emission reductions'!$A$4:$A$1448,$A$51,'Net zero emission reductions'!AP$4:AP$1448))</f>
        <v>0.40665018397385411</v>
      </c>
      <c r="BK51" s="94">
        <f>IF($A51="Baseline",'Emissions summary'!BH51,SUMIF('Net zero emission reductions'!$A$4:$A$1448,$A$51,'Net zero emission reductions'!AQ$4:AQ$1448))</f>
        <v>0.4113434913953205</v>
      </c>
      <c r="BL51" s="94">
        <f>IF($A51="Baseline",'Emissions summary'!BI51,SUMIF('Net zero emission reductions'!$A$4:$A$1448,$A$51,'Net zero emission reductions'!AR$4:AR$1448))</f>
        <v>0.41619867190949489</v>
      </c>
      <c r="BM51" s="94">
        <f>IF($A51="Baseline",'Emissions summary'!BJ51,SUMIF('Net zero emission reductions'!$A$4:$A$1448,$A$51,'Net zero emission reductions'!AS$4:AS$1448))</f>
        <v>0.42101529966989015</v>
      </c>
      <c r="BN51" s="94">
        <f>IF($A51="Baseline",'Emissions summary'!BK51,SUMIF('Net zero emission reductions'!$A$4:$A$1448,$A$51,'Net zero emission reductions'!AT$4:AT$1448))</f>
        <v>0.42010872791806969</v>
      </c>
      <c r="BO51" s="94">
        <f>IF($A51="Baseline",'Emissions summary'!BL51,SUMIF('Net zero emission reductions'!$A$4:$A$1448,$A$51,'Net zero emission reductions'!AU$4:AU$1448))</f>
        <v>0.4180046967839457</v>
      </c>
      <c r="BP51" s="94">
        <f>IF($A51="Baseline",'Emissions summary'!BM51,SUMIF('Net zero emission reductions'!$A$4:$A$1448,$A$51,'Net zero emission reductions'!AV$4:AV$1448))</f>
        <v>0.41612956777405907</v>
      </c>
      <c r="BQ51" s="94">
        <f>IF($A51="Baseline",'Emissions summary'!BN51,SUMIF('Net zero emission reductions'!$A$4:$A$1448,$A$51,'Net zero emission reductions'!AW$4:AW$1448))</f>
        <v>0.41404162227407665</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1.4375147331283809</v>
      </c>
      <c r="AN52" s="41">
        <f t="shared" si="38"/>
        <v>1.4710354300462118</v>
      </c>
      <c r="AO52" s="41">
        <f t="shared" si="38"/>
        <v>1.4896239128374456</v>
      </c>
      <c r="AP52" s="41">
        <f t="shared" si="38"/>
        <v>1.504452587442223</v>
      </c>
      <c r="AQ52" s="41">
        <f t="shared" si="38"/>
        <v>1.5225385674620295</v>
      </c>
      <c r="AR52" s="41">
        <f t="shared" si="38"/>
        <v>1.5447613391864254</v>
      </c>
      <c r="AS52" s="41">
        <f t="shared" si="38"/>
        <v>1.5691730489483151</v>
      </c>
      <c r="AT52" s="41">
        <f t="shared" si="38"/>
        <v>1.5965065041695561</v>
      </c>
      <c r="AU52" s="41">
        <f t="shared" si="38"/>
        <v>1.6233263535755729</v>
      </c>
      <c r="AV52" s="41">
        <f t="shared" si="38"/>
        <v>1.6528884075163239</v>
      </c>
      <c r="AW52" s="41">
        <f t="shared" si="38"/>
        <v>1.682249845686006</v>
      </c>
      <c r="AX52" s="41">
        <f t="shared" si="38"/>
        <v>1.7189136812444055</v>
      </c>
      <c r="AY52" s="41">
        <f t="shared" si="38"/>
        <v>1.7580148516649883</v>
      </c>
      <c r="AZ52" s="41">
        <f t="shared" si="38"/>
        <v>1.7993169881840421</v>
      </c>
      <c r="BA52" s="41">
        <f t="shared" si="38"/>
        <v>1.8471661409455828</v>
      </c>
      <c r="BB52" s="41">
        <f t="shared" si="38"/>
        <v>1.8919115846110954</v>
      </c>
      <c r="BC52" s="41">
        <f t="shared" si="38"/>
        <v>1.9403605794439502</v>
      </c>
      <c r="BD52" s="41">
        <f t="shared" si="38"/>
        <v>1.9936657871803991</v>
      </c>
      <c r="BE52" s="41">
        <f t="shared" si="38"/>
        <v>2.0430003456665715</v>
      </c>
      <c r="BF52" s="41">
        <f t="shared" si="38"/>
        <v>2.0927825775939826</v>
      </c>
      <c r="BG52" s="41">
        <f t="shared" si="38"/>
        <v>2.1431734612987716</v>
      </c>
      <c r="BH52" s="41">
        <f t="shared" si="38"/>
        <v>2.1967947331023758</v>
      </c>
      <c r="BI52" s="41">
        <f t="shared" si="38"/>
        <v>2.2475502608619951</v>
      </c>
      <c r="BJ52" s="41">
        <f t="shared" si="38"/>
        <v>2.2999781316608425</v>
      </c>
      <c r="BK52" s="41">
        <f t="shared" si="38"/>
        <v>2.3543161817596454</v>
      </c>
      <c r="BL52" s="41">
        <f t="shared" si="38"/>
        <v>2.4108120737120329</v>
      </c>
      <c r="BM52" s="41">
        <f t="shared" si="38"/>
        <v>2.4677370387192208</v>
      </c>
      <c r="BN52" s="41">
        <f t="shared" si="38"/>
        <v>2.4717378879252889</v>
      </c>
      <c r="BO52" s="41">
        <f t="shared" si="38"/>
        <v>2.4677289476581374</v>
      </c>
      <c r="BP52" s="41">
        <f t="shared" si="38"/>
        <v>2.4662367923913573</v>
      </c>
      <c r="BQ52" s="41">
        <f t="shared" si="38"/>
        <v>2.462404196088952</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1.0877754589016115</v>
      </c>
      <c r="AN53" s="27">
        <f>SUM('Net zero emission reductions'!T1531:T1546)</f>
        <v>1.1137344129841336</v>
      </c>
      <c r="AO53" s="27">
        <f>SUM('Net zero emission reductions'!U1531:U1546)</f>
        <v>1.1282995671379676</v>
      </c>
      <c r="AP53" s="27">
        <f>SUM('Net zero emission reductions'!V1531:V1546)</f>
        <v>1.1399966702588682</v>
      </c>
      <c r="AQ53" s="27">
        <f>SUM('Net zero emission reductions'!W1531:W1546)</f>
        <v>1.1541891396670767</v>
      </c>
      <c r="AR53" s="27">
        <f>SUM('Net zero emission reductions'!X1531:X1546)</f>
        <v>1.1715534717756615</v>
      </c>
      <c r="AS53" s="27">
        <f>SUM('Net zero emission reductions'!Y1531:Y1546)</f>
        <v>1.1906305976154732</v>
      </c>
      <c r="AT53" s="27">
        <f>SUM('Net zero emission reductions'!Z1531:Z1546)</f>
        <v>1.2119561155827798</v>
      </c>
      <c r="AU53" s="27">
        <f>SUM('Net zero emission reductions'!AA1531:AA1546)</f>
        <v>1.2329006155984554</v>
      </c>
      <c r="AV53" s="27">
        <f>SUM('Net zero emission reductions'!AB1531:AB1546)</f>
        <v>1.2559593654515471</v>
      </c>
      <c r="AW53" s="27">
        <f>SUM('Net zero emission reductions'!AC1531:AC1546)</f>
        <v>1.2788781346639457</v>
      </c>
      <c r="AX53" s="27">
        <f>SUM('Net zero emission reductions'!AD1531:AD1546)</f>
        <v>1.3078166087081762</v>
      </c>
      <c r="AY53" s="27">
        <f>SUM('Net zero emission reductions'!AE1531:AE1546)</f>
        <v>1.3386614006327853</v>
      </c>
      <c r="AZ53" s="27">
        <f>SUM('Net zero emission reductions'!AF1531:AF1546)</f>
        <v>1.3712346503059996</v>
      </c>
      <c r="BA53" s="27">
        <f>SUM('Net zero emission reductions'!AG1531:AG1546)</f>
        <v>1.4088827103732537</v>
      </c>
      <c r="BB53" s="27">
        <f>SUM('Net zero emission reductions'!AH1531:AH1546)</f>
        <v>1.4441873943536896</v>
      </c>
      <c r="BC53" s="27">
        <f>SUM('Net zero emission reductions'!AI1531:AI1546)</f>
        <v>1.4824068193786015</v>
      </c>
      <c r="BD53" s="27">
        <f>SUM('Net zero emission reductions'!AJ1531:AJ1546)</f>
        <v>1.5244151539762556</v>
      </c>
      <c r="BE53" s="27">
        <f>SUM('Net zero emission reductions'!AK1531:AK1546)</f>
        <v>1.5634106256449325</v>
      </c>
      <c r="BF53" s="27">
        <f>SUM('Net zero emission reductions'!AL1531:AL1546)</f>
        <v>1.6027970102047568</v>
      </c>
      <c r="BG53" s="27">
        <f>SUM('Net zero emission reductions'!AM1531:AM1546)</f>
        <v>1.6426988914125571</v>
      </c>
      <c r="BH53" s="27">
        <f>SUM('Net zero emission reductions'!AN1531:AN1546)</f>
        <v>1.6849190794605895</v>
      </c>
      <c r="BI53" s="27">
        <f>SUM('Net zero emission reductions'!AO1531:AO1546)</f>
        <v>1.7249601332518965</v>
      </c>
      <c r="BJ53" s="27">
        <f>SUM('Net zero emission reductions'!AP1531:AP1546)</f>
        <v>1.7663294789071728</v>
      </c>
      <c r="BK53" s="27">
        <f>SUM('Net zero emission reductions'!AQ1531:AQ1546)</f>
        <v>1.8092129109492667</v>
      </c>
      <c r="BL53" s="27">
        <f>SUM('Net zero emission reductions'!AR1531:AR1546)</f>
        <v>1.8538041881452578</v>
      </c>
      <c r="BM53" s="27">
        <f>SUM('Net zero emission reductions'!AS1531:AS1546)</f>
        <v>1.8987837864669677</v>
      </c>
      <c r="BN53" s="27">
        <f>SUM('Net zero emission reductions'!AT1531:AT1546)</f>
        <v>1.9027668849712249</v>
      </c>
      <c r="BO53" s="27">
        <f>SUM('Net zero emission reductions'!AU1531:AU1546)</f>
        <v>1.9005323300811363</v>
      </c>
      <c r="BP53" s="27">
        <f>SUM('Net zero emission reductions'!AV1531:AV1546)</f>
        <v>1.90024074063074</v>
      </c>
      <c r="BQ53" s="27">
        <f>SUM('Net zero emission reductions'!AW1531:AW1546)</f>
        <v>1.8981234857304439</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0.34973927422676943</v>
      </c>
      <c r="AN54" s="27">
        <f>SUM('Net zero emission reductions'!T1547:T1562)</f>
        <v>0.35730101706207823</v>
      </c>
      <c r="AO54" s="27">
        <f>SUM('Net zero emission reductions'!U1547:U1562)</f>
        <v>0.36132434569947797</v>
      </c>
      <c r="AP54" s="27">
        <f>SUM('Net zero emission reductions'!V1547:V1562)</f>
        <v>0.36445591718335479</v>
      </c>
      <c r="AQ54" s="27">
        <f>SUM('Net zero emission reductions'!W1547:W1562)</f>
        <v>0.36834942779495278</v>
      </c>
      <c r="AR54" s="27">
        <f>SUM('Net zero emission reductions'!X1547:X1562)</f>
        <v>0.37320786741076384</v>
      </c>
      <c r="AS54" s="27">
        <f>SUM('Net zero emission reductions'!Y1547:Y1562)</f>
        <v>0.37854245133284187</v>
      </c>
      <c r="AT54" s="27">
        <f>SUM('Net zero emission reductions'!Z1547:Z1562)</f>
        <v>0.38455038858677615</v>
      </c>
      <c r="AU54" s="27">
        <f>SUM('Net zero emission reductions'!AA1547:AA1562)</f>
        <v>0.39042573797711744</v>
      </c>
      <c r="AV54" s="27">
        <f>SUM('Net zero emission reductions'!AB1547:AB1562)</f>
        <v>0.39692904206477686</v>
      </c>
      <c r="AW54" s="27">
        <f>SUM('Net zero emission reductions'!AC1547:AC1562)</f>
        <v>0.40337171102206021</v>
      </c>
      <c r="AX54" s="27">
        <f>SUM('Net zero emission reductions'!AD1547:AD1562)</f>
        <v>0.4110970725362294</v>
      </c>
      <c r="AY54" s="27">
        <f>SUM('Net zero emission reductions'!AE1547:AE1562)</f>
        <v>0.41935345103220301</v>
      </c>
      <c r="AZ54" s="27">
        <f>SUM('Net zero emission reductions'!AF1547:AF1562)</f>
        <v>0.42808233787804251</v>
      </c>
      <c r="BA54" s="27">
        <f>SUM('Net zero emission reductions'!AG1547:AG1562)</f>
        <v>0.4382834305723291</v>
      </c>
      <c r="BB54" s="27">
        <f>SUM('Net zero emission reductions'!AH1547:AH1562)</f>
        <v>0.44772419025740595</v>
      </c>
      <c r="BC54" s="27">
        <f>SUM('Net zero emission reductions'!AI1547:AI1562)</f>
        <v>0.45795376006534871</v>
      </c>
      <c r="BD54" s="27">
        <f>SUM('Net zero emission reductions'!AJ1547:AJ1562)</f>
        <v>0.46925063320414351</v>
      </c>
      <c r="BE54" s="27">
        <f>SUM('Net zero emission reductions'!AK1547:AK1562)</f>
        <v>0.47958972002163902</v>
      </c>
      <c r="BF54" s="27">
        <f>SUM('Net zero emission reductions'!AL1547:AL1562)</f>
        <v>0.48998556738922555</v>
      </c>
      <c r="BG54" s="27">
        <f>SUM('Net zero emission reductions'!AM1547:AM1562)</f>
        <v>0.5004745698862143</v>
      </c>
      <c r="BH54" s="27">
        <f>SUM('Net zero emission reductions'!AN1547:AN1562)</f>
        <v>0.51187565364178655</v>
      </c>
      <c r="BI54" s="27">
        <f>SUM('Net zero emission reductions'!AO1547:AO1562)</f>
        <v>0.5225901276100986</v>
      </c>
      <c r="BJ54" s="27">
        <f>SUM('Net zero emission reductions'!AP1547:AP1562)</f>
        <v>0.53364865275366968</v>
      </c>
      <c r="BK54" s="27">
        <f>SUM('Net zero emission reductions'!AQ1547:AQ1562)</f>
        <v>0.54510327081037879</v>
      </c>
      <c r="BL54" s="27">
        <f>SUM('Net zero emission reductions'!AR1547:AR1562)</f>
        <v>0.55700788556677483</v>
      </c>
      <c r="BM54" s="27">
        <f>SUM('Net zero emission reductions'!AS1547:AS1562)</f>
        <v>0.56895325225225313</v>
      </c>
      <c r="BN54" s="27">
        <f>SUM('Net zero emission reductions'!AT1547:AT1562)</f>
        <v>0.56897100295406389</v>
      </c>
      <c r="BO54" s="27">
        <f>SUM('Net zero emission reductions'!AU1547:AU1562)</f>
        <v>0.56719661757700124</v>
      </c>
      <c r="BP54" s="27">
        <f>SUM('Net zero emission reductions'!AV1547:AV1562)</f>
        <v>0.56599605176061751</v>
      </c>
      <c r="BQ54" s="27">
        <f>SUM('Net zero emission reductions'!AW1547:AW1562)</f>
        <v>0.56428071035850802</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-0.7818748187089426</v>
      </c>
      <c r="AN56">
        <f t="shared" si="43"/>
        <v>-1.000450046437166</v>
      </c>
      <c r="AO56">
        <f t="shared" si="43"/>
        <v>-0.98575386293885359</v>
      </c>
      <c r="AP56">
        <f t="shared" si="43"/>
        <v>-0.90436849597145397</v>
      </c>
      <c r="AQ56">
        <f t="shared" si="43"/>
        <v>-0.89798154775944639</v>
      </c>
      <c r="AR56">
        <f t="shared" si="43"/>
        <v>-0.93851667186409315</v>
      </c>
      <c r="AS56">
        <f t="shared" si="43"/>
        <v>-0.91171096436964305</v>
      </c>
      <c r="AT56">
        <f t="shared" si="43"/>
        <v>-0.94002726016118388</v>
      </c>
      <c r="AU56">
        <f t="shared" si="43"/>
        <v>-0.93424293118954083</v>
      </c>
      <c r="AV56">
        <f t="shared" si="43"/>
        <v>-0.95401042722604146</v>
      </c>
      <c r="AW56">
        <f t="shared" si="43"/>
        <v>-0.95187510875154757</v>
      </c>
      <c r="AX56">
        <f t="shared" si="43"/>
        <v>-0.92573764192632524</v>
      </c>
      <c r="AY56">
        <f t="shared" si="43"/>
        <v>-0.97307208914951104</v>
      </c>
      <c r="AZ56">
        <f t="shared" si="43"/>
        <v>-0.98041630169501559</v>
      </c>
      <c r="BA56">
        <f t="shared" si="43"/>
        <v>-1.0340733696174524</v>
      </c>
      <c r="BB56">
        <f t="shared" si="43"/>
        <v>-0.99531402370858046</v>
      </c>
      <c r="BC56">
        <f t="shared" si="43"/>
        <v>-0.98503412907621168</v>
      </c>
      <c r="BD56">
        <f t="shared" si="43"/>
        <v>-1.0106373801684825</v>
      </c>
      <c r="BE56">
        <f t="shared" si="43"/>
        <v>-0.97545083818373968</v>
      </c>
      <c r="BF56">
        <f t="shared" si="43"/>
        <v>-0.91943598142884753</v>
      </c>
      <c r="BG56">
        <f t="shared" si="43"/>
        <v>-0.82934019158753358</v>
      </c>
      <c r="BH56">
        <f t="shared" si="43"/>
        <v>-0.75494310762294958</v>
      </c>
      <c r="BI56">
        <f t="shared" si="43"/>
        <v>-0.61833946282332164</v>
      </c>
      <c r="BJ56">
        <f t="shared" si="43"/>
        <v>-0.47869152238782675</v>
      </c>
      <c r="BK56">
        <f t="shared" si="43"/>
        <v>-0.33486920021269384</v>
      </c>
      <c r="BL56">
        <f t="shared" si="43"/>
        <v>-0.17170448695593166</v>
      </c>
      <c r="BM56">
        <f t="shared" si="43"/>
        <v>2.3038125655475028E-2</v>
      </c>
      <c r="BN56">
        <f t="shared" si="43"/>
        <v>0.82549065714815839</v>
      </c>
      <c r="BO56">
        <f t="shared" si="43"/>
        <v>1.6878863672989368</v>
      </c>
      <c r="BP56">
        <f t="shared" si="43"/>
        <v>2.5303869411595556</v>
      </c>
      <c r="BQ56">
        <f t="shared" si="43"/>
        <v>3.4056975523926738</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21505.992528871455</v>
      </c>
      <c r="AN58" s="22">
        <f t="shared" si="45"/>
        <v>21795.612853578124</v>
      </c>
      <c r="AO58" s="22">
        <f t="shared" si="45"/>
        <v>21894.489025208237</v>
      </c>
      <c r="AP58" s="22">
        <f t="shared" si="45"/>
        <v>21945.165729910477</v>
      </c>
      <c r="AQ58" s="22">
        <f t="shared" si="45"/>
        <v>22034.156562376993</v>
      </c>
      <c r="AR58" s="22">
        <f t="shared" si="45"/>
        <v>22170.805735053716</v>
      </c>
      <c r="AS58" s="22">
        <f t="shared" si="45"/>
        <v>22322.116480991925</v>
      </c>
      <c r="AT58" s="22">
        <f t="shared" si="45"/>
        <v>22504.26761001506</v>
      </c>
      <c r="AU58" s="22">
        <f t="shared" si="45"/>
        <v>22676.176612141269</v>
      </c>
      <c r="AV58" s="22">
        <f t="shared" si="45"/>
        <v>22875.634155074302</v>
      </c>
      <c r="AW58" s="22">
        <f t="shared" si="45"/>
        <v>23068.076134976291</v>
      </c>
      <c r="AX58" s="22">
        <f t="shared" si="45"/>
        <v>23211.780906588996</v>
      </c>
      <c r="AY58" s="22">
        <f t="shared" si="45"/>
        <v>23371.104208675228</v>
      </c>
      <c r="AZ58" s="22">
        <f t="shared" si="45"/>
        <v>23542.206580868158</v>
      </c>
      <c r="BA58" s="22">
        <f t="shared" si="45"/>
        <v>23770.334563702767</v>
      </c>
      <c r="BB58" s="22">
        <f t="shared" si="45"/>
        <v>23950.807603478141</v>
      </c>
      <c r="BC58" s="22">
        <f t="shared" si="45"/>
        <v>24149.624140775733</v>
      </c>
      <c r="BD58" s="22">
        <f t="shared" si="45"/>
        <v>24382.54666002858</v>
      </c>
      <c r="BE58" s="22">
        <f t="shared" si="45"/>
        <v>24559.441293985623</v>
      </c>
      <c r="BF58" s="22">
        <f t="shared" si="45"/>
        <v>24725.717966070901</v>
      </c>
      <c r="BG58" s="22">
        <f t="shared" si="45"/>
        <v>24882.841842961094</v>
      </c>
      <c r="BH58" s="22">
        <f t="shared" si="45"/>
        <v>25126.292632502569</v>
      </c>
      <c r="BI58" s="22">
        <f t="shared" si="45"/>
        <v>25330.695486668839</v>
      </c>
      <c r="BJ58" s="22">
        <f t="shared" si="45"/>
        <v>25538.898612454639</v>
      </c>
      <c r="BK58" s="22">
        <f t="shared" si="45"/>
        <v>25752.482587399983</v>
      </c>
      <c r="BL58" s="22">
        <f t="shared" si="45"/>
        <v>25972.996305748555</v>
      </c>
      <c r="BM58" s="22">
        <f t="shared" si="45"/>
        <v>26179.209251001768</v>
      </c>
      <c r="BN58" s="22">
        <f t="shared" si="45"/>
        <v>25916.827899888216</v>
      </c>
      <c r="BO58" s="22">
        <f t="shared" si="45"/>
        <v>25587.956917474352</v>
      </c>
      <c r="BP58" s="22">
        <f t="shared" si="45"/>
        <v>25283.637419424223</v>
      </c>
      <c r="BQ58" s="22">
        <f t="shared" si="45"/>
        <v>24962.90450831303</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688.72118068718294</v>
      </c>
      <c r="AN59" s="22">
        <f t="shared" si="47"/>
        <v>698.58971985903656</v>
      </c>
      <c r="AO59" s="22">
        <f t="shared" si="47"/>
        <v>701.33277911745415</v>
      </c>
      <c r="AP59" s="22">
        <f t="shared" si="47"/>
        <v>702.31291137533628</v>
      </c>
      <c r="AQ59" s="22">
        <f t="shared" si="47"/>
        <v>704.78657137692028</v>
      </c>
      <c r="AR59" s="22">
        <f t="shared" si="47"/>
        <v>709.10628269165113</v>
      </c>
      <c r="AS59" s="22">
        <f t="shared" si="47"/>
        <v>714.34485893151077</v>
      </c>
      <c r="AT59" s="22">
        <f t="shared" si="47"/>
        <v>720.79566123447682</v>
      </c>
      <c r="AU59" s="22">
        <f t="shared" si="47"/>
        <v>726.90845534045991</v>
      </c>
      <c r="AV59" s="22">
        <f t="shared" si="47"/>
        <v>734.11123025532424</v>
      </c>
      <c r="AW59" s="22">
        <f t="shared" si="47"/>
        <v>741.09825653081134</v>
      </c>
      <c r="AX59" s="22">
        <f t="shared" si="47"/>
        <v>751.03743352209801</v>
      </c>
      <c r="AY59" s="22">
        <f t="shared" si="47"/>
        <v>761.82171136103568</v>
      </c>
      <c r="AZ59" s="22">
        <f t="shared" si="47"/>
        <v>773.32561039484403</v>
      </c>
      <c r="BA59" s="22">
        <f t="shared" si="47"/>
        <v>787.3404463003078</v>
      </c>
      <c r="BB59" s="22">
        <f t="shared" si="47"/>
        <v>799.80378096637196</v>
      </c>
      <c r="BC59" s="22">
        <f t="shared" si="47"/>
        <v>813.53934162518055</v>
      </c>
      <c r="BD59" s="22">
        <f t="shared" si="47"/>
        <v>828.98146234154569</v>
      </c>
      <c r="BE59" s="22">
        <f t="shared" si="47"/>
        <v>842.52569709252214</v>
      </c>
      <c r="BF59" s="22">
        <f t="shared" si="47"/>
        <v>855.98187285564586</v>
      </c>
      <c r="BG59" s="22">
        <f t="shared" si="47"/>
        <v>869.41202800985138</v>
      </c>
      <c r="BH59" s="22">
        <f t="shared" si="47"/>
        <v>883.88082450496051</v>
      </c>
      <c r="BI59" s="22">
        <f t="shared" si="47"/>
        <v>896.95104246773667</v>
      </c>
      <c r="BJ59" s="22">
        <f t="shared" si="47"/>
        <v>910.40463687466604</v>
      </c>
      <c r="BK59" s="22">
        <f t="shared" si="47"/>
        <v>924.31864561070961</v>
      </c>
      <c r="BL59" s="22">
        <f t="shared" si="47"/>
        <v>938.77095275115585</v>
      </c>
      <c r="BM59" s="22">
        <f t="shared" si="47"/>
        <v>953.08351103686948</v>
      </c>
      <c r="BN59" s="22">
        <f t="shared" si="47"/>
        <v>947.38920530583039</v>
      </c>
      <c r="BO59" s="22">
        <f t="shared" si="47"/>
        <v>938.78593382582324</v>
      </c>
      <c r="BP59" s="22">
        <f t="shared" si="47"/>
        <v>931.20233417672409</v>
      </c>
      <c r="BQ59" s="22">
        <f t="shared" si="47"/>
        <v>922.84900605928124</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1504.8832523758479</v>
      </c>
      <c r="AN60" s="22">
        <f t="shared" si="49"/>
        <v>1547.5367128844002</v>
      </c>
      <c r="AO60" s="22">
        <f t="shared" si="49"/>
        <v>1570.677723028052</v>
      </c>
      <c r="AP60" s="22">
        <f t="shared" si="49"/>
        <v>1588.8259856783627</v>
      </c>
      <c r="AQ60" s="22">
        <f t="shared" si="49"/>
        <v>1611.0883277570035</v>
      </c>
      <c r="AR60" s="22">
        <f t="shared" si="49"/>
        <v>1638.6033419010564</v>
      </c>
      <c r="AS60" s="22">
        <f t="shared" si="49"/>
        <v>1669.1765083222515</v>
      </c>
      <c r="AT60" s="22">
        <f t="shared" si="49"/>
        <v>1703.4315867647758</v>
      </c>
      <c r="AU60" s="22">
        <f t="shared" si="49"/>
        <v>1736.9234307396923</v>
      </c>
      <c r="AV60" s="22">
        <f t="shared" si="49"/>
        <v>1773.8661280904105</v>
      </c>
      <c r="AW60" s="22">
        <f t="shared" si="49"/>
        <v>1810.4549158645852</v>
      </c>
      <c r="AX60" s="22">
        <f t="shared" si="49"/>
        <v>1854.6710738517331</v>
      </c>
      <c r="AY60" s="22">
        <f t="shared" si="49"/>
        <v>1901.8562909794734</v>
      </c>
      <c r="AZ60" s="22">
        <f t="shared" si="49"/>
        <v>1951.6965531347983</v>
      </c>
      <c r="BA60" s="22">
        <f t="shared" si="49"/>
        <v>2009.7665305584389</v>
      </c>
      <c r="BB60" s="22">
        <f t="shared" si="49"/>
        <v>2063.6534077870078</v>
      </c>
      <c r="BC60" s="22">
        <f t="shared" si="49"/>
        <v>2122.3565655724824</v>
      </c>
      <c r="BD60" s="22">
        <f t="shared" si="49"/>
        <v>2187.0784277880521</v>
      </c>
      <c r="BE60" s="22">
        <f t="shared" si="49"/>
        <v>2246.5219878864864</v>
      </c>
      <c r="BF60" s="22">
        <f t="shared" si="49"/>
        <v>2306.3480804198298</v>
      </c>
      <c r="BG60" s="22">
        <f t="shared" si="49"/>
        <v>2366.7629424866786</v>
      </c>
      <c r="BH60" s="22">
        <f t="shared" si="49"/>
        <v>2432.5895964011079</v>
      </c>
      <c r="BI60" s="22">
        <f t="shared" si="49"/>
        <v>2494.6372541345399</v>
      </c>
      <c r="BJ60" s="22">
        <f t="shared" si="49"/>
        <v>2558.6826583409934</v>
      </c>
      <c r="BK60" s="22">
        <f t="shared" si="49"/>
        <v>2625.0244982901713</v>
      </c>
      <c r="BL60" s="22">
        <f t="shared" si="49"/>
        <v>2693.9728894920449</v>
      </c>
      <c r="BM60" s="22">
        <f t="shared" si="49"/>
        <v>2763.5811842598728</v>
      </c>
      <c r="BN60" s="22">
        <f t="shared" si="49"/>
        <v>2766.0718004521141</v>
      </c>
      <c r="BO60" s="22">
        <f t="shared" si="49"/>
        <v>2758.422109637781</v>
      </c>
      <c r="BP60" s="22">
        <f t="shared" si="49"/>
        <v>2753.9603175408292</v>
      </c>
      <c r="BQ60" s="22">
        <f t="shared" si="49"/>
        <v>2746.5466240293285</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894.45268841793256</v>
      </c>
      <c r="AO63" s="22">
        <f t="shared" si="54"/>
        <v>898.80528701778871</v>
      </c>
      <c r="AP63" s="22">
        <f t="shared" si="54"/>
        <v>901.70403097760413</v>
      </c>
      <c r="AQ63" s="22">
        <f t="shared" si="54"/>
        <v>904.21453279289938</v>
      </c>
      <c r="AR63" s="22">
        <f t="shared" si="54"/>
        <v>906.98976629948186</v>
      </c>
      <c r="AS63" s="22">
        <f t="shared" si="54"/>
        <v>910.10578321750927</v>
      </c>
      <c r="AT63" s="22">
        <f t="shared" si="54"/>
        <v>913.35806762482832</v>
      </c>
      <c r="AU63" s="22">
        <f t="shared" si="54"/>
        <v>916.82931067191055</v>
      </c>
      <c r="AV63" s="22">
        <f t="shared" si="54"/>
        <v>920.20887436819157</v>
      </c>
      <c r="AW63" s="22">
        <f t="shared" si="54"/>
        <v>923.78435635861399</v>
      </c>
      <c r="AX63" s="22">
        <f t="shared" si="54"/>
        <v>927.29448721016604</v>
      </c>
      <c r="AY63" s="22">
        <f t="shared" si="54"/>
        <v>931.35367087216525</v>
      </c>
      <c r="AZ63" s="22">
        <f t="shared" si="54"/>
        <v>935.55550853450109</v>
      </c>
      <c r="BA63" s="22">
        <f t="shared" si="54"/>
        <v>939.872846129604</v>
      </c>
      <c r="BB63" s="22">
        <f t="shared" si="54"/>
        <v>944.65139924700884</v>
      </c>
      <c r="BC63" s="22">
        <f t="shared" si="54"/>
        <v>949.09672391376751</v>
      </c>
      <c r="BD63" s="22">
        <f t="shared" si="54"/>
        <v>953.74510465035985</v>
      </c>
      <c r="BE63" s="22">
        <f t="shared" si="54"/>
        <v>958.68425793814959</v>
      </c>
      <c r="BF63" s="22">
        <f t="shared" si="54"/>
        <v>963.23135172847003</v>
      </c>
      <c r="BG63" s="22">
        <f t="shared" si="54"/>
        <v>967.73241942235893</v>
      </c>
      <c r="BH63" s="22">
        <f t="shared" si="54"/>
        <v>972.19985174410135</v>
      </c>
      <c r="BI63" s="22">
        <f t="shared" si="54"/>
        <v>976.82183462879004</v>
      </c>
      <c r="BJ63" s="22">
        <f t="shared" si="54"/>
        <v>981.16151160733739</v>
      </c>
      <c r="BK63" s="22">
        <f t="shared" si="54"/>
        <v>985.54450948326496</v>
      </c>
      <c r="BL63" s="22">
        <f t="shared" si="54"/>
        <v>989.98311601125499</v>
      </c>
      <c r="BM63" s="22">
        <f t="shared" si="54"/>
        <v>994.48920644807777</v>
      </c>
      <c r="BN63" s="22">
        <f t="shared" si="54"/>
        <v>998.93632810692634</v>
      </c>
      <c r="BO63" s="22">
        <f t="shared" si="54"/>
        <v>999.88752342662531</v>
      </c>
      <c r="BP63" s="22">
        <f t="shared" si="54"/>
        <v>1000.3038476109564</v>
      </c>
      <c r="BQ63" s="22">
        <f t="shared" ref="BQ63:BQ64" si="55">BQ41</f>
        <v>1000.8719903802482</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469.89430107433429</v>
      </c>
      <c r="AO64" s="22">
        <f t="shared" si="54"/>
        <v>469.78463372445299</v>
      </c>
      <c r="AP64" s="22">
        <f t="shared" si="54"/>
        <v>469.71159745410466</v>
      </c>
      <c r="AQ64" s="22">
        <f t="shared" si="54"/>
        <v>469.64834326821102</v>
      </c>
      <c r="AR64" s="22">
        <f t="shared" si="54"/>
        <v>469.57841894668536</v>
      </c>
      <c r="AS64" s="22">
        <f t="shared" si="54"/>
        <v>469.49990830304444</v>
      </c>
      <c r="AT64" s="22">
        <f t="shared" si="54"/>
        <v>469.41796428642363</v>
      </c>
      <c r="AU64" s="22">
        <f t="shared" si="54"/>
        <v>469.33050342435837</v>
      </c>
      <c r="AV64" s="22">
        <f t="shared" si="54"/>
        <v>469.24535249995711</v>
      </c>
      <c r="AW64" s="22">
        <f t="shared" si="54"/>
        <v>469.15526525082481</v>
      </c>
      <c r="AX64" s="22">
        <f t="shared" si="54"/>
        <v>469.06682457811058</v>
      </c>
      <c r="AY64" s="22">
        <f t="shared" si="54"/>
        <v>468.96455006216803</v>
      </c>
      <c r="AZ64" s="22">
        <f t="shared" si="54"/>
        <v>468.85868125977612</v>
      </c>
      <c r="BA64" s="22">
        <f t="shared" si="54"/>
        <v>468.74990234030179</v>
      </c>
      <c r="BB64" s="22">
        <f t="shared" si="54"/>
        <v>468.62950271129176</v>
      </c>
      <c r="BC64" s="22">
        <f t="shared" si="54"/>
        <v>468.51749905086206</v>
      </c>
      <c r="BD64" s="22">
        <f t="shared" si="54"/>
        <v>468.40037922349325</v>
      </c>
      <c r="BE64" s="22">
        <f t="shared" si="54"/>
        <v>468.2759331393201</v>
      </c>
      <c r="BF64" s="22">
        <f t="shared" si="54"/>
        <v>468.16136532099154</v>
      </c>
      <c r="BG64" s="22">
        <f t="shared" si="54"/>
        <v>468.04795716852817</v>
      </c>
      <c r="BH64" s="22">
        <f t="shared" si="54"/>
        <v>467.93539648730297</v>
      </c>
      <c r="BI64" s="22">
        <f t="shared" si="54"/>
        <v>467.81894177581717</v>
      </c>
      <c r="BJ64" s="22">
        <f t="shared" si="54"/>
        <v>467.70959999695572</v>
      </c>
      <c r="BK64" s="22">
        <f t="shared" si="54"/>
        <v>467.59916671197414</v>
      </c>
      <c r="BL64" s="22">
        <f t="shared" si="54"/>
        <v>467.48733232065069</v>
      </c>
      <c r="BM64" s="22">
        <f t="shared" si="54"/>
        <v>467.37379761599226</v>
      </c>
      <c r="BN64" s="22">
        <f t="shared" si="54"/>
        <v>467.26174867884885</v>
      </c>
      <c r="BO64" s="22">
        <f t="shared" si="54"/>
        <v>467.23778251988955</v>
      </c>
      <c r="BP64" s="22">
        <f t="shared" si="54"/>
        <v>467.22729288503348</v>
      </c>
      <c r="BQ64" s="22">
        <f t="shared" si="55"/>
        <v>467.21297805437939</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15501.205731205024</v>
      </c>
      <c r="AN65" s="22">
        <f t="shared" si="56"/>
        <v>15638.921629838735</v>
      </c>
      <c r="AO65" s="22">
        <f t="shared" si="56"/>
        <v>15688.151048455175</v>
      </c>
      <c r="AP65" s="22">
        <f t="shared" si="56"/>
        <v>15711.295579204319</v>
      </c>
      <c r="AQ65" s="22">
        <f t="shared" si="56"/>
        <v>15753.84924704311</v>
      </c>
      <c r="AR65" s="22">
        <f t="shared" si="56"/>
        <v>15821.099234544257</v>
      </c>
      <c r="AS65" s="22">
        <f t="shared" si="56"/>
        <v>15895.993109862437</v>
      </c>
      <c r="AT65" s="22">
        <f t="shared" si="56"/>
        <v>15986.73406352388</v>
      </c>
      <c r="AU65" s="22">
        <f t="shared" si="56"/>
        <v>16072.230328018042</v>
      </c>
      <c r="AV65" s="22">
        <f t="shared" si="56"/>
        <v>16171.654122927914</v>
      </c>
      <c r="AW65" s="22">
        <f t="shared" si="56"/>
        <v>16267.456384438405</v>
      </c>
      <c r="AX65" s="22">
        <f t="shared" si="56"/>
        <v>16335.559809443226</v>
      </c>
      <c r="AY65" s="22">
        <f t="shared" si="56"/>
        <v>16411.736234879594</v>
      </c>
      <c r="AZ65" s="22">
        <f t="shared" si="56"/>
        <v>16493.655535765985</v>
      </c>
      <c r="BA65" s="22">
        <f t="shared" si="56"/>
        <v>16604.385061006069</v>
      </c>
      <c r="BB65" s="22">
        <f t="shared" si="56"/>
        <v>16690.635898699304</v>
      </c>
      <c r="BC65" s="22">
        <f t="shared" si="56"/>
        <v>16785.413141121593</v>
      </c>
      <c r="BD65" s="22">
        <f t="shared" si="56"/>
        <v>16897.189337527561</v>
      </c>
      <c r="BE65" s="22">
        <f t="shared" si="56"/>
        <v>16980.093685924297</v>
      </c>
      <c r="BF65" s="22">
        <f t="shared" si="56"/>
        <v>17056.73544816556</v>
      </c>
      <c r="BG65" s="22">
        <f t="shared" si="56"/>
        <v>17128.12842380254</v>
      </c>
      <c r="BH65" s="22">
        <f t="shared" si="56"/>
        <v>17244.615664304376</v>
      </c>
      <c r="BI65" s="22">
        <f t="shared" si="56"/>
        <v>17340.938510182994</v>
      </c>
      <c r="BJ65" s="22">
        <f t="shared" si="56"/>
        <v>17438.465094236453</v>
      </c>
      <c r="BK65" s="22">
        <f t="shared" si="56"/>
        <v>17538.227162943811</v>
      </c>
      <c r="BL65" s="22">
        <f t="shared" si="56"/>
        <v>17640.986136926542</v>
      </c>
      <c r="BM65" s="22">
        <f t="shared" si="56"/>
        <v>17735.915487393166</v>
      </c>
      <c r="BN65" s="22">
        <f t="shared" si="56"/>
        <v>17594.534100538731</v>
      </c>
      <c r="BO65" s="22">
        <f t="shared" si="56"/>
        <v>17417.023470200307</v>
      </c>
      <c r="BP65" s="22">
        <f t="shared" si="56"/>
        <v>17251.543374279227</v>
      </c>
      <c r="BQ65" s="22">
        <f t="shared" si="56"/>
        <v>17078.075233650696</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1863.5642760922458</v>
      </c>
      <c r="AN66" s="22">
        <f t="shared" si="58"/>
        <v>1882.6588552133414</v>
      </c>
      <c r="AO66" s="22">
        <f t="shared" si="58"/>
        <v>1889.7557772560751</v>
      </c>
      <c r="AP66" s="22">
        <f t="shared" si="58"/>
        <v>1893.7725279951562</v>
      </c>
      <c r="AQ66" s="22">
        <f t="shared" si="58"/>
        <v>1900.3132026059286</v>
      </c>
      <c r="AR66" s="22">
        <f t="shared" si="58"/>
        <v>1909.9939666570708</v>
      </c>
      <c r="AS66" s="22">
        <f t="shared" si="58"/>
        <v>1920.4374568073536</v>
      </c>
      <c r="AT66" s="22">
        <f t="shared" si="58"/>
        <v>1932.9286249155537</v>
      </c>
      <c r="AU66" s="22">
        <f t="shared" si="58"/>
        <v>1944.8111016497667</v>
      </c>
      <c r="AV66" s="22">
        <f t="shared" si="58"/>
        <v>1958.5222935926276</v>
      </c>
      <c r="AW66" s="22">
        <f t="shared" si="58"/>
        <v>1971.8301914461326</v>
      </c>
      <c r="AX66" s="22">
        <f t="shared" si="58"/>
        <v>1982.3091166781192</v>
      </c>
      <c r="AY66" s="22">
        <f t="shared" si="58"/>
        <v>1993.8762826193772</v>
      </c>
      <c r="AZ66" s="22">
        <f t="shared" si="58"/>
        <v>2006.27707477949</v>
      </c>
      <c r="BA66" s="22">
        <f t="shared" si="58"/>
        <v>2022.4520849520381</v>
      </c>
      <c r="BB66" s="22">
        <f t="shared" si="58"/>
        <v>2035.6123679867831</v>
      </c>
      <c r="BC66" s="22">
        <f t="shared" si="58"/>
        <v>2049.8449347517085</v>
      </c>
      <c r="BD66" s="22">
        <f t="shared" si="58"/>
        <v>2066.374802833303</v>
      </c>
      <c r="BE66" s="22">
        <f t="shared" si="58"/>
        <v>2079.3348991627477</v>
      </c>
      <c r="BF66" s="22">
        <f t="shared" si="58"/>
        <v>2091.6660686583773</v>
      </c>
      <c r="BG66" s="22">
        <f t="shared" si="58"/>
        <v>2103.4698464456465</v>
      </c>
      <c r="BH66" s="22">
        <f t="shared" si="58"/>
        <v>2120.4716951496825</v>
      </c>
      <c r="BI66" s="22">
        <f t="shared" si="58"/>
        <v>2134.9805696762655</v>
      </c>
      <c r="BJ66" s="22">
        <f t="shared" si="58"/>
        <v>2149.7878023350254</v>
      </c>
      <c r="BK66" s="22">
        <f t="shared" si="58"/>
        <v>2165.0042679703224</v>
      </c>
      <c r="BL66" s="22">
        <f t="shared" si="58"/>
        <v>2180.7331782245824</v>
      </c>
      <c r="BM66" s="22">
        <f t="shared" si="58"/>
        <v>2195.4131104579424</v>
      </c>
      <c r="BN66" s="22">
        <f t="shared" si="58"/>
        <v>2179.3757532969216</v>
      </c>
      <c r="BO66" s="22">
        <f t="shared" si="58"/>
        <v>2158.9080347702652</v>
      </c>
      <c r="BP66" s="22">
        <f t="shared" si="58"/>
        <v>2140.0440473545382</v>
      </c>
      <c r="BQ66" s="22">
        <f t="shared" si="58"/>
        <v>2120.1031672664699</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445.62956726979809</v>
      </c>
      <c r="AN67" s="22">
        <f t="shared" si="60"/>
        <v>456.02098331432569</v>
      </c>
      <c r="AO67" s="22">
        <f t="shared" si="60"/>
        <v>461.7834129796081</v>
      </c>
      <c r="AP67" s="22">
        <f t="shared" si="60"/>
        <v>466.38030210708911</v>
      </c>
      <c r="AQ67" s="22">
        <f t="shared" si="60"/>
        <v>471.98695591322917</v>
      </c>
      <c r="AR67" s="22">
        <f t="shared" si="60"/>
        <v>478.87601514779186</v>
      </c>
      <c r="AS67" s="22">
        <f t="shared" si="60"/>
        <v>486.4436451739777</v>
      </c>
      <c r="AT67" s="22">
        <f t="shared" si="60"/>
        <v>494.91701629256238</v>
      </c>
      <c r="AU67" s="22">
        <f t="shared" si="60"/>
        <v>503.23116960842759</v>
      </c>
      <c r="AV67" s="22">
        <f t="shared" si="60"/>
        <v>512.39540633006038</v>
      </c>
      <c r="AW67" s="22">
        <f t="shared" si="60"/>
        <v>521.49745216266183</v>
      </c>
      <c r="AX67" s="22">
        <f t="shared" si="60"/>
        <v>532.86324118576567</v>
      </c>
      <c r="AY67" s="22">
        <f t="shared" si="60"/>
        <v>544.98460401614636</v>
      </c>
      <c r="AZ67" s="22">
        <f t="shared" si="60"/>
        <v>557.78826633705307</v>
      </c>
      <c r="BA67" s="22">
        <f t="shared" si="60"/>
        <v>572.62150369313065</v>
      </c>
      <c r="BB67" s="22">
        <f t="shared" si="60"/>
        <v>586.49259122943954</v>
      </c>
      <c r="BC67" s="22">
        <f t="shared" si="60"/>
        <v>601.51177962762461</v>
      </c>
      <c r="BD67" s="22">
        <f t="shared" si="60"/>
        <v>618.03639402592376</v>
      </c>
      <c r="BE67" s="22">
        <f t="shared" si="60"/>
        <v>633.33010715663715</v>
      </c>
      <c r="BF67" s="22">
        <f t="shared" si="60"/>
        <v>648.76259905413463</v>
      </c>
      <c r="BG67" s="22">
        <f t="shared" si="60"/>
        <v>664.38377300261925</v>
      </c>
      <c r="BH67" s="22">
        <f t="shared" si="60"/>
        <v>681.0063672617365</v>
      </c>
      <c r="BI67" s="22">
        <f t="shared" si="60"/>
        <v>696.74058086721845</v>
      </c>
      <c r="BJ67" s="22">
        <f t="shared" si="60"/>
        <v>712.99322081486116</v>
      </c>
      <c r="BK67" s="22">
        <f t="shared" si="60"/>
        <v>729.83801634549013</v>
      </c>
      <c r="BL67" s="22">
        <f t="shared" si="60"/>
        <v>747.35174285073015</v>
      </c>
      <c r="BM67" s="22">
        <f t="shared" si="60"/>
        <v>764.99848200295844</v>
      </c>
      <c r="BN67" s="22">
        <f t="shared" si="60"/>
        <v>766.23874525683959</v>
      </c>
      <c r="BO67" s="22">
        <f t="shared" si="60"/>
        <v>764.99597377402256</v>
      </c>
      <c r="BP67" s="22">
        <f t="shared" si="60"/>
        <v>764.53340564132077</v>
      </c>
      <c r="BQ67" s="22">
        <f t="shared" si="60"/>
        <v>763.34530078757507</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23699.596961934483</v>
      </c>
      <c r="AN71" s="22">
        <f t="shared" si="61"/>
        <v>24041.739286321561</v>
      </c>
      <c r="AO71" s="22">
        <f t="shared" si="61"/>
        <v>24166.499527353742</v>
      </c>
      <c r="AP71" s="22">
        <f t="shared" si="61"/>
        <v>24236.304626964175</v>
      </c>
      <c r="AQ71" s="22">
        <f t="shared" si="61"/>
        <v>24350.031461510916</v>
      </c>
      <c r="AR71" s="22">
        <f t="shared" si="61"/>
        <v>24518.515359646422</v>
      </c>
      <c r="AS71" s="22">
        <f t="shared" si="61"/>
        <v>24705.637848245689</v>
      </c>
      <c r="AT71" s="22">
        <f t="shared" si="61"/>
        <v>24928.49485801431</v>
      </c>
      <c r="AU71" s="22">
        <f t="shared" si="61"/>
        <v>25140.008498221421</v>
      </c>
      <c r="AV71" s="22">
        <f t="shared" si="61"/>
        <v>25383.611513420034</v>
      </c>
      <c r="AW71" s="22">
        <f t="shared" si="61"/>
        <v>25619.629307371688</v>
      </c>
      <c r="AX71" s="22">
        <f t="shared" si="61"/>
        <v>25817.489413962827</v>
      </c>
      <c r="AY71" s="22">
        <f t="shared" si="61"/>
        <v>26034.782211015739</v>
      </c>
      <c r="AZ71" s="22">
        <f t="shared" si="61"/>
        <v>26267.228744397802</v>
      </c>
      <c r="BA71" s="22">
        <f t="shared" si="61"/>
        <v>26567.441540561511</v>
      </c>
      <c r="BB71" s="22">
        <f t="shared" si="61"/>
        <v>26814.264792231523</v>
      </c>
      <c r="BC71" s="22">
        <f t="shared" si="61"/>
        <v>27085.520047973394</v>
      </c>
      <c r="BD71" s="22">
        <f t="shared" si="61"/>
        <v>27398.606550158176</v>
      </c>
      <c r="BE71" s="22">
        <f t="shared" si="61"/>
        <v>27648.488978964633</v>
      </c>
      <c r="BF71" s="22">
        <f t="shared" si="61"/>
        <v>27888.047919346376</v>
      </c>
      <c r="BG71" s="22">
        <f t="shared" si="61"/>
        <v>28119.016813457623</v>
      </c>
      <c r="BH71" s="22">
        <f t="shared" si="61"/>
        <v>28442.763053408638</v>
      </c>
      <c r="BI71" s="22">
        <f t="shared" si="61"/>
        <v>28722.283783271116</v>
      </c>
      <c r="BJ71" s="22">
        <f t="shared" si="61"/>
        <v>29007.9859076703</v>
      </c>
      <c r="BK71" s="22">
        <f t="shared" si="61"/>
        <v>29301.825731300865</v>
      </c>
      <c r="BL71" s="22">
        <f t="shared" si="61"/>
        <v>29605.740147991753</v>
      </c>
      <c r="BM71" s="22">
        <f t="shared" si="61"/>
        <v>29895.87394629851</v>
      </c>
      <c r="BN71" s="22">
        <f t="shared" si="61"/>
        <v>29630.288905646161</v>
      </c>
      <c r="BO71" s="22">
        <f t="shared" si="61"/>
        <v>29285.164960937956</v>
      </c>
      <c r="BP71" s="22">
        <f t="shared" si="61"/>
        <v>28968.800071141777</v>
      </c>
      <c r="BQ71" s="22">
        <f t="shared" si="61"/>
        <v>28632.300138401639</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21149.797030013317</v>
      </c>
      <c r="AN72" s="22">
        <f t="shared" si="62"/>
        <v>21317.124823188009</v>
      </c>
      <c r="AO72" s="22">
        <f t="shared" si="62"/>
        <v>21391.81599662354</v>
      </c>
      <c r="AP72" s="22">
        <f t="shared" si="62"/>
        <v>21434.759346789815</v>
      </c>
      <c r="AQ72" s="22">
        <f t="shared" si="62"/>
        <v>21500.267062536022</v>
      </c>
      <c r="AR72" s="22">
        <f t="shared" si="62"/>
        <v>21595.15165436903</v>
      </c>
      <c r="AS72" s="22">
        <f t="shared" si="62"/>
        <v>21699.45362799917</v>
      </c>
      <c r="AT72" s="22">
        <f t="shared" si="62"/>
        <v>21822.688933139194</v>
      </c>
      <c r="AU72" s="22">
        <f t="shared" si="62"/>
        <v>21940.125081729555</v>
      </c>
      <c r="AV72" s="22">
        <f t="shared" si="62"/>
        <v>22074.078189936899</v>
      </c>
      <c r="AW72" s="22">
        <f t="shared" si="62"/>
        <v>22204.13526173589</v>
      </c>
      <c r="AX72" s="22">
        <f t="shared" si="62"/>
        <v>22305.51929369997</v>
      </c>
      <c r="AY72" s="22">
        <f t="shared" si="62"/>
        <v>22417.355359579367</v>
      </c>
      <c r="AZ72" s="22">
        <f t="shared" si="62"/>
        <v>22536.589286332051</v>
      </c>
      <c r="BA72" s="22">
        <f t="shared" si="62"/>
        <v>22690.549820301723</v>
      </c>
      <c r="BB72" s="22">
        <f t="shared" si="62"/>
        <v>22816.504384579734</v>
      </c>
      <c r="BC72" s="22">
        <f t="shared" si="62"/>
        <v>22952.880905696795</v>
      </c>
      <c r="BD72" s="22">
        <f t="shared" si="62"/>
        <v>23110.257048017211</v>
      </c>
      <c r="BE72" s="22">
        <f t="shared" si="62"/>
        <v>23234.244115603055</v>
      </c>
      <c r="BF72" s="22">
        <f t="shared" si="62"/>
        <v>23350.577570407782</v>
      </c>
      <c r="BG72" s="22">
        <f t="shared" si="62"/>
        <v>23461.278662520286</v>
      </c>
      <c r="BH72" s="22">
        <f t="shared" si="62"/>
        <v>23623.240722824135</v>
      </c>
      <c r="BI72" s="22">
        <f t="shared" si="62"/>
        <v>23761.807690206369</v>
      </c>
      <c r="BJ72" s="22">
        <f t="shared" si="62"/>
        <v>23902.119987264257</v>
      </c>
      <c r="BK72" s="22">
        <f t="shared" si="62"/>
        <v>24045.711386926836</v>
      </c>
      <c r="BL72" s="22">
        <f t="shared" si="62"/>
        <v>24193.535275004077</v>
      </c>
      <c r="BM72" s="22">
        <f t="shared" si="62"/>
        <v>24332.679357786797</v>
      </c>
      <c r="BN72" s="22">
        <f t="shared" si="62"/>
        <v>24188.331454945277</v>
      </c>
      <c r="BO72" s="22">
        <f t="shared" si="62"/>
        <v>23997.533068956462</v>
      </c>
      <c r="BP72" s="22">
        <f t="shared" si="62"/>
        <v>23820.627757234772</v>
      </c>
      <c r="BQ72" s="22">
        <f t="shared" si="62"/>
        <v>23634.079964801411</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44849.3939919478</v>
      </c>
      <c r="AN73" s="22">
        <f t="shared" si="63"/>
        <v>45358.864109509566</v>
      </c>
      <c r="AO73" s="22">
        <f t="shared" si="63"/>
        <v>45558.315523977282</v>
      </c>
      <c r="AP73" s="22">
        <f t="shared" si="63"/>
        <v>45671.06397375399</v>
      </c>
      <c r="AQ73" s="22">
        <f t="shared" si="63"/>
        <v>45850.298524046942</v>
      </c>
      <c r="AR73" s="22">
        <f t="shared" si="63"/>
        <v>46113.667014015453</v>
      </c>
      <c r="AS73" s="22">
        <f t="shared" si="63"/>
        <v>46405.091476244859</v>
      </c>
      <c r="AT73" s="22">
        <f t="shared" si="63"/>
        <v>46751.183791153504</v>
      </c>
      <c r="AU73" s="22">
        <f t="shared" si="63"/>
        <v>47080.133579950976</v>
      </c>
      <c r="AV73" s="22">
        <f t="shared" si="63"/>
        <v>47457.689703356933</v>
      </c>
      <c r="AW73" s="22">
        <f t="shared" si="63"/>
        <v>47823.764569107574</v>
      </c>
      <c r="AX73" s="22">
        <f t="shared" si="63"/>
        <v>48123.008707662797</v>
      </c>
      <c r="AY73" s="22">
        <f t="shared" si="63"/>
        <v>48452.137570595107</v>
      </c>
      <c r="AZ73" s="22">
        <f t="shared" si="63"/>
        <v>48803.818030729853</v>
      </c>
      <c r="BA73" s="22">
        <f t="shared" si="63"/>
        <v>49257.991360863234</v>
      </c>
      <c r="BB73" s="22">
        <f t="shared" si="63"/>
        <v>49630.769176811256</v>
      </c>
      <c r="BC73" s="22">
        <f t="shared" si="63"/>
        <v>50038.400953670192</v>
      </c>
      <c r="BD73" s="22">
        <f t="shared" si="63"/>
        <v>50508.863598175391</v>
      </c>
      <c r="BE73" s="22">
        <f t="shared" si="63"/>
        <v>50882.733094567688</v>
      </c>
      <c r="BF73" s="22">
        <f t="shared" si="63"/>
        <v>51238.625489754158</v>
      </c>
      <c r="BG73" s="22">
        <f t="shared" si="63"/>
        <v>51580.29547597791</v>
      </c>
      <c r="BH73" s="22">
        <f t="shared" si="63"/>
        <v>52066.00377623277</v>
      </c>
      <c r="BI73" s="22">
        <f t="shared" si="63"/>
        <v>52484.091473477485</v>
      </c>
      <c r="BJ73" s="22">
        <f t="shared" si="63"/>
        <v>52910.105894934561</v>
      </c>
      <c r="BK73" s="22">
        <f t="shared" si="63"/>
        <v>53347.537118227701</v>
      </c>
      <c r="BL73" s="22">
        <f t="shared" si="63"/>
        <v>53799.27542299583</v>
      </c>
      <c r="BM73" s="22">
        <f t="shared" si="63"/>
        <v>54228.553304085304</v>
      </c>
      <c r="BN73" s="22">
        <f t="shared" si="63"/>
        <v>53818.620360591434</v>
      </c>
      <c r="BO73" s="22">
        <f t="shared" si="63"/>
        <v>53282.698029894418</v>
      </c>
      <c r="BP73" s="22">
        <f t="shared" si="63"/>
        <v>52789.427828376545</v>
      </c>
      <c r="BQ73" s="22">
        <f t="shared" si="63"/>
        <v>52266.380103203046</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44849.3939919478</v>
      </c>
      <c r="K4" s="79">
        <f>'Emissions summary'!AK73</f>
        <v>45358.864109509566</v>
      </c>
      <c r="L4" s="79">
        <f>'Emissions summary'!AL73</f>
        <v>45558.315523977282</v>
      </c>
      <c r="M4" s="79">
        <f>'Emissions summary'!AM73</f>
        <v>45671.06397375399</v>
      </c>
      <c r="N4" s="79">
        <f>'Emissions summary'!AN73</f>
        <v>45850.298524046942</v>
      </c>
      <c r="O4" s="79">
        <f>'Emissions summary'!AO73</f>
        <v>46113.667014015453</v>
      </c>
      <c r="P4" s="79">
        <f>'Emissions summary'!AP73</f>
        <v>46405.091476244859</v>
      </c>
      <c r="Q4" s="79">
        <f>'Emissions summary'!AQ73</f>
        <v>46751.183791153504</v>
      </c>
      <c r="R4" s="79">
        <f>'Emissions summary'!AR73</f>
        <v>47080.133579950976</v>
      </c>
      <c r="S4" s="79">
        <f>'Emissions summary'!AS73</f>
        <v>47457.689703356933</v>
      </c>
      <c r="T4" s="79">
        <f>'Emissions summary'!AT73</f>
        <v>47823.764569107574</v>
      </c>
      <c r="U4" s="79">
        <f>'Emissions summary'!AU73</f>
        <v>48123.008707662797</v>
      </c>
      <c r="V4" s="79">
        <f>'Emissions summary'!AV73</f>
        <v>48452.137570595107</v>
      </c>
      <c r="W4" s="79">
        <f>'Emissions summary'!AW73</f>
        <v>48803.818030729853</v>
      </c>
      <c r="X4" s="79">
        <f>'Emissions summary'!AX73</f>
        <v>49257.991360863234</v>
      </c>
      <c r="Y4" s="79">
        <f>'Emissions summary'!AY73</f>
        <v>49630.769176811256</v>
      </c>
      <c r="Z4" s="79">
        <f>'Emissions summary'!AZ73</f>
        <v>50038.400953670192</v>
      </c>
      <c r="AA4" s="79">
        <f>'Emissions summary'!BA73</f>
        <v>50508.863598175391</v>
      </c>
      <c r="AB4" s="79">
        <f>'Emissions summary'!BB73</f>
        <v>50882.733094567688</v>
      </c>
      <c r="AC4" s="79">
        <f>'Emissions summary'!BC73</f>
        <v>51238.625489754158</v>
      </c>
      <c r="AD4" s="79">
        <f>'Emissions summary'!BD73</f>
        <v>51580.29547597791</v>
      </c>
      <c r="AE4" s="79">
        <f>'Emissions summary'!BE73</f>
        <v>52066.00377623277</v>
      </c>
      <c r="AF4" s="79">
        <f>'Emissions summary'!BF73</f>
        <v>52484.091473477485</v>
      </c>
      <c r="AG4" s="79">
        <f>'Emissions summary'!BG73</f>
        <v>52910.105894934561</v>
      </c>
      <c r="AH4" s="79">
        <f>'Emissions summary'!BH73</f>
        <v>53347.537118227701</v>
      </c>
      <c r="AI4" s="79">
        <f>'Emissions summary'!BI73</f>
        <v>53799.27542299583</v>
      </c>
      <c r="AJ4" s="79">
        <f>'Emissions summary'!BJ73</f>
        <v>54228.553304085304</v>
      </c>
      <c r="AK4" s="79">
        <f>'Emissions summary'!BK73</f>
        <v>53818.620360591434</v>
      </c>
      <c r="AL4" s="79">
        <f>'Emissions summary'!BL73</f>
        <v>53282.698029894418</v>
      </c>
      <c r="AM4" s="79">
        <f>'Emissions summary'!BM73</f>
        <v>52789.427828376545</v>
      </c>
      <c r="AN4" s="79">
        <f>'Emissions summary'!BN73</f>
        <v>52266.380103203046</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44849.3939919478</v>
      </c>
      <c r="K5" s="79">
        <f>'Net zero emission summary'!AN73</f>
        <v>45358.864109509566</v>
      </c>
      <c r="L5" s="79">
        <f>'Net zero emission summary'!AO73</f>
        <v>45558.315523977282</v>
      </c>
      <c r="M5" s="79">
        <f>'Net zero emission summary'!AP73</f>
        <v>45671.06397375399</v>
      </c>
      <c r="N5" s="79">
        <f>'Net zero emission summary'!AQ73</f>
        <v>45850.298524046942</v>
      </c>
      <c r="O5" s="79">
        <f>'Net zero emission summary'!AR73</f>
        <v>46113.667014015453</v>
      </c>
      <c r="P5" s="79">
        <f>'Net zero emission summary'!AS73</f>
        <v>46405.091476244859</v>
      </c>
      <c r="Q5" s="79">
        <f>'Net zero emission summary'!AT73</f>
        <v>46751.183791153504</v>
      </c>
      <c r="R5" s="79">
        <f>'Net zero emission summary'!AU73</f>
        <v>47080.133579950976</v>
      </c>
      <c r="S5" s="79">
        <f>'Net zero emission summary'!AV73</f>
        <v>47457.689703356933</v>
      </c>
      <c r="T5" s="79">
        <f>'Net zero emission summary'!AW73</f>
        <v>47823.764569107574</v>
      </c>
      <c r="U5" s="79">
        <f>'Net zero emission summary'!AX73</f>
        <v>48123.008707662797</v>
      </c>
      <c r="V5" s="79">
        <f>'Net zero emission summary'!AY73</f>
        <v>48452.137570595107</v>
      </c>
      <c r="W5" s="79">
        <f>'Net zero emission summary'!AZ73</f>
        <v>48803.818030729853</v>
      </c>
      <c r="X5" s="79">
        <f>'Net zero emission summary'!BA73</f>
        <v>49257.991360863234</v>
      </c>
      <c r="Y5" s="79">
        <f>'Net zero emission summary'!BB73</f>
        <v>49630.769176811256</v>
      </c>
      <c r="Z5" s="79">
        <f>'Net zero emission summary'!BC73</f>
        <v>50038.400953670192</v>
      </c>
      <c r="AA5" s="79">
        <f>'Net zero emission summary'!BD73</f>
        <v>50508.863598175391</v>
      </c>
      <c r="AB5" s="79">
        <f>'Net zero emission summary'!BE73</f>
        <v>50882.733094567688</v>
      </c>
      <c r="AC5" s="79">
        <f>'Net zero emission summary'!BF73</f>
        <v>51238.625489754158</v>
      </c>
      <c r="AD5" s="79">
        <f>'Net zero emission summary'!BG73</f>
        <v>51580.29547597791</v>
      </c>
      <c r="AE5" s="79">
        <f>'Net zero emission summary'!BH73</f>
        <v>52066.00377623277</v>
      </c>
      <c r="AF5" s="79">
        <f>'Net zero emission summary'!BI73</f>
        <v>52484.091473477485</v>
      </c>
      <c r="AG5" s="79">
        <f>'Net zero emission summary'!BJ73</f>
        <v>52910.105894934561</v>
      </c>
      <c r="AH5" s="79">
        <f>'Net zero emission summary'!BK73</f>
        <v>53347.537118227701</v>
      </c>
      <c r="AI5" s="79">
        <f>'Net zero emission summary'!BL73</f>
        <v>53799.27542299583</v>
      </c>
      <c r="AJ5" s="79">
        <f>'Net zero emission summary'!BM73</f>
        <v>54228.553304085304</v>
      </c>
      <c r="AK5" s="79">
        <f>'Net zero emission summary'!BN73</f>
        <v>53818.620360591434</v>
      </c>
      <c r="AL5" s="79">
        <f>'Net zero emission summary'!BO73</f>
        <v>53282.698029894418</v>
      </c>
      <c r="AM5" s="79">
        <f>'Net zero emission summary'!BP73</f>
        <v>52789.427828376545</v>
      </c>
      <c r="AN5" s="79">
        <f>'Net zero emission summary'!BQ73</f>
        <v>52266.380103203046</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20906.552041281218</v>
      </c>
    </row>
    <row r="10" spans="1:46" x14ac:dyDescent="0.3">
      <c r="AN10">
        <f>0.75*AN4</f>
        <v>39199.785077402281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Expert Technique International</cp:lastModifiedBy>
  <cp:revision/>
  <dcterms:created xsi:type="dcterms:W3CDTF">2017-04-05T21:08:35Z</dcterms:created>
  <dcterms:modified xsi:type="dcterms:W3CDTF">2022-11-10T12:43:31Z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